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C182" s="1"/>
  <c r="F158" i="4" s="1"/>
  <c r="G158" s="1"/>
  <c r="D174" i="2"/>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C22"/>
  <c r="D456"/>
  <c r="D455"/>
  <c r="D454"/>
  <c r="C463" s="1"/>
  <c r="F199" i="4" s="1"/>
  <c r="G199" s="1"/>
  <c r="D453" i="2"/>
  <c r="C458" s="1"/>
  <c r="F66" i="4" s="1"/>
  <c r="G66" s="1"/>
  <c r="D442" i="2"/>
  <c r="Q442" s="1"/>
  <c r="D441"/>
  <c r="Q441" s="1"/>
  <c r="D440"/>
  <c r="D446" s="1"/>
  <c r="H130" i="4" s="1"/>
  <c r="I130" s="1"/>
  <c r="D439" i="2"/>
  <c r="Q439" s="1"/>
  <c r="B34" i="29" s="1"/>
  <c r="D428" i="2"/>
  <c r="D427"/>
  <c r="D435" s="1"/>
  <c r="H195" i="4" s="1"/>
  <c r="I195" s="1"/>
  <c r="D426" i="2"/>
  <c r="C431" s="1"/>
  <c r="F63" i="4" s="1"/>
  <c r="G63" s="1"/>
  <c r="D425" i="2"/>
  <c r="Q425" s="1"/>
  <c r="B33" i="29" s="1"/>
  <c r="C33" s="1"/>
  <c r="J33" s="1"/>
  <c r="D414" i="2"/>
  <c r="D413"/>
  <c r="Q413" s="1"/>
  <c r="D412"/>
  <c r="D418" s="1"/>
  <c r="H126" i="4" s="1"/>
  <c r="I126" s="1"/>
  <c r="D411" i="2"/>
  <c r="C418" s="1"/>
  <c r="F126" i="4" s="1"/>
  <c r="G126" s="1"/>
  <c r="D400" i="2"/>
  <c r="D405" s="1"/>
  <c r="H125" i="4" s="1"/>
  <c r="I125" s="1"/>
  <c r="D399" i="2"/>
  <c r="D402" s="1"/>
  <c r="H58" i="4" s="1"/>
  <c r="I58" s="1"/>
  <c r="D398" i="2"/>
  <c r="D404" s="1"/>
  <c r="H124" i="4" s="1"/>
  <c r="I124" s="1"/>
  <c r="D397" i="2"/>
  <c r="C402" s="1"/>
  <c r="F58" i="4" s="1"/>
  <c r="G58" s="1"/>
  <c r="D386" i="2"/>
  <c r="D385"/>
  <c r="Q385" s="1"/>
  <c r="D384"/>
  <c r="Q384" s="1"/>
  <c r="E30" i="29" s="1"/>
  <c r="D383" i="2"/>
  <c r="Q383" s="1"/>
  <c r="B30" i="29" s="1"/>
  <c r="D372" i="2"/>
  <c r="D378" s="1"/>
  <c r="H186" i="4" s="1"/>
  <c r="I186" s="1"/>
  <c r="D371" i="2"/>
  <c r="Q371" s="1"/>
  <c r="D370"/>
  <c r="D376" s="1"/>
  <c r="H120" i="4" s="1"/>
  <c r="I120" s="1"/>
  <c r="D369" i="2"/>
  <c r="C378" s="1"/>
  <c r="F186" i="4" s="1"/>
  <c r="G186" s="1"/>
  <c r="D358" i="2"/>
  <c r="D357"/>
  <c r="D365" s="1"/>
  <c r="H185" i="4" s="1"/>
  <c r="I185" s="1"/>
  <c r="D356" i="2"/>
  <c r="Q356" s="1"/>
  <c r="E28" i="29" s="1"/>
  <c r="H61" s="1"/>
  <c r="D355" i="2"/>
  <c r="Q355" s="1"/>
  <c r="B28" i="29" s="1"/>
  <c r="D344" i="2"/>
  <c r="Q344" s="1"/>
  <c r="D343"/>
  <c r="Q343" s="1"/>
  <c r="D342"/>
  <c r="C347" s="1"/>
  <c r="F51" i="4" s="1"/>
  <c r="G51" s="1"/>
  <c r="D341" i="2"/>
  <c r="Q341" s="1"/>
  <c r="B27" i="29" s="1"/>
  <c r="C27" s="1"/>
  <c r="J27" s="1"/>
  <c r="D330" i="2"/>
  <c r="Q330" s="1"/>
  <c r="D329"/>
  <c r="D332" s="1"/>
  <c r="D328"/>
  <c r="Q328" s="1"/>
  <c r="E26" i="29" s="1"/>
  <c r="D327" i="2"/>
  <c r="Q327" s="1"/>
  <c r="B26" i="29" s="1"/>
  <c r="H26" s="1"/>
  <c r="D316" i="2"/>
  <c r="D315"/>
  <c r="Q315" s="1"/>
  <c r="D314"/>
  <c r="Q314" s="1"/>
  <c r="E25" i="29" s="1"/>
  <c r="D313" i="2"/>
  <c r="Q313" s="1"/>
  <c r="B25" i="29" s="1"/>
  <c r="D302" i="2"/>
  <c r="D301"/>
  <c r="Q301" s="1"/>
  <c r="D300"/>
  <c r="C309" s="1"/>
  <c r="F177" i="4" s="1"/>
  <c r="G177" s="1"/>
  <c r="D299" i="2"/>
  <c r="Q299" s="1"/>
  <c r="B24" i="29" s="1"/>
  <c r="D288" i="2"/>
  <c r="D294" s="1"/>
  <c r="H174" i="4" s="1"/>
  <c r="I174" s="1"/>
  <c r="D287" i="2"/>
  <c r="D290" s="1"/>
  <c r="H42" i="4" s="1"/>
  <c r="I42" s="1"/>
  <c r="D286" i="2"/>
  <c r="Q286" s="1"/>
  <c r="E23" i="29" s="1"/>
  <c r="D285" i="2"/>
  <c r="Q285" s="1"/>
  <c r="B23" i="29" s="1"/>
  <c r="D274" i="2"/>
  <c r="D273"/>
  <c r="Q273" s="1"/>
  <c r="D272"/>
  <c r="Q272" s="1"/>
  <c r="E22" i="29" s="1"/>
  <c r="F22" s="1"/>
  <c r="J55" s="1"/>
  <c r="D271" i="2"/>
  <c r="C278" s="1"/>
  <c r="F106" i="4" s="1"/>
  <c r="G106" s="1"/>
  <c r="D260" i="2"/>
  <c r="D259"/>
  <c r="D262" s="1"/>
  <c r="H38" i="4" s="1"/>
  <c r="I38" s="1"/>
  <c r="D258" i="2"/>
  <c r="Q258" s="1"/>
  <c r="E21" i="29" s="1"/>
  <c r="F21" s="1"/>
  <c r="J54" s="1"/>
  <c r="D257" i="2"/>
  <c r="C264" s="1"/>
  <c r="F104" i="4" s="1"/>
  <c r="G104" s="1"/>
  <c r="D246" i="2"/>
  <c r="Q246" s="1"/>
  <c r="D245"/>
  <c r="D248" s="1"/>
  <c r="H36" i="4" s="1"/>
  <c r="I36" s="1"/>
  <c r="D244" i="2"/>
  <c r="D250" s="1"/>
  <c r="H102" i="4" s="1"/>
  <c r="I102" s="1"/>
  <c r="D243" i="2"/>
  <c r="C248" s="1"/>
  <c r="D232"/>
  <c r="D238" s="1"/>
  <c r="D231"/>
  <c r="Q231" s="1"/>
  <c r="D230"/>
  <c r="Q230" s="1"/>
  <c r="E19" i="29" s="1"/>
  <c r="D229" i="2"/>
  <c r="C234" s="1"/>
  <c r="F34" i="4" s="1"/>
  <c r="G34" s="1"/>
  <c r="D218" i="2"/>
  <c r="D224" s="1"/>
  <c r="H164" i="4" s="1"/>
  <c r="I164" s="1"/>
  <c r="D217" i="2"/>
  <c r="Q217" s="1"/>
  <c r="D216"/>
  <c r="D222" s="1"/>
  <c r="H98" i="4" s="1"/>
  <c r="I98" s="1"/>
  <c r="D215" i="2"/>
  <c r="Q215" s="1"/>
  <c r="B18" i="29" s="1"/>
  <c r="D204" i="2"/>
  <c r="Q204" s="1"/>
  <c r="D203"/>
  <c r="D206" s="1"/>
  <c r="H30" i="4" s="1"/>
  <c r="I30" s="1"/>
  <c r="D202" i="2"/>
  <c r="D208" s="1"/>
  <c r="H96" i="4" s="1"/>
  <c r="I96" s="1"/>
  <c r="D201" i="2"/>
  <c r="C210" s="1"/>
  <c r="F162" i="4" s="1"/>
  <c r="G162" s="1"/>
  <c r="D190" i="2"/>
  <c r="D193" s="1"/>
  <c r="H29" i="4" s="1"/>
  <c r="I29" s="1"/>
  <c r="D189" i="2"/>
  <c r="D192" s="1"/>
  <c r="D188"/>
  <c r="D194" s="1"/>
  <c r="H94" i="4" s="1"/>
  <c r="I94" s="1"/>
  <c r="D187" i="2"/>
  <c r="C194" s="1"/>
  <c r="F94" i="4" s="1"/>
  <c r="G94" s="1"/>
  <c r="D182" i="2"/>
  <c r="H158" i="4" s="1"/>
  <c r="I158" s="1"/>
  <c r="C183" i="2"/>
  <c r="F159" i="4" s="1"/>
  <c r="G159" s="1"/>
  <c r="Q33" i="2"/>
  <c r="Q21"/>
  <c r="C321" i="40"/>
  <c r="C332"/>
  <c r="C335"/>
  <c r="C350"/>
  <c r="Q20" i="2"/>
  <c r="Q34"/>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Q231"/>
  <c r="C262"/>
  <c r="C279"/>
  <c r="Q19" i="2"/>
  <c r="Q35"/>
  <c r="C195" i="40"/>
  <c r="C239"/>
  <c r="C224"/>
  <c r="C278"/>
  <c r="C280"/>
  <c r="D307"/>
  <c r="C182"/>
  <c r="Q203"/>
  <c r="Q215"/>
  <c r="C22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30"/>
  <c r="Q258"/>
  <c r="D292"/>
  <c r="C207"/>
  <c r="D167"/>
  <c r="Q162"/>
  <c r="D181"/>
  <c r="Q176"/>
  <c r="D195"/>
  <c r="Q190"/>
  <c r="D209"/>
  <c r="D221"/>
  <c r="D235"/>
  <c r="D249"/>
  <c r="D263"/>
  <c r="D277"/>
  <c r="D291"/>
  <c r="C155"/>
  <c r="C169"/>
  <c r="C183"/>
  <c r="C197"/>
  <c r="C322"/>
  <c r="C320"/>
  <c r="C318"/>
  <c r="D164"/>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175" i="2"/>
  <c r="Q146"/>
  <c r="E13" i="29"/>
  <c r="F13" s="1"/>
  <c r="J46"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H46"/>
  <c r="I58" i="38"/>
  <c r="I64"/>
  <c r="I67"/>
  <c r="I68"/>
  <c r="I70"/>
  <c r="I72"/>
  <c r="I73"/>
  <c r="I74"/>
  <c r="L63"/>
  <c r="N63"/>
  <c r="L69"/>
  <c r="J69" s="1"/>
  <c r="H79" i="4"/>
  <c r="I79" s="1"/>
  <c r="H4"/>
  <c r="F136"/>
  <c r="G136" s="1"/>
  <c r="F140"/>
  <c r="G140" s="1"/>
  <c r="F142"/>
  <c r="G142" s="1"/>
  <c r="F144"/>
  <c r="G144" s="1"/>
  <c r="H78"/>
  <c r="I78" s="1"/>
  <c r="H14"/>
  <c r="I14" s="1"/>
  <c r="F82"/>
  <c r="G82" s="1"/>
  <c r="F84"/>
  <c r="C150" i="2"/>
  <c r="F22" i="4" s="1"/>
  <c r="G22" s="1"/>
  <c r="C164" i="2"/>
  <c r="F24" i="4" s="1"/>
  <c r="G24" s="1"/>
  <c r="C416" i="2"/>
  <c r="F60" i="4" s="1"/>
  <c r="G60" s="1"/>
  <c r="D458" i="2"/>
  <c r="H66" i="4" s="1"/>
  <c r="I66" s="1"/>
  <c r="H8"/>
  <c r="I8" s="1"/>
  <c r="B27" i="18" s="1"/>
  <c r="H143" i="4"/>
  <c r="I143" s="1"/>
  <c r="H145"/>
  <c r="I145" s="1"/>
  <c r="H80"/>
  <c r="I80" s="1"/>
  <c r="C449" i="2"/>
  <c r="F197" i="4" s="1"/>
  <c r="G197" s="1"/>
  <c r="D364" i="2"/>
  <c r="H184" i="4" s="1"/>
  <c r="I184" s="1"/>
  <c r="D434" i="2"/>
  <c r="H194" i="4" s="1"/>
  <c r="I194" s="1"/>
  <c r="C140" i="2"/>
  <c r="F152" i="4" s="1"/>
  <c r="G152" s="1"/>
  <c r="H71"/>
  <c r="I71" s="1"/>
  <c r="K15" i="18" s="1"/>
  <c r="H73" i="4"/>
  <c r="H77"/>
  <c r="I77" s="1"/>
  <c r="F83"/>
  <c r="G83" s="1"/>
  <c r="F85"/>
  <c r="G85" s="1"/>
  <c r="C153" i="2"/>
  <c r="F89" i="4" s="1"/>
  <c r="G89" s="1"/>
  <c r="C167" i="2"/>
  <c r="F91" i="4" s="1"/>
  <c r="G91"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D417" i="2"/>
  <c r="H61" i="4" s="1"/>
  <c r="I61" s="1"/>
  <c r="D459" i="2"/>
  <c r="H67" i="4" s="1"/>
  <c r="I67" s="1"/>
  <c r="Q370" i="2"/>
  <c r="E29" i="29" s="1"/>
  <c r="Q288" i="2"/>
  <c r="S71" i="4"/>
  <c r="S22"/>
  <c r="S95"/>
  <c r="D361" i="2"/>
  <c r="H53" i="4" s="1"/>
  <c r="I53" s="1"/>
  <c r="S96"/>
  <c r="Q132" i="2"/>
  <c r="E12" i="29"/>
  <c r="F12" s="1"/>
  <c r="J45" s="1"/>
  <c r="S144" i="4"/>
  <c r="S83"/>
  <c r="S161"/>
  <c r="S87"/>
  <c r="S136"/>
  <c r="Q78" i="2"/>
  <c r="S79" i="4"/>
  <c r="S142"/>
  <c r="L70" i="38"/>
  <c r="Q48" i="2"/>
  <c r="Q62"/>
  <c r="J40" i="29"/>
  <c r="Q148" i="2"/>
  <c r="Q162"/>
  <c r="Q133"/>
  <c r="D389"/>
  <c r="H57" i="4" s="1"/>
  <c r="I57" s="1"/>
  <c r="Q455" i="2"/>
  <c r="Q64"/>
  <c r="F11" i="4"/>
  <c r="G11" s="1"/>
  <c r="D249" i="2"/>
  <c r="H37" i="4" s="1"/>
  <c r="I37" s="1"/>
  <c r="C462" i="2"/>
  <c r="F198" i="4" s="1"/>
  <c r="G198" s="1"/>
  <c r="C448" i="2"/>
  <c r="F196" i="4" s="1"/>
  <c r="G196" s="1"/>
  <c r="C139" i="2"/>
  <c r="F87" i="4" s="1"/>
  <c r="G87" s="1"/>
  <c r="D433" i="2"/>
  <c r="H129" i="4" s="1"/>
  <c r="I129" s="1"/>
  <c r="Q414" i="2"/>
  <c r="Q400"/>
  <c r="Q372"/>
  <c r="D349"/>
  <c r="H117" i="4" s="1"/>
  <c r="I117" s="1"/>
  <c r="D321" i="2"/>
  <c r="H113" i="4" s="1"/>
  <c r="I113" s="1"/>
  <c r="D431" i="2"/>
  <c r="H63" i="4" s="1"/>
  <c r="I63" s="1"/>
  <c r="D461" i="2"/>
  <c r="H133" i="4" s="1"/>
  <c r="I133" s="1"/>
  <c r="Q302" i="2"/>
  <c r="D322"/>
  <c r="H178" i="4" s="1"/>
  <c r="I178" s="1"/>
  <c r="D277" i="2"/>
  <c r="H41" i="4" s="1"/>
  <c r="I41" s="1"/>
  <c r="Q232" i="2"/>
  <c r="D141"/>
  <c r="H153" i="4" s="1"/>
  <c r="I153" s="1"/>
  <c r="H149"/>
  <c r="I149" s="1"/>
  <c r="Q386" i="2"/>
  <c r="H23" i="4"/>
  <c r="I23" s="1"/>
  <c r="D449" i="2"/>
  <c r="H197" i="4" s="1"/>
  <c r="I197" s="1"/>
  <c r="C322" i="2"/>
  <c r="F178" i="4" s="1"/>
  <c r="G178" s="1"/>
  <c r="C237" i="2"/>
  <c r="F101" i="4" s="1"/>
  <c r="G101" s="1"/>
  <c r="H82"/>
  <c r="I82" s="1"/>
  <c r="D221" i="2"/>
  <c r="H33" i="4" s="1"/>
  <c r="I33" s="1"/>
  <c r="D183" i="2"/>
  <c r="H159" i="4" s="1"/>
  <c r="I159" s="1"/>
  <c r="Q36" i="2"/>
  <c r="H69" i="4"/>
  <c r="I69" s="1"/>
  <c r="D150" i="2"/>
  <c r="Q117"/>
  <c r="J11" i="29"/>
  <c r="Q161" i="2"/>
  <c r="H81" i="4"/>
  <c r="I81" s="1"/>
  <c r="C252" i="2"/>
  <c r="F168" i="4" s="1"/>
  <c r="G168" s="1"/>
  <c r="D210" i="2"/>
  <c r="H162" i="4" s="1"/>
  <c r="I162" s="1"/>
  <c r="C179" i="2"/>
  <c r="F27" i="4" s="1"/>
  <c r="G27" s="1"/>
  <c r="C137" i="2"/>
  <c r="F21" i="4" s="1"/>
  <c r="G21" s="1"/>
  <c r="Q75" i="2"/>
  <c r="C360"/>
  <c r="F52" i="4" s="1"/>
  <c r="G52" s="1"/>
  <c r="D444" i="2"/>
  <c r="H64" i="4" s="1"/>
  <c r="I64" s="1"/>
  <c r="C434" i="2"/>
  <c r="F194" i="4" s="1"/>
  <c r="G194" s="1"/>
  <c r="M104" i="2"/>
  <c r="C404"/>
  <c r="F124" i="4" s="1"/>
  <c r="G124" s="1"/>
  <c r="C419" i="2"/>
  <c r="C446"/>
  <c r="F130" i="4" s="1"/>
  <c r="G130" s="1"/>
  <c r="Q411" i="2"/>
  <c r="B32" i="29" s="1"/>
  <c r="C32" s="1"/>
  <c r="J32" s="1"/>
  <c r="C461" i="2"/>
  <c r="F133" i="4" s="1"/>
  <c r="G133" s="1"/>
  <c r="T280"/>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196" i="2"/>
  <c r="C166"/>
  <c r="Q76"/>
  <c r="Q119"/>
  <c r="F81" i="4"/>
  <c r="F148"/>
  <c r="G148" s="1"/>
  <c r="Q456" i="2"/>
  <c r="H18" i="4"/>
  <c r="I18" s="1"/>
  <c r="H151"/>
  <c r="I151" s="1"/>
  <c r="T281"/>
  <c r="F76"/>
  <c r="C276" i="2"/>
  <c r="F40" i="4" s="1"/>
  <c r="G40" s="1"/>
  <c r="C224" i="2"/>
  <c r="F164" i="4" s="1"/>
  <c r="G164" s="1"/>
  <c r="D181" i="2"/>
  <c r="H93" i="4" s="1"/>
  <c r="I93" s="1"/>
  <c r="Q160" i="2"/>
  <c r="E14" i="29"/>
  <c r="F14" s="1"/>
  <c r="J47" s="1"/>
  <c r="D137" i="2"/>
  <c r="H21" i="4" s="1"/>
  <c r="I21" s="1"/>
  <c r="F151"/>
  <c r="F15"/>
  <c r="F77"/>
  <c r="G77" s="1"/>
  <c r="Q106" i="2"/>
  <c r="Q118"/>
  <c r="C169"/>
  <c r="F157" i="4" s="1"/>
  <c r="G157" s="1"/>
  <c r="Q397" i="2"/>
  <c r="B31" i="29" s="1"/>
  <c r="C31" s="1"/>
  <c r="J31" s="1"/>
  <c r="H74" i="4"/>
  <c r="H138"/>
  <c r="I138" s="1"/>
  <c r="Q8" i="2"/>
  <c r="F3" i="4"/>
  <c r="G3" s="1"/>
  <c r="Q22" i="2"/>
  <c r="T282" i="4"/>
  <c r="D276" i="2"/>
  <c r="H40" i="4" s="1"/>
  <c r="I40" s="1"/>
  <c r="C280" i="2"/>
  <c r="F172" i="4" s="1"/>
  <c r="G172" s="1"/>
  <c r="Q245" i="2"/>
  <c r="C250"/>
  <c r="F102" i="4" s="1"/>
  <c r="G102" s="1"/>
  <c r="D239" i="2"/>
  <c r="H167" i="4" s="1"/>
  <c r="I167"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Q369" i="2"/>
  <c r="B29" i="29" s="1"/>
  <c r="C388" i="2"/>
  <c r="F56" i="4" s="1"/>
  <c r="G56" s="1"/>
  <c r="C307" i="2"/>
  <c r="F111" i="4" s="1"/>
  <c r="G111" s="1"/>
  <c r="F147"/>
  <c r="D207" i="2"/>
  <c r="H31" i="4" s="1"/>
  <c r="I31" s="1"/>
  <c r="C350" i="2"/>
  <c r="F182" i="4" s="1"/>
  <c r="G182" s="1"/>
  <c r="H150"/>
  <c r="I150" s="1"/>
  <c r="C392" i="2"/>
  <c r="F188" i="4" s="1"/>
  <c r="G188" s="1"/>
  <c r="F71"/>
  <c r="D463" i="2"/>
  <c r="H199" i="4" s="1"/>
  <c r="I199" s="1"/>
  <c r="Q427" i="2"/>
  <c r="C405"/>
  <c r="F125" i="4" s="1"/>
  <c r="G125" s="1"/>
  <c r="D166" i="2"/>
  <c r="H90" i="4" s="1"/>
  <c r="I90" s="1"/>
  <c r="C363" i="2"/>
  <c r="F119" i="4" s="1"/>
  <c r="G119" s="1"/>
  <c r="D360" i="2"/>
  <c r="H135" i="4"/>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Q63" i="2"/>
  <c r="Q176"/>
  <c r="C293"/>
  <c r="F109" i="4" s="1"/>
  <c r="G109" s="1"/>
  <c r="C251" i="2"/>
  <c r="F103" i="4" s="1"/>
  <c r="G103" s="1"/>
  <c r="Q77" i="2"/>
  <c r="H146" i="4"/>
  <c r="I146" s="1"/>
  <c r="Q134" i="2"/>
  <c r="H25" i="4"/>
  <c r="I25" s="1"/>
  <c r="C290" i="2"/>
  <c r="H6" i="4"/>
  <c r="I6" s="1"/>
  <c r="H139"/>
  <c r="I139" s="1"/>
  <c r="T279"/>
  <c r="C374" i="2"/>
  <c r="F54" i="4" s="1"/>
  <c r="G54" s="1"/>
  <c r="D379" i="2"/>
  <c r="H187" i="4" s="1"/>
  <c r="I187" s="1"/>
  <c r="D407" i="2"/>
  <c r="H191" i="4" s="1"/>
  <c r="I191" s="1"/>
  <c r="F134"/>
  <c r="G134" s="1"/>
  <c r="H17"/>
  <c r="I17" s="1"/>
  <c r="H2"/>
  <c r="I2" s="1"/>
  <c r="B3" i="18" s="1"/>
  <c r="D196" i="2"/>
  <c r="H160" i="4" s="1"/>
  <c r="I160" s="1"/>
  <c r="Q47" i="2"/>
  <c r="Q61"/>
  <c r="H10" i="4"/>
  <c r="I10" s="1"/>
  <c r="C320" i="2"/>
  <c r="F112" i="4" s="1"/>
  <c r="G112" s="1"/>
  <c r="C335" i="2"/>
  <c r="F115" i="4" s="1"/>
  <c r="G115" s="1"/>
  <c r="D374" i="2"/>
  <c r="H54" i="4" s="1"/>
  <c r="I54" s="1"/>
  <c r="C420" i="2"/>
  <c r="F192" i="4" s="1"/>
  <c r="G192" s="1"/>
  <c r="C444" i="2"/>
  <c r="C460"/>
  <c r="H11" i="4"/>
  <c r="I11" s="1"/>
  <c r="H70"/>
  <c r="F145"/>
  <c r="G145" s="1"/>
  <c r="C136" i="2"/>
  <c r="G134" s="1" a="1"/>
  <c r="G134" s="1"/>
  <c r="H137" i="4"/>
  <c r="I137" s="1"/>
  <c r="F74"/>
  <c r="G74" s="1"/>
  <c r="K26" i="18" s="1"/>
  <c r="F146" i="4"/>
  <c r="H147"/>
  <c r="I147" s="1"/>
  <c r="H16"/>
  <c r="I16" s="1"/>
  <c r="H68"/>
  <c r="F135"/>
  <c r="G135" s="1"/>
  <c r="Q105" i="2"/>
  <c r="D363"/>
  <c r="H119" i="4" s="1"/>
  <c r="I119" s="1"/>
  <c r="D350" i="2"/>
  <c r="H182" i="4" s="1"/>
  <c r="I182" s="1"/>
  <c r="D335" i="2"/>
  <c r="H115" i="4" s="1"/>
  <c r="I115"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D211" i="2"/>
  <c r="H163" i="4" s="1"/>
  <c r="I163" s="1"/>
  <c r="Q201" i="2"/>
  <c r="B17" i="29" s="1"/>
  <c r="C17" s="1"/>
  <c r="J17" s="1"/>
  <c r="Q187" i="2"/>
  <c r="B16" i="29" s="1"/>
  <c r="C16" s="1"/>
  <c r="J16" s="1"/>
  <c r="D178" i="2"/>
  <c r="C181"/>
  <c r="F93" i="4" s="1"/>
  <c r="G93" s="1"/>
  <c r="H76"/>
  <c r="I76" s="1"/>
  <c r="D155" i="2"/>
  <c r="H155" i="4" s="1"/>
  <c r="I155" s="1"/>
  <c r="C209" i="2"/>
  <c r="F97" i="4" s="1"/>
  <c r="G97" s="1"/>
  <c r="M117" i="2"/>
  <c r="F137" i="4"/>
  <c r="D252" i="2"/>
  <c r="H168" i="4" s="1"/>
  <c r="I168" s="1"/>
  <c r="Q91" i="2"/>
  <c r="F13" i="4"/>
  <c r="G13" s="1"/>
  <c r="D164" i="2"/>
  <c r="I162" s="1" a="1"/>
  <c r="I162" s="1"/>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c r="C13" s="1"/>
  <c r="J13" s="1"/>
  <c r="C152" i="2"/>
  <c r="F88" i="4" s="1"/>
  <c r="G88" s="1"/>
  <c r="C154" i="2"/>
  <c r="F154" i="4" s="1"/>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Q131"/>
  <c r="B12" i="29"/>
  <c r="C12" s="1"/>
  <c r="J12" s="1"/>
  <c r="C138" i="2"/>
  <c r="F86" i="4" s="1"/>
  <c r="G86" s="1"/>
  <c r="T277"/>
  <c r="C4" i="8"/>
  <c r="G4" s="1"/>
  <c r="C4" i="31"/>
  <c r="G4" s="1"/>
  <c r="C44" i="8"/>
  <c r="H210" i="4" s="1"/>
  <c r="I210" s="1"/>
  <c r="C44" i="31"/>
  <c r="G44" s="1"/>
  <c r="H47" i="29"/>
  <c r="H40"/>
  <c r="C26" i="8" s="1"/>
  <c r="J37" i="29"/>
  <c r="H37"/>
  <c r="H11"/>
  <c r="H45"/>
  <c r="J36"/>
  <c r="H36"/>
  <c r="I75" i="38"/>
  <c r="I69"/>
  <c r="I66"/>
  <c r="I65"/>
  <c r="I59"/>
  <c r="I60"/>
  <c r="S85" i="4"/>
  <c r="I71" i="38"/>
  <c r="I63"/>
  <c r="I61"/>
  <c r="S9" i="4"/>
  <c r="M69" i="38"/>
  <c r="N69"/>
  <c r="L65"/>
  <c r="J65" s="1"/>
  <c r="L64"/>
  <c r="M64" s="1"/>
  <c r="I49"/>
  <c r="I48"/>
  <c r="L55"/>
  <c r="I51"/>
  <c r="I52"/>
  <c r="I56"/>
  <c r="L68"/>
  <c r="J68" s="1"/>
  <c r="I53"/>
  <c r="I50"/>
  <c r="L52"/>
  <c r="J52" s="1"/>
  <c r="L53"/>
  <c r="M53" s="1"/>
  <c r="I57"/>
  <c r="L73"/>
  <c r="M73" s="1"/>
  <c r="L74"/>
  <c r="J74" s="1"/>
  <c r="I55"/>
  <c r="L57"/>
  <c r="L51"/>
  <c r="L46"/>
  <c r="N46" s="1"/>
  <c r="I54"/>
  <c r="L75"/>
  <c r="J75" s="1"/>
  <c r="L50"/>
  <c r="L59"/>
  <c r="J59" s="1"/>
  <c r="L56"/>
  <c r="M56" s="1"/>
  <c r="L66"/>
  <c r="J66" s="1"/>
  <c r="S11" i="4"/>
  <c r="S3"/>
  <c r="E91" i="2" a="1"/>
  <c r="E91" s="1"/>
  <c r="F14" i="4"/>
  <c r="S14" s="1"/>
  <c r="L61" i="38"/>
  <c r="L71"/>
  <c r="J71" s="1"/>
  <c r="L47"/>
  <c r="M47" s="1"/>
  <c r="I46"/>
  <c r="L48"/>
  <c r="L62"/>
  <c r="N62" s="1"/>
  <c r="L60"/>
  <c r="N60" s="1"/>
  <c r="J70"/>
  <c r="M70"/>
  <c r="N70"/>
  <c r="I47"/>
  <c r="L54"/>
  <c r="L67"/>
  <c r="N67" s="1"/>
  <c r="L72"/>
  <c r="M72" s="1"/>
  <c r="M92" i="2"/>
  <c r="S30" i="4"/>
  <c r="S163"/>
  <c r="S154"/>
  <c r="S72"/>
  <c r="S150"/>
  <c r="S33"/>
  <c r="S167"/>
  <c r="S140"/>
  <c r="S34"/>
  <c r="S74"/>
  <c r="S145"/>
  <c r="S134"/>
  <c r="S25"/>
  <c r="S103"/>
  <c r="F12"/>
  <c r="G12" s="1"/>
  <c r="M78" i="2"/>
  <c r="M77"/>
  <c r="N77"/>
  <c r="M75"/>
  <c r="N75"/>
  <c r="N76"/>
  <c r="S86" i="4"/>
  <c r="F2"/>
  <c r="G2" s="1"/>
  <c r="B2" i="18" s="1"/>
  <c r="M7" i="2"/>
  <c r="N5"/>
  <c r="N6"/>
  <c r="N8"/>
  <c r="M6"/>
  <c r="M5"/>
  <c r="N7"/>
  <c r="M8"/>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s="1"/>
  <c r="B26" i="18" s="1"/>
  <c r="M49" i="2"/>
  <c r="N47"/>
  <c r="N50"/>
  <c r="M47"/>
  <c r="S155" i="4"/>
  <c r="S91"/>
  <c r="S94"/>
  <c r="S98"/>
  <c r="S157"/>
  <c r="S77"/>
  <c r="S93"/>
  <c r="S164"/>
  <c r="F90"/>
  <c r="G90" s="1"/>
  <c r="N159" i="2"/>
  <c r="M160"/>
  <c r="M159"/>
  <c r="M162"/>
  <c r="N161"/>
  <c r="M161"/>
  <c r="N160"/>
  <c r="N162"/>
  <c r="F4" i="4"/>
  <c r="G4" s="1"/>
  <c r="B8" i="18" s="1"/>
  <c r="M20" i="2"/>
  <c r="M19"/>
  <c r="M22"/>
  <c r="N19"/>
  <c r="N20"/>
  <c r="N21"/>
  <c r="M21"/>
  <c r="N22"/>
  <c r="S21" i="4"/>
  <c r="S158"/>
  <c r="I89" i="2" a="1"/>
  <c r="I89" s="1"/>
  <c r="M90"/>
  <c r="M89"/>
  <c r="M91"/>
  <c r="N90"/>
  <c r="N91"/>
  <c r="N89"/>
  <c r="N92"/>
  <c r="S69" i="4"/>
  <c r="S101"/>
  <c r="H4" i="29"/>
  <c r="C64" i="8" s="1"/>
  <c r="G92" i="2" a="1"/>
  <c r="G92" s="1"/>
  <c r="K19" a="1"/>
  <c r="K19" s="1"/>
  <c r="K89" a="1"/>
  <c r="K89" s="1"/>
  <c r="G117" a="1"/>
  <c r="G117" s="1"/>
  <c r="K90" a="1"/>
  <c r="K90" s="1"/>
  <c r="G161" a="1"/>
  <c r="G161" s="1"/>
  <c r="G19" a="1"/>
  <c r="G19" s="1"/>
  <c r="K91" a="1"/>
  <c r="K91" s="1"/>
  <c r="I92" a="1"/>
  <c r="I92" s="1"/>
  <c r="I22" a="1"/>
  <c r="I22" s="1"/>
  <c r="K21" a="1"/>
  <c r="K21" s="1"/>
  <c r="E78" a="1"/>
  <c r="E78" s="1"/>
  <c r="E22" a="1"/>
  <c r="E22" s="1"/>
  <c r="I90" a="1"/>
  <c r="I90"/>
  <c r="E90" a="1"/>
  <c r="E90" s="1"/>
  <c r="I20" a="1"/>
  <c r="I20" s="1"/>
  <c r="K20" a="1"/>
  <c r="K20" s="1"/>
  <c r="K48" a="1"/>
  <c r="K48" s="1"/>
  <c r="E48" a="1"/>
  <c r="E48" s="1"/>
  <c r="G50" a="1"/>
  <c r="G50" s="1"/>
  <c r="G49" a="1"/>
  <c r="G49" s="1"/>
  <c r="G22" a="1"/>
  <c r="G22" s="1"/>
  <c r="G21" a="1"/>
  <c r="G21" s="1"/>
  <c r="E20" a="1"/>
  <c r="E20" s="1"/>
  <c r="G78" a="1"/>
  <c r="G78" s="1"/>
  <c r="G75" a="1"/>
  <c r="G75" s="1"/>
  <c r="E146" a="1"/>
  <c r="E146" s="1"/>
  <c r="K119" a="1"/>
  <c r="K119" s="1"/>
  <c r="E50" a="1"/>
  <c r="E50" s="1"/>
  <c r="E92" a="1"/>
  <c r="E92" s="1"/>
  <c r="G89" a="1"/>
  <c r="G89" s="1"/>
  <c r="G91" a="1"/>
  <c r="G91" s="1"/>
  <c r="I78" a="1"/>
  <c r="I78" s="1"/>
  <c r="E77" a="1"/>
  <c r="E77"/>
  <c r="K77" a="1"/>
  <c r="K77" s="1"/>
  <c r="K159" a="1"/>
  <c r="K159" s="1"/>
  <c r="I75" a="1"/>
  <c r="I75" s="1"/>
  <c r="I76" a="1"/>
  <c r="I76" s="1"/>
  <c r="E120" a="1"/>
  <c r="E120" s="1"/>
  <c r="I120" a="1"/>
  <c r="I120" s="1"/>
  <c r="K49" a="1"/>
  <c r="K49"/>
  <c r="G119" a="1"/>
  <c r="G119" s="1"/>
  <c r="K75" a="1"/>
  <c r="K75" s="1"/>
  <c r="E76" a="1"/>
  <c r="E76" s="1"/>
  <c r="G63" a="1"/>
  <c r="G63" s="1"/>
  <c r="E63" a="1"/>
  <c r="E63" s="1"/>
  <c r="K47" a="1"/>
  <c r="K47" s="1"/>
  <c r="I50" a="1"/>
  <c r="I50" s="1"/>
  <c r="I48" a="1"/>
  <c r="I48" s="1"/>
  <c r="G47" a="1"/>
  <c r="G47"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F18" i="4"/>
  <c r="G18" s="1"/>
  <c r="E105" i="2" a="1"/>
  <c r="E105" s="1"/>
  <c r="G103" a="1"/>
  <c r="G103" s="1"/>
  <c r="K105" a="1"/>
  <c r="K105" s="1"/>
  <c r="E160" a="1"/>
  <c r="E160" s="1"/>
  <c r="K160" a="1"/>
  <c r="K160" s="1"/>
  <c r="I160" a="1"/>
  <c r="I160" s="1"/>
  <c r="G162" a="1"/>
  <c r="G162" s="1"/>
  <c r="G159" a="1"/>
  <c r="G159" s="1"/>
  <c r="H24" i="4"/>
  <c r="I24" s="1"/>
  <c r="H20"/>
  <c r="I20" s="1"/>
  <c r="E162" i="2" a="1"/>
  <c r="E162" s="1"/>
  <c r="K161" a="1"/>
  <c r="K161" s="1"/>
  <c r="E161" a="1"/>
  <c r="E161" s="1"/>
  <c r="F6" i="4"/>
  <c r="G6" s="1"/>
  <c r="G33" i="2" a="1"/>
  <c r="G33" s="1"/>
  <c r="G35" a="1"/>
  <c r="G35" s="1"/>
  <c r="E36" a="1"/>
  <c r="E36" s="1"/>
  <c r="K35" a="1"/>
  <c r="K35" s="1"/>
  <c r="K33" a="1"/>
  <c r="K33" s="1"/>
  <c r="E34" a="1"/>
  <c r="E34" s="1"/>
  <c r="I36" a="1"/>
  <c r="I36" s="1"/>
  <c r="I34" a="1"/>
  <c r="I34"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H14" i="29"/>
  <c r="J3"/>
  <c r="H3"/>
  <c r="C3" i="8" s="1"/>
  <c r="J4" i="29"/>
  <c r="N73" i="38"/>
  <c r="J64"/>
  <c r="J73"/>
  <c r="N64"/>
  <c r="M66"/>
  <c r="M75"/>
  <c r="N66"/>
  <c r="N75"/>
  <c r="S6" i="4"/>
  <c r="S10"/>
  <c r="S8"/>
  <c r="M71" i="38"/>
  <c r="N72"/>
  <c r="J67"/>
  <c r="M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7"/>
  <c r="J55"/>
  <c r="M50"/>
  <c r="M46"/>
  <c r="J53"/>
  <c r="J57"/>
  <c r="M51"/>
  <c r="M55"/>
  <c r="J50"/>
  <c r="J56"/>
  <c r="J48"/>
  <c r="M60"/>
  <c r="M54"/>
  <c r="J51"/>
  <c r="J47"/>
  <c r="M48"/>
  <c r="J60"/>
  <c r="J54"/>
  <c r="K46"/>
  <c r="N55"/>
  <c r="N50"/>
  <c r="N61"/>
  <c r="N51"/>
  <c r="N53"/>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N30" i="38"/>
  <c r="N31"/>
  <c r="K70"/>
  <c r="N22"/>
  <c r="K40"/>
  <c r="N23"/>
  <c r="K11"/>
  <c r="N24"/>
  <c r="K42"/>
  <c r="K56"/>
  <c r="K21"/>
  <c r="K54"/>
  <c r="K22"/>
  <c r="K60"/>
  <c r="N12"/>
  <c r="K20"/>
  <c r="K36"/>
  <c r="K39"/>
  <c r="N16"/>
  <c r="K31"/>
  <c r="K41"/>
  <c r="N38"/>
  <c r="K67"/>
  <c r="K34"/>
  <c r="K53"/>
  <c r="N29"/>
  <c r="K71"/>
  <c r="K26"/>
  <c r="K55"/>
  <c r="K63"/>
  <c r="N20"/>
  <c r="K24"/>
  <c r="N15"/>
  <c r="N33"/>
  <c r="K61"/>
  <c r="K25"/>
  <c r="N13"/>
  <c r="K16"/>
  <c r="K29"/>
  <c r="K19"/>
  <c r="K23"/>
  <c r="N17"/>
  <c r="N18"/>
  <c r="N19"/>
  <c r="K35"/>
  <c r="K28"/>
  <c r="N36"/>
  <c r="K69"/>
  <c r="K57"/>
  <c r="K14"/>
  <c r="K75"/>
  <c r="K27"/>
  <c r="K12"/>
  <c r="N32"/>
  <c r="K65"/>
  <c r="N42"/>
  <c r="K68"/>
  <c r="N21"/>
  <c r="K32"/>
  <c r="K74"/>
  <c r="K48"/>
  <c r="K33"/>
  <c r="K52"/>
  <c r="K47"/>
  <c r="N37"/>
  <c r="K38"/>
  <c r="N25"/>
  <c r="N39"/>
  <c r="K30"/>
  <c r="N14"/>
  <c r="K64"/>
  <c r="K73"/>
  <c r="N27"/>
  <c r="K15"/>
  <c r="K51"/>
  <c r="K59"/>
  <c r="K66"/>
  <c r="K50"/>
  <c r="K18"/>
  <c r="N41"/>
  <c r="N35"/>
  <c r="N28"/>
  <c r="N34"/>
  <c r="N26"/>
  <c r="K37"/>
  <c r="N40"/>
  <c r="K13"/>
  <c r="K17"/>
  <c r="N11"/>
  <c r="D281" i="2" l="1"/>
  <c r="H173" i="4" s="1"/>
  <c r="I173" s="1"/>
  <c r="D309" i="2"/>
  <c r="H177" i="4" s="1"/>
  <c r="I177" s="1"/>
  <c r="D323" i="2"/>
  <c r="H179" i="4" s="1"/>
  <c r="I179" s="1"/>
  <c r="D267" i="2"/>
  <c r="H171" i="4" s="1"/>
  <c r="I171" s="1"/>
  <c r="C321" i="2"/>
  <c r="F113" i="4" s="1"/>
  <c r="G113" s="1"/>
  <c r="C391" i="2"/>
  <c r="F123" i="4" s="1"/>
  <c r="G123" s="1"/>
  <c r="Q329" i="2"/>
  <c r="C236"/>
  <c r="F100" i="4" s="1"/>
  <c r="G100" s="1"/>
  <c r="D304" i="2"/>
  <c r="H44" i="4" s="1"/>
  <c r="I44" s="1"/>
  <c r="C349" i="2"/>
  <c r="F117" i="4" s="1"/>
  <c r="G117" s="1"/>
  <c r="C192" i="2"/>
  <c r="D388"/>
  <c r="H56" i="4" s="1"/>
  <c r="I56" s="1"/>
  <c r="C265" i="2"/>
  <c r="F105" i="4" s="1"/>
  <c r="G105" s="1"/>
  <c r="D421" i="2"/>
  <c r="H193" i="4" s="1"/>
  <c r="I193" s="1"/>
  <c r="D220" i="2"/>
  <c r="H32" i="4" s="1"/>
  <c r="I32" s="1"/>
  <c r="Q440" i="2"/>
  <c r="E34" i="29" s="1"/>
  <c r="Q342" i="2"/>
  <c r="E27" i="29" s="1"/>
  <c r="C417" i="2"/>
  <c r="F61" i="4" s="1"/>
  <c r="G61" s="1"/>
  <c r="C337" i="2"/>
  <c r="F181" i="4" s="1"/>
  <c r="G181" s="1"/>
  <c r="C207" i="2"/>
  <c r="F31" i="4" s="1"/>
  <c r="G31" s="1"/>
  <c r="D306" i="2"/>
  <c r="H110" i="4" s="1"/>
  <c r="I110" s="1"/>
  <c r="D432" i="2"/>
  <c r="H128" i="4" s="1"/>
  <c r="I128" s="1"/>
  <c r="C445" i="2"/>
  <c r="F65" i="4" s="1"/>
  <c r="G65" s="1"/>
  <c r="C253" i="2"/>
  <c r="D334"/>
  <c r="H114" i="4" s="1"/>
  <c r="I114" s="1"/>
  <c r="C178" i="2"/>
  <c r="F26" i="4" s="1"/>
  <c r="G26" s="1"/>
  <c r="C308" i="2"/>
  <c r="F176" i="4" s="1"/>
  <c r="G176" s="1"/>
  <c r="Q453" i="2"/>
  <c r="B35" i="29" s="1"/>
  <c r="C334" i="2"/>
  <c r="C294"/>
  <c r="F174" i="4" s="1"/>
  <c r="G174" s="1"/>
  <c r="C332" i="2"/>
  <c r="F48" i="4" s="1"/>
  <c r="G48" s="1"/>
  <c r="Q257" i="2"/>
  <c r="B21" i="29" s="1"/>
  <c r="C376" i="2"/>
  <c r="F120" i="4" s="1"/>
  <c r="G120" s="1"/>
  <c r="C292" i="2"/>
  <c r="F108" i="4" s="1"/>
  <c r="G108" s="1"/>
  <c r="C304" i="2"/>
  <c r="C432"/>
  <c r="F128" i="4" s="1"/>
  <c r="G128" s="1"/>
  <c r="C336" i="2"/>
  <c r="F180" i="4" s="1"/>
  <c r="G180" s="1"/>
  <c r="Q243" i="2"/>
  <c r="B20" i="29" s="1"/>
  <c r="C20" s="1"/>
  <c r="J20" s="1"/>
  <c r="C208" i="2"/>
  <c r="F96" i="4" s="1"/>
  <c r="G96" s="1"/>
  <c r="C318" i="2"/>
  <c r="C430"/>
  <c r="C238"/>
  <c r="F166" i="4" s="1"/>
  <c r="G166" s="1"/>
  <c r="C362" i="2"/>
  <c r="F118" i="4" s="1"/>
  <c r="G118" s="1"/>
  <c r="C220" i="2"/>
  <c r="F32" i="4" s="1"/>
  <c r="G32" s="1"/>
  <c r="D248" i="40"/>
  <c r="C193"/>
  <c r="C165"/>
  <c r="Q204"/>
  <c r="D193"/>
  <c r="D179"/>
  <c r="D165"/>
  <c r="D208"/>
  <c r="D180"/>
  <c r="C266"/>
  <c r="C250"/>
  <c r="C238"/>
  <c r="C237"/>
  <c r="C223"/>
  <c r="C206" i="2"/>
  <c r="C364"/>
  <c r="F184" i="4" s="1"/>
  <c r="G184" s="1"/>
  <c r="C346" i="2"/>
  <c r="F50" i="4" s="1"/>
  <c r="G50" s="1"/>
  <c r="C222" i="2"/>
  <c r="F98" i="4" s="1"/>
  <c r="G98" s="1"/>
  <c r="C348" i="2"/>
  <c r="F116" i="4" s="1"/>
  <c r="G116" s="1"/>
  <c r="C390" i="2"/>
  <c r="F122" i="4" s="1"/>
  <c r="G122" s="1"/>
  <c r="Q229" i="2"/>
  <c r="B19" i="29" s="1"/>
  <c r="Q271" i="2"/>
  <c r="B22" i="29" s="1"/>
  <c r="C22" s="1"/>
  <c r="J22" s="1"/>
  <c r="D220" i="40"/>
  <c r="D210"/>
  <c r="Q148"/>
  <c r="C234"/>
  <c r="C222"/>
  <c r="C248"/>
  <c r="Q203" i="2"/>
  <c r="C279"/>
  <c r="F107" i="4" s="1"/>
  <c r="G107" s="1"/>
  <c r="I159" i="2" a="1"/>
  <c r="I159" s="1"/>
  <c r="K145" a="1"/>
  <c r="K145" s="1"/>
  <c r="D337"/>
  <c r="H181" i="4" s="1"/>
  <c r="I181" s="1"/>
  <c r="Q259" i="2"/>
  <c r="C223"/>
  <c r="F99" i="4" s="1"/>
  <c r="G99" s="1"/>
  <c r="D295" i="2"/>
  <c r="H175" i="4" s="1"/>
  <c r="I175" s="1"/>
  <c r="D416" i="2"/>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D234"/>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D320"/>
  <c r="H112" i="4" s="1"/>
  <c r="I112" s="1"/>
  <c r="Q188" i="2"/>
  <c r="E16" i="29" s="1"/>
  <c r="C375" i="2"/>
  <c r="F55" i="4" s="1"/>
  <c r="G55" s="1"/>
  <c r="Q398" i="2"/>
  <c r="E31" i="29" s="1"/>
  <c r="E427" i="40" a="1"/>
  <c r="E427" s="1"/>
  <c r="N52" i="38"/>
  <c r="N74"/>
  <c r="K131" i="2" a="1"/>
  <c r="K131" s="1"/>
  <c r="K133" a="1"/>
  <c r="K133" s="1"/>
  <c r="E148" a="1"/>
  <c r="E148" s="1"/>
  <c r="C361"/>
  <c r="C459"/>
  <c r="Q244"/>
  <c r="E20" i="29"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G243" i="2" a="1"/>
  <c r="G243" s="1"/>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N48" i="2"/>
  <c r="M48"/>
  <c r="M50"/>
  <c r="N49"/>
  <c r="F244" i="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I316" a="1"/>
  <c r="I316"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K104" s="1" a="1"/>
  <c r="K104" s="1"/>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E64" s="1" a="1"/>
  <c r="E64" s="1"/>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G341" i="40" a="1"/>
  <c r="G341" s="1"/>
  <c r="F236" i="4"/>
  <c r="H241"/>
  <c r="D322" i="40"/>
  <c r="K299" a="1"/>
  <c r="K299" s="1"/>
  <c r="K245" a="1"/>
  <c r="K245" s="1"/>
  <c r="D178"/>
  <c r="D122"/>
  <c r="D52"/>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F235" i="4"/>
  <c r="F237"/>
  <c r="H242"/>
  <c r="S242" s="1"/>
  <c r="H245"/>
  <c r="H243"/>
  <c r="I243" s="1"/>
  <c r="D83" i="40"/>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11"/>
  <c r="G34" i="8"/>
  <c r="F208" i="4"/>
  <c r="G64" i="8"/>
  <c r="H215" i="4"/>
  <c r="G26" i="8"/>
  <c r="F206" i="4"/>
  <c r="C26" i="31"/>
  <c r="G26" s="1"/>
  <c r="C50"/>
  <c r="G50" s="1"/>
  <c r="C34"/>
  <c r="G34" s="1"/>
  <c r="C18"/>
  <c r="G18" s="1"/>
  <c r="C3"/>
  <c r="G3" s="1"/>
  <c r="C64"/>
  <c r="G64" s="1"/>
  <c r="C48"/>
  <c r="G48" s="1"/>
  <c r="C32"/>
  <c r="G32" s="1"/>
  <c r="C16"/>
  <c r="G16" s="1"/>
  <c r="K72" i="38"/>
  <c r="E203" i="40" l="1" a="1"/>
  <c r="E203" s="1"/>
  <c r="K105" a="1"/>
  <c r="K105" s="1"/>
  <c r="K48" a="1"/>
  <c r="K48" s="1"/>
  <c r="K47" a="1"/>
  <c r="K47" s="1"/>
  <c r="F204" i="4"/>
  <c r="G204" s="1"/>
  <c r="E50" i="40" a="1"/>
  <c r="E50" s="1"/>
  <c r="E49" a="1"/>
  <c r="E49" s="1"/>
  <c r="I47" a="1"/>
  <c r="I47" s="1"/>
  <c r="H203" i="4"/>
  <c r="T203" s="1"/>
  <c r="E62" i="40" a="1"/>
  <c r="E62" s="1"/>
  <c r="T231" i="4"/>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S204" i="4"/>
  <c r="I207"/>
  <c r="S207"/>
  <c r="T207"/>
  <c r="G206"/>
  <c r="S206"/>
  <c r="T206"/>
  <c r="I215"/>
  <c r="T215"/>
  <c r="S215"/>
  <c r="G208"/>
  <c r="S208"/>
  <c r="T208"/>
  <c r="I211"/>
  <c r="S211"/>
  <c r="T211"/>
  <c r="G212"/>
  <c r="T212"/>
  <c r="S212"/>
  <c r="G200"/>
  <c r="S200"/>
  <c r="T200"/>
  <c r="T204" l="1"/>
  <c r="S203"/>
  <c r="I203"/>
  <c r="J104" i="3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<sst xmlns="http://schemas.openxmlformats.org/spreadsheetml/2006/main" count="1751" uniqueCount="213">
  <si>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</si>
  <si>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</si>
  <si>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</si>
  <si>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</si>
  <si>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</si>
  <si>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</si>
  <si>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</si>
  <si>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</si>
  <si>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</si>
  <si>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</si>
  <si>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</si>
  <si>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</si>
  <si>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</si>
  <si>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</si>
  <si>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</si>
  <si>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</si>
  <si>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</si>
  <si>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</si>
  <si>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</si>
  <si>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</si>
  <si>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</si>
  <si>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</si>
  <si>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</si>
  <si>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</si>
  <si>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</si>
  <si>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</si>
  <si>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</si>
  <si>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</si>
  <si>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</si>
  <si>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</si>
  <si>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</si>
  <si>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</si>
  <si>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</si>
  <si>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</si>
  <si>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</si>
  <si>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</si>
  <si>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</si>
  <si>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</si>
  <si>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</si>
  <si>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</si>
  <si>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</si>
  <si>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</si>
  <si>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</si>
  <si>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</si>
  <si>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</si>
  <si>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</si>
  <si>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</si>
  <si>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</si>
  <si>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</si>
  <si>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</si>
  <si>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</si>
  <si>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</si>
  <si>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</si>
  <si>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</si>
  <si>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</si>
  <si>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</si>
  <si>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</si>
  <si>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</si>
  <si>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</si>
  <si>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</si>
  <si>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</si>
  <si>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</si>
  <si>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</si>
  <si>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</si>
  <si>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</si>
  <si>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</si>
  <si>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</si>
  <si>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</si>
  <si>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</si>
  <si>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</si>
  <si>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</si>
  <si>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</si>
  <si>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</si>
  <si>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</si>
  <si>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</si>
  <si>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</si>
  <si>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</si>
  <si>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</si>
  <si>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</si>
  <si>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</si>
  <si>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</si>
  <si>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</si>
  <si>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</si>
  <si>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</si>
  <si>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</si>
  <si>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</si>
  <si>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</si>
  <si>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</si>
  <si>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</si>
  <si>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</si>
  <si>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</si>
  <si>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</si>
  <si>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</si>
  <si>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</si>
  <si>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</si>
  <si>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</si>
  <si>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</si>
  <si>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</si>
  <si>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</si>
  <si>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</si>
  <si>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</si>
  <si>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</si>
  <si>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</si>
  <si>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</si>
  <si>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</si>
  <si>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</si>
  <si>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</si>
  <si>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</si>
  <si>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</si>
  <si>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</si>
  <si>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</si>
  <si>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</si>
  <si>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</si>
  <si>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</si>
  <si>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</si>
  <si>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</si>
  <si>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</si>
  <si>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</si>
  <si>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</si>
  <si>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</si>
  <si>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</si>
  <si>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</si>
  <si>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</si>
  <si>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</si>
  <si>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</si>
  <si>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</si>
  <si>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</si>
  <si>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</si>
  <si>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</si>
  <si>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</si>
  <si>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</si>
  <si>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</si>
  <si>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</si>
  <si>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</si>
  <si>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</si>
  <si>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</si>
  <si>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</si>
  <si>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</si>
  <si>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</si>
  <si>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</si>
  <si>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</si>
  <si>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</si>
  <si>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</si>
  <si>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</si>
  <si>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</si>
  <si>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</si>
  <si>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</si>
  <si>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</si>
  <si>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</si>
  <si>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</si>
  <si>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</si>
  <si>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</si>
  <si>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</si>
  <si>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</si>
  <si>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</si>
  <si>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</si>
  <si>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</si>
  <si>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</si>
  <si>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</si>
  <si>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</si>
  <si>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</si>
  <si>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</si>
  <si>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</si>
  <si>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</si>
  <si>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</si>
  <si>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</si>
  <si>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</si>
  <si>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</si>
  <si>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</si>
  <si>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</si>
  <si>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</si>
  <si>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</si>
  <si>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</si>
  <si>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</si>
  <si>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</si>
  <si>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</si>
  <si>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</si>
  <si>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</si>
  <si>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</si>
  <si>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</si>
  <si>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</si>
  <si>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</si>
  <si>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</si>
  <si>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</si>
  <si>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</si>
  <si>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</si>
  <si>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</si>
  <si>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</si>
  <si>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</si>
  <si>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</si>
  <si>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</si>
  <si>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</si>
  <si>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</si>
  <si>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</si>
  <si>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</si>
  <si>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</si>
  <si>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</si>
  <si>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</si>
  <si>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Metalac - Kraljevo</t>
  </si>
  <si>
    <t>Železničar - Niš</t>
  </si>
  <si>
    <t>15.04.2017.</t>
  </si>
  <si>
    <t>STK "Palilula"</t>
  </si>
  <si>
    <t>Vukmirović Vojkan</t>
  </si>
  <si>
    <t>2016-2017.</t>
  </si>
  <si>
    <t>Uskršnji turnir</t>
  </si>
  <si>
    <t xml:space="preserve"> Uskršnji turnir - OPEN Žene</t>
  </si>
  <si>
    <t>OPEN Žene</t>
  </si>
  <si>
    <t>Kobliška Milica</t>
  </si>
  <si>
    <t>Popović Miljana</t>
  </si>
  <si>
    <t>Stoni</t>
  </si>
  <si>
    <t>Popović Natalija</t>
  </si>
  <si>
    <t>Ćirić Milica</t>
  </si>
  <si>
    <t>RSTK Pirot</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</si>
</sst>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8">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34">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205</v>
      </c>
      <c r="C1" s="298"/>
      <c r="D1" s="299"/>
    </row>
    <row r="2" spans="1:4" ht="13.5" customHeight="1" thickTop="1">
      <c r="A2" s="3"/>
      <c r="B2" s="4"/>
      <c r="C2" s="5"/>
      <c r="D2" s="5"/>
    </row>
    <row r="3" spans="1:4" ht="26.25" customHeight="1">
      <c r="A3" s="295" t="s">
        <v>97</v>
      </c>
      <c r="B3" s="296"/>
      <c r="C3" s="452" t="s">
        <v>204</v>
      </c>
      <c r="D3" s="453"/>
    </row>
    <row r="4" spans="1:4" ht="26.25" customHeight="1">
      <c r="A4" s="104" t="s">
        <v>113</v>
      </c>
      <c r="B4" s="105"/>
      <c r="C4" s="534" t="s">
        <v>206</v>
      </c>
      <c r="D4" s="319"/>
    </row>
    <row r="5" spans="1:4" ht="26.25" customHeight="1">
      <c r="A5" s="560" t="s">
        <v>98</v>
      </c>
      <c r="B5" s="561" t="s">
        <v>98</v>
      </c>
      <c r="C5" s="318" t="s">
        <v>200</v>
      </c>
      <c r="D5" s="319"/>
    </row>
    <row r="6" spans="1:4" ht="26.25" customHeight="1">
      <c r="A6" s="560" t="s">
        <v>99</v>
      </c>
      <c r="B6" s="561" t="s">
        <v>99</v>
      </c>
      <c r="C6" s="318" t="s">
        <v>196</v>
      </c>
      <c r="D6" s="319"/>
    </row>
    <row r="7" spans="1:4" ht="26.25" customHeight="1">
      <c r="A7" s="560" t="s">
        <v>100</v>
      </c>
      <c r="B7" s="561" t="s">
        <v>100</v>
      </c>
      <c r="C7" s="454" t="s">
        <v>201</v>
      </c>
      <c r="D7" s="455"/>
    </row>
    <row r="8" spans="1:4" ht="26.25" customHeight="1">
      <c r="A8" s="293" t="s">
        <v>197</v>
      </c>
      <c r="B8" s="294"/>
      <c r="C8" s="337" t="s">
        <v>202</v>
      </c>
      <c r="D8" s="338"/>
    </row>
    <row r="9" spans="1:4" ht="28.5" customHeight="1">
      <c r="A9" s="6"/>
      <c r="B9" s="6"/>
      <c r="C9" s="7"/>
      <c r="D9" s="7"/>
    </row>
    <row r="10" spans="1:4" ht="21" customHeight="1">
      <c r="A10" s="562"/>
      <c r="B10" s="563"/>
      <c r="C10" s="563"/>
      <c r="D10" s="564"/>
    </row>
    <row r="11" spans="1:4" ht="21" customHeight="1">
      <c r="A11" s="565"/>
      <c r="B11" s="555"/>
      <c r="C11" s="555"/>
      <c r="D11" s="566"/>
    </row>
    <row r="12" spans="1:4" ht="21" customHeight="1">
      <c r="A12" s="565"/>
      <c r="B12" s="555"/>
      <c r="C12" s="555"/>
      <c r="D12" s="566"/>
    </row>
    <row r="13" spans="1:4" ht="21" customHeight="1">
      <c r="A13" s="565"/>
      <c r="B13" s="555"/>
      <c r="C13" s="555"/>
      <c r="D13" s="566"/>
    </row>
    <row r="14" spans="1:4" ht="21" customHeight="1">
      <c r="A14" s="565"/>
      <c r="B14" s="555"/>
      <c r="C14" s="555"/>
      <c r="D14" s="566"/>
    </row>
    <row r="15" spans="1:4" ht="21" customHeight="1">
      <c r="A15" s="565"/>
      <c r="B15" s="555"/>
      <c r="C15" s="555"/>
      <c r="D15" s="566"/>
    </row>
    <row r="16" spans="1:4" ht="21" customHeight="1">
      <c r="A16" s="565"/>
      <c r="B16" s="555"/>
      <c r="C16" s="555"/>
      <c r="D16" s="566"/>
    </row>
    <row r="17" spans="1:4" ht="21" customHeight="1">
      <c r="A17" s="565"/>
      <c r="B17" s="555"/>
      <c r="C17" s="555"/>
      <c r="D17" s="566"/>
    </row>
    <row r="18" spans="1:4" ht="21" customHeight="1">
      <c r="A18" s="565"/>
      <c r="B18" s="555"/>
      <c r="C18" s="555"/>
      <c r="D18" s="566"/>
    </row>
    <row r="19" spans="1:4" ht="21" customHeight="1">
      <c r="A19" s="565"/>
      <c r="B19" s="555"/>
      <c r="C19" s="555"/>
      <c r="D19" s="566"/>
    </row>
    <row r="20" spans="1:4" ht="21" customHeight="1">
      <c r="A20" s="565"/>
      <c r="B20" s="555"/>
      <c r="C20" s="555"/>
      <c r="D20" s="566"/>
    </row>
    <row r="21" spans="1:4">
      <c r="A21" s="565"/>
      <c r="B21" s="555"/>
      <c r="C21" s="555"/>
      <c r="D21" s="566"/>
    </row>
    <row r="22" spans="1:4" ht="30" customHeight="1">
      <c r="A22" s="565"/>
      <c r="B22" s="555"/>
      <c r="C22" s="555"/>
      <c r="D22" s="566"/>
    </row>
    <row r="23" spans="1:4" ht="22.5" customHeight="1">
      <c r="A23" s="565"/>
      <c r="B23" s="555"/>
      <c r="C23" s="555"/>
      <c r="D23" s="566"/>
    </row>
    <row r="24" spans="1:4" ht="30" hidden="1" customHeight="1">
      <c r="A24" s="565"/>
      <c r="B24" s="555"/>
      <c r="C24" s="555"/>
      <c r="D24" s="566"/>
    </row>
    <row r="25" spans="1:4" ht="30" hidden="1" customHeight="1">
      <c r="A25" s="551"/>
      <c r="B25" s="552"/>
      <c r="C25" s="552"/>
      <c r="D25" s="553"/>
    </row>
    <row r="26" spans="1:4" ht="18" hidden="1" customHeight="1">
      <c r="A26" s="554"/>
      <c r="B26" s="555"/>
      <c r="C26" s="555"/>
      <c r="D26" s="556"/>
    </row>
    <row r="27" spans="1:4" ht="17.25" customHeight="1">
      <c r="A27" s="554"/>
      <c r="B27" s="555"/>
      <c r="C27" s="555"/>
      <c r="D27" s="556"/>
    </row>
    <row r="28" spans="1:4" ht="16.5" customHeight="1">
      <c r="A28" s="554"/>
      <c r="B28" s="555"/>
      <c r="C28" s="555"/>
      <c r="D28" s="556"/>
    </row>
    <row r="29" spans="1:4" ht="18" customHeight="1">
      <c r="A29" s="554"/>
      <c r="B29" s="555"/>
      <c r="C29" s="555"/>
      <c r="D29" s="556"/>
    </row>
    <row r="30" spans="1:4" hidden="1">
      <c r="A30" s="554"/>
      <c r="B30" s="555"/>
      <c r="C30" s="555"/>
      <c r="D30" s="556"/>
    </row>
    <row r="31" spans="1:4" ht="16.5" customHeight="1">
      <c r="A31" s="554"/>
      <c r="B31" s="555"/>
      <c r="C31" s="555"/>
      <c r="D31" s="556"/>
    </row>
    <row r="32" spans="1:4" ht="16.5" customHeight="1">
      <c r="A32" s="554"/>
      <c r="B32" s="555"/>
      <c r="C32" s="555"/>
      <c r="D32" s="556"/>
    </row>
    <row r="33" spans="1:4" ht="183" customHeight="1">
      <c r="A33" s="557"/>
      <c r="B33" s="558"/>
      <c r="C33" s="558"/>
      <c r="D33" s="559"/>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Uskršnji turnir</v>
      </c>
      <c r="F1" s="107"/>
      <c r="K1" s="108"/>
    </row>
    <row r="2" spans="1:11" ht="17.25" customHeight="1">
      <c r="A2" s="723" t="s">
        <v>126</v>
      </c>
      <c r="B2" s="723"/>
      <c r="C2" s="723"/>
      <c r="D2" s="723"/>
      <c r="E2" s="723"/>
      <c r="F2" s="723"/>
      <c r="G2" s="723"/>
      <c r="H2" s="723"/>
      <c r="I2" s="723"/>
      <c r="J2" s="723"/>
      <c r="K2" s="723"/>
    </row>
    <row r="3" spans="1:11" ht="9.75" customHeight="1"/>
    <row r="4" spans="1:11" ht="17.25" customHeight="1">
      <c r="A4" s="724" t="str">
        <f>info!C4</f>
        <v>OPEN Žene</v>
      </c>
      <c r="B4" s="724"/>
      <c r="C4" s="724"/>
      <c r="D4" s="724"/>
      <c r="E4" s="724"/>
      <c r="F4" s="724"/>
      <c r="G4" s="724"/>
      <c r="H4" s="724"/>
      <c r="I4" s="724"/>
      <c r="J4" s="724"/>
      <c r="K4" s="724"/>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7" t="str">
        <f>INDEX(partije!$F$2:$F$587,MATCH($K$6,partije!$A$2:$A$587,0))</f>
        <v>bye</v>
      </c>
      <c r="C9" s="728"/>
      <c r="D9" s="728"/>
      <c r="E9" s="729"/>
      <c r="F9" s="111" t="s">
        <v>133</v>
      </c>
      <c r="G9" s="730" t="str">
        <f>INDEX(partije!H2:H587,MATCH(K6,partije!A2:A587,0))</f>
        <v>bye</v>
      </c>
      <c r="H9" s="731"/>
      <c r="I9" s="731"/>
      <c r="J9" s="732"/>
    </row>
    <row r="10" spans="1:11" ht="22.5" customHeight="1">
      <c r="B10" s="725" t="str">
        <f>INDEX(partije!$G$2:$G$587,MATCH($K$6,partije!$A$2:$A$587,0))</f>
        <v/>
      </c>
      <c r="C10" s="725"/>
      <c r="D10" s="725"/>
      <c r="E10" s="725"/>
      <c r="F10" s="111"/>
      <c r="G10" s="726" t="str">
        <f>INDEX(partije!I2:I587,MATCH(K6,partije!A2:A587,0))</f>
        <v/>
      </c>
      <c r="H10" s="726"/>
      <c r="I10" s="726"/>
      <c r="J10" s="726"/>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0"/>
      <c r="D20" s="721"/>
      <c r="E20" s="721"/>
      <c r="F20" s="721"/>
      <c r="G20" s="721"/>
      <c r="H20" s="721"/>
      <c r="I20" s="722"/>
    </row>
    <row r="21" spans="1:11" ht="14.25" customHeight="1">
      <c r="B21" s="112"/>
    </row>
    <row r="22" spans="1:11" ht="17.25" customHeight="1">
      <c r="B22" s="112" t="s">
        <v>136</v>
      </c>
      <c r="C22" s="720"/>
      <c r="D22" s="721"/>
      <c r="E22" s="721"/>
      <c r="F22" s="721"/>
      <c r="G22" s="721"/>
      <c r="H22" s="721"/>
      <c r="I22" s="722"/>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Uskršnji turnir</v>
      </c>
      <c r="F25" s="107"/>
      <c r="K25" s="108"/>
    </row>
    <row r="26" spans="1:11" ht="17.25" customHeight="1">
      <c r="A26" s="723" t="s">
        <v>126</v>
      </c>
      <c r="B26" s="723"/>
      <c r="C26" s="723"/>
      <c r="D26" s="723"/>
      <c r="E26" s="723"/>
      <c r="F26" s="723"/>
      <c r="G26" s="723"/>
      <c r="H26" s="723"/>
      <c r="I26" s="723"/>
      <c r="J26" s="723"/>
      <c r="K26" s="723"/>
    </row>
    <row r="27" spans="1:11" ht="8.25" customHeight="1"/>
    <row r="28" spans="1:11" ht="17.25" customHeight="1">
      <c r="A28" s="724" t="str">
        <f>A4</f>
        <v>OPEN Žene</v>
      </c>
      <c r="B28" s="724"/>
      <c r="C28" s="724"/>
      <c r="D28" s="724"/>
      <c r="E28" s="724"/>
      <c r="F28" s="724"/>
      <c r="G28" s="724"/>
      <c r="H28" s="724"/>
      <c r="I28" s="724"/>
      <c r="J28" s="724"/>
      <c r="K28" s="724"/>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7" t="str">
        <f>INDEX(partije!$F$2:$F$587,MATCH($K$30,partije!$A$2:$A$587,0))</f>
        <v>bye</v>
      </c>
      <c r="C33" s="728"/>
      <c r="D33" s="728"/>
      <c r="E33" s="729"/>
      <c r="F33" s="111" t="s">
        <v>133</v>
      </c>
      <c r="G33" s="730" t="str">
        <f>INDEX(partije!H2:H332,MATCH(K30,partije!A2:A332,0))</f>
        <v>bye</v>
      </c>
      <c r="H33" s="731"/>
      <c r="I33" s="731"/>
      <c r="J33" s="732"/>
    </row>
    <row r="34" spans="1:11" ht="22.5" customHeight="1">
      <c r="B34" s="725" t="str">
        <f>INDEX(partije!$G$2:$G$587,MATCH($K$30,partije!$A$2:$A$587,0))</f>
        <v/>
      </c>
      <c r="C34" s="725"/>
      <c r="D34" s="725"/>
      <c r="E34" s="725"/>
      <c r="F34" s="111"/>
      <c r="G34" s="726" t="str">
        <f>INDEX(partije!I2:I587,MATCH(K30,partije!A2:A587,0))</f>
        <v/>
      </c>
      <c r="H34" s="726"/>
      <c r="I34" s="726"/>
      <c r="J34" s="726"/>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0"/>
      <c r="D44" s="721"/>
      <c r="E44" s="721"/>
      <c r="F44" s="721"/>
      <c r="G44" s="721"/>
      <c r="H44" s="721"/>
      <c r="I44" s="722"/>
    </row>
    <row r="45" spans="1:11" ht="14.25" customHeight="1">
      <c r="B45" s="112"/>
    </row>
    <row r="46" spans="1:11" ht="17.25" customHeight="1">
      <c r="B46" s="112" t="s">
        <v>136</v>
      </c>
      <c r="C46" s="720"/>
      <c r="D46" s="721"/>
      <c r="E46" s="721"/>
      <c r="F46" s="721"/>
      <c r="G46" s="721"/>
      <c r="H46" s="721"/>
      <c r="I46" s="722"/>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3" t="str">
        <f>"grupa " &amp; INDEX(partije!$C$2:$C$332,MATCH(A1,partije!$A$2:$A$332,0))</f>
        <v>grupa 1</v>
      </c>
      <c r="B2" s="225" t="str">
        <f>INDEX(partije!$F$2:$F$555,MATCH(A1,partije!$A$2:$A$555,0))&amp;" - "&amp;INDEX(partije!$G$2:$G$555,MATCH(A1,partije!$A$2:$A$555,0))</f>
        <v>Kobliška Milica - Stoni</v>
      </c>
      <c r="C2" s="71"/>
      <c r="D2" s="72"/>
      <c r="E2" s="72"/>
      <c r="F2" s="73"/>
      <c r="G2" s="73"/>
      <c r="H2" s="74"/>
      <c r="J2" s="733" t="str">
        <f>"grupa " &amp; INDEX(partije!$C$2:$C$332,MATCH(J1,partije!$A$2:$A$332,0))</f>
        <v>grupa 1</v>
      </c>
      <c r="K2" s="225" t="str">
        <f>INDEX(partije!$F$2:$F$555,MATCH(J1,partije!$A$2:$A$555,0))&amp;" - "&amp;INDEX(partije!$G$2:$G$555,MATCH(J1,partije!$A$2:$A$555,0))</f>
        <v>Kobliška Milica - Stoni</v>
      </c>
      <c r="L2" s="71"/>
      <c r="M2" s="72"/>
      <c r="N2" s="72"/>
      <c r="O2" s="73"/>
      <c r="P2" s="73"/>
      <c r="Q2" s="74"/>
    </row>
    <row r="3" spans="1:17" s="70" customFormat="1" ht="39.75" customHeight="1" thickBot="1">
      <c r="A3" s="733"/>
      <c r="B3" s="226" t="str">
        <f>INDEX(partije!$H$2:$H$555,MATCH(A1,partije!$A$2:$A$555,0))&amp;" - "&amp;INDEX(partije!$I$2:$I$555,MATCH(A1,partije!$A$2:$A$555,0))</f>
        <v>Ćirić Milica - RSTK Pirot</v>
      </c>
      <c r="C3" s="75"/>
      <c r="D3" s="76"/>
      <c r="E3" s="76"/>
      <c r="F3" s="77"/>
      <c r="G3" s="77"/>
      <c r="H3" s="74"/>
      <c r="J3" s="733"/>
      <c r="K3" s="226" t="str">
        <f>INDEX(partije!$H$2:$H$555,MATCH(J1,partije!$A$2:$A$555,0))&amp;" - "&amp;INDEX(partije!$I$2:$I$555,MATCH(J1,partije!$A$2:$A$555,0))</f>
        <v>Popović Natalija - Stoni</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3" t="str">
        <f>"grupa " &amp; INDEX(partije!$C$2:$C$332,MATCH(A7,partije!$A$2:$A$332,0))</f>
        <v>grupa 2</v>
      </c>
      <c r="B8" s="225" t="e">
        <f>INDEX(partije!$F$2:$F$555,MATCH(A7,partije!$A$2:$A$555,0))&amp;" - "&amp;INDEX(partije!$G$2:$G$555,MATCH(A7,partije!$A$2:$A$555,0))</f>
        <v>#N/A</v>
      </c>
      <c r="C8" s="71"/>
      <c r="D8" s="72"/>
      <c r="E8" s="72"/>
      <c r="F8" s="73"/>
      <c r="G8" s="73"/>
      <c r="H8" s="74"/>
      <c r="J8" s="733" t="str">
        <f>"grupa " &amp; INDEX(partije!$C$2:$C$332,MATCH(J7,partije!$A$2:$A$332,0))</f>
        <v>grupa 2</v>
      </c>
      <c r="K8" s="225" t="e">
        <f>INDEX(partije!$F$2:$F$555,MATCH(J7,partije!$A$2:$A$555,0))&amp;" - "&amp;INDEX(partije!$G$2:$G$555,MATCH(J7,partije!$A$2:$A$555,0))</f>
        <v>#N/A</v>
      </c>
      <c r="L8" s="71"/>
      <c r="M8" s="72"/>
      <c r="N8" s="72"/>
      <c r="O8" s="73"/>
      <c r="P8" s="73"/>
      <c r="Q8" s="74"/>
    </row>
    <row r="9" spans="1:17" s="70" customFormat="1" ht="39.75" customHeight="1" thickBot="1">
      <c r="A9" s="733"/>
      <c r="B9" s="226" t="e">
        <f>INDEX(partije!$H$2:$H$555,MATCH(A7,partije!$A$2:$A$555,0))&amp;" - "&amp;INDEX(partije!$I$2:$I$555,MATCH(A7,partije!$A$2:$A$555,0))</f>
        <v>#N/A</v>
      </c>
      <c r="C9" s="75"/>
      <c r="D9" s="76"/>
      <c r="E9" s="76"/>
      <c r="F9" s="77"/>
      <c r="G9" s="77"/>
      <c r="H9" s="74"/>
      <c r="J9" s="733"/>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3" t="str">
        <f>"grupa " &amp; INDEX(partije!$C$2:$C$332,MATCH(A13,partije!$A$2:$A$332,0))</f>
        <v>grupa 2</v>
      </c>
      <c r="B14" s="225" t="e">
        <f>INDEX(partije!$F$2:$F$555,MATCH(A13,partije!$A$2:$A$555,0))&amp;" - "&amp;INDEX(partije!$G$2:$G$555,MATCH(A13,partije!$A$2:$A$555,0))</f>
        <v>#N/A</v>
      </c>
      <c r="C14" s="71"/>
      <c r="D14" s="72"/>
      <c r="E14" s="72"/>
      <c r="F14" s="73"/>
      <c r="G14" s="73"/>
      <c r="H14" s="74"/>
      <c r="J14" s="733"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3"/>
      <c r="B15" s="226" t="e">
        <f>INDEX(partije!$H$2:$H$555,MATCH(A13,partije!$A$2:$A$555,0))&amp;" - "&amp;INDEX(partije!$I$2:$I$555,MATCH(A13,partije!$A$2:$A$555,0))</f>
        <v>#N/A</v>
      </c>
      <c r="C15" s="75"/>
      <c r="D15" s="76"/>
      <c r="E15" s="76"/>
      <c r="F15" s="77"/>
      <c r="G15" s="77"/>
      <c r="H15" s="74"/>
      <c r="J15" s="733"/>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3" t="str">
        <f>"grupa " &amp; INDEX(partije!$C$2:$C$332,MATCH(A19,partije!$A$2:$A$332,0))</f>
        <v>grupa 3</v>
      </c>
      <c r="B20" s="225" t="e">
        <f>INDEX(partije!$F$2:$F$555,MATCH(A19,partije!$A$2:$A$555,0))&amp;" - "&amp;INDEX(partije!$G$2:$G$555,MATCH(A19,partije!$A$2:$A$555,0))</f>
        <v>#N/A</v>
      </c>
      <c r="C20" s="71"/>
      <c r="D20" s="72"/>
      <c r="E20" s="72"/>
      <c r="F20" s="73"/>
      <c r="G20" s="73"/>
      <c r="H20" s="74"/>
      <c r="J20" s="733" t="str">
        <f>"grupa " &amp; INDEX(partije!$C$2:$C$332,MATCH(J19,partije!$A$2:$A$332,0))</f>
        <v>grupa 3</v>
      </c>
      <c r="K20" s="225" t="e">
        <f>INDEX(partije!$F$2:$F$555,MATCH(J19,partije!$A$2:$A$555,0))&amp;" - "&amp;INDEX(partije!$G$2:$G$555,MATCH(J19,partije!$A$2:$A$555,0))</f>
        <v>#N/A</v>
      </c>
      <c r="L20" s="71"/>
      <c r="M20" s="72"/>
      <c r="N20" s="72"/>
      <c r="O20" s="73"/>
      <c r="P20" s="73"/>
      <c r="Q20" s="74"/>
    </row>
    <row r="21" spans="1:17" s="70" customFormat="1" ht="39.75" customHeight="1" thickBot="1">
      <c r="A21" s="733"/>
      <c r="B21" s="226" t="e">
        <f>INDEX(partije!$H$2:$H$555,MATCH(A19,partije!$A$2:$A$555,0))&amp;" - "&amp;INDEX(partije!$I$2:$I$555,MATCH(A19,partije!$A$2:$A$555,0))</f>
        <v>#N/A</v>
      </c>
      <c r="C21" s="75"/>
      <c r="D21" s="76"/>
      <c r="E21" s="76"/>
      <c r="F21" s="77"/>
      <c r="G21" s="77"/>
      <c r="H21" s="74"/>
      <c r="J21" s="733"/>
      <c r="K21" s="226" t="e">
        <f>INDEX(partije!$H$2:$H$555,MATCH(J19,partije!$A$2:$A$555,0))&amp;" - "&amp;INDEX(partije!$I$2:$I$555,MATCH(J19,partije!$A$2:$A$555,0))</f>
        <v>#N/A</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3" t="str">
        <f>"grupa " &amp; INDEX(partije!$C$2:$C$332,MATCH(A25,partije!$A$2:$A$332,0))</f>
        <v>grupa 4</v>
      </c>
      <c r="B26" s="225" t="e">
        <f>INDEX(partije!$F$2:$F$555,MATCH(A25,partije!$A$2:$A$555,0))&amp;" - "&amp;INDEX(partije!$G$2:$G$555,MATCH(A25,partije!$A$2:$A$555,0))</f>
        <v>#N/A</v>
      </c>
      <c r="C26" s="71"/>
      <c r="D26" s="72"/>
      <c r="E26" s="72"/>
      <c r="F26" s="73"/>
      <c r="G26" s="73"/>
      <c r="H26" s="74"/>
      <c r="J26" s="733" t="str">
        <f>"grupa " &amp; INDEX(partije!$C$2:$C$332,MATCH(J25,partije!$A$2:$A$332,0))</f>
        <v>grupa 4</v>
      </c>
      <c r="K26" s="225" t="e">
        <f>INDEX(partije!$F$2:$F$555,MATCH(J25,partije!$A$2:$A$555,0))&amp;" - "&amp;INDEX(partije!$G$2:$G$555,MATCH(J25,partije!$A$2:$A$555,0))</f>
        <v>#N/A</v>
      </c>
      <c r="L26" s="71"/>
      <c r="M26" s="72"/>
      <c r="N26" s="72"/>
      <c r="O26" s="73"/>
      <c r="P26" s="73"/>
      <c r="Q26" s="74"/>
    </row>
    <row r="27" spans="1:17" s="70" customFormat="1" ht="39.75" customHeight="1" thickBot="1">
      <c r="A27" s="733"/>
      <c r="B27" s="226" t="e">
        <f>INDEX(partije!$H$2:$H$555,MATCH(A25,partije!$A$2:$A$555,0))&amp;" - "&amp;INDEX(partije!$I$2:$I$555,MATCH(A25,partije!$A$2:$A$555,0))</f>
        <v>#N/A</v>
      </c>
      <c r="C27" s="75"/>
      <c r="D27" s="76"/>
      <c r="E27" s="76"/>
      <c r="F27" s="77"/>
      <c r="G27" s="77"/>
      <c r="H27" s="74"/>
      <c r="J27" s="733"/>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Uskršnji turnir</v>
      </c>
      <c r="B1" s="734"/>
      <c r="C1" s="735" t="s">
        <v>203</v>
      </c>
      <c r="D1" s="735"/>
      <c r="E1" s="736" t="str">
        <f>info!C4</f>
        <v>OPEN Žene</v>
      </c>
      <c r="F1" s="736"/>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7" t="str">
        <f>CONCATENATE(info!C6,", ",info!C5)</f>
        <v>Niš, 15.04.2017.</v>
      </c>
      <c r="B45" s="737"/>
      <c r="C45" s="737"/>
      <c r="D45" s="510"/>
      <c r="E45" s="738"/>
      <c r="F45" s="738"/>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Uskršnji turnir</v>
      </c>
      <c r="B1" s="734"/>
      <c r="C1" s="735" t="s">
        <v>191</v>
      </c>
      <c r="D1" s="735"/>
      <c r="E1" s="736" t="str">
        <f>info!C4</f>
        <v>OPEN Žene</v>
      </c>
      <c r="F1" s="736"/>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7" t="str">
        <f>CONCATENATE(info!C6,", ",info!C5)</f>
        <v>Niš, 15.04.2017.</v>
      </c>
      <c r="B51" s="737"/>
      <c r="C51" s="737"/>
      <c r="D51" s="511"/>
      <c r="E51" s="738"/>
      <c r="F51" s="738"/>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7" t="str">
        <f>CONCATENATE([6]info!C6,", ",[6]info!C5)</f>
        <v>Vrnjačka Banja, Serbia, September 22-25, 2011</v>
      </c>
      <c r="B110" s="737"/>
      <c r="C110" s="737"/>
      <c r="D110" s="511"/>
      <c r="E110" s="738" t="e">
        <f>#REF!</f>
        <v>#REF!</v>
      </c>
      <c r="F110" s="73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Uskršnji turnir</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OPEN Žene</v>
      </c>
    </row>
    <row r="2" spans="1:39" ht="12" customHeight="1" thickTop="1">
      <c r="AL2" s="29"/>
    </row>
    <row r="3" spans="1:39" ht="18" customHeight="1">
      <c r="C3" s="68" t="s">
        <v>101</v>
      </c>
      <c r="D3" s="53"/>
      <c r="E3" s="53"/>
      <c r="F3" s="53"/>
      <c r="G3" s="53"/>
      <c r="H3" s="53"/>
      <c r="I3" s="53"/>
      <c r="J3" s="743" t="s">
        <v>102</v>
      </c>
      <c r="K3" s="743"/>
      <c r="L3" s="743"/>
      <c r="M3" s="743"/>
      <c r="N3" s="743"/>
      <c r="O3" s="743"/>
      <c r="P3" s="743"/>
      <c r="Q3" s="743" t="s">
        <v>103</v>
      </c>
      <c r="R3" s="743"/>
      <c r="S3" s="743"/>
      <c r="T3" s="743"/>
      <c r="U3" s="743"/>
      <c r="V3" s="743"/>
      <c r="W3" s="743"/>
      <c r="Z3" s="68" t="s">
        <v>107</v>
      </c>
      <c r="AA3" s="743" t="s">
        <v>108</v>
      </c>
      <c r="AB3" s="743"/>
      <c r="AC3" s="743"/>
      <c r="AD3" s="743"/>
      <c r="AE3" s="743"/>
      <c r="AF3" s="743"/>
      <c r="AG3" s="743" t="s">
        <v>109</v>
      </c>
      <c r="AH3" s="743"/>
      <c r="AI3" s="743"/>
      <c r="AJ3" s="743"/>
      <c r="AK3" s="743"/>
      <c r="AL3" s="743"/>
      <c r="AM3" s="55"/>
    </row>
    <row r="4" spans="1:39" ht="20.25" customHeight="1">
      <c r="A4" s="57">
        <v>1</v>
      </c>
      <c r="B4" s="30"/>
      <c r="C4" s="742" t="str">
        <f>IF(ISBLANK(partije!J200),"",IF(partije!J200&lt;partije!K200,partije!F200,partije!H200))</f>
        <v/>
      </c>
      <c r="D4" s="742"/>
      <c r="E4" s="742"/>
      <c r="F4" s="742"/>
      <c r="G4" s="742"/>
      <c r="H4" s="742"/>
      <c r="I4" s="742"/>
      <c r="J4" s="741" t="str">
        <f>IF(ISBLANK(partije!J263),"",IF(partije!J263&gt;partije!K263,partije!F263,partije!H263))</f>
        <v/>
      </c>
      <c r="K4" s="741"/>
      <c r="L4" s="741"/>
      <c r="M4" s="741"/>
      <c r="N4" s="741"/>
      <c r="O4" s="753" t="str">
        <f>IF(ISBLANK(partije!J263),"",IF(partije!J263&gt;partije!K263,partije!J263,partije!K263))</f>
        <v/>
      </c>
      <c r="P4" s="755" t="str">
        <f>IF(ISBLANK(partije!J263),"",IF(partije!J263&gt;partije!K263,partije!K263,partije!J263))</f>
        <v/>
      </c>
      <c r="Q4" s="31"/>
      <c r="R4" s="31"/>
      <c r="S4" s="31"/>
      <c r="T4" s="31"/>
      <c r="U4" s="31"/>
      <c r="V4" s="31"/>
      <c r="W4" s="31"/>
      <c r="X4" s="31"/>
      <c r="Y4" s="757">
        <v>1</v>
      </c>
      <c r="Z4" s="741" t="str">
        <f>IF(ISBLANK(partije!J263),"",IF(partije!J263&lt;partije!K263,partije!F263,partije!H263))</f>
        <v/>
      </c>
      <c r="AA4" s="741"/>
      <c r="AB4" s="741"/>
      <c r="AC4" s="741"/>
      <c r="AD4" s="741"/>
      <c r="AE4" s="739"/>
      <c r="AF4" s="741"/>
      <c r="AG4" s="31"/>
      <c r="AH4" s="31"/>
      <c r="AI4" s="31"/>
      <c r="AJ4" s="31"/>
      <c r="AK4" s="31"/>
      <c r="AL4" s="31"/>
      <c r="AM4" s="31"/>
    </row>
    <row r="5" spans="1:39" ht="9" customHeight="1">
      <c r="A5" s="761">
        <v>2</v>
      </c>
      <c r="B5" s="759"/>
      <c r="C5" s="760" t="str">
        <f>IF(ISBLANK(partije!J201),"",IF(partije!J201&lt;partije!K201,partije!F201,partije!H201))</f>
        <v/>
      </c>
      <c r="D5" s="760"/>
      <c r="E5" s="760"/>
      <c r="F5" s="760"/>
      <c r="G5" s="760"/>
      <c r="H5" s="760"/>
      <c r="I5" s="762"/>
      <c r="J5" s="742"/>
      <c r="K5" s="742"/>
      <c r="L5" s="742"/>
      <c r="M5" s="742"/>
      <c r="N5" s="742"/>
      <c r="O5" s="754"/>
      <c r="P5" s="756"/>
      <c r="Q5" s="31"/>
      <c r="R5" s="31"/>
      <c r="S5" s="31"/>
      <c r="T5" s="31"/>
      <c r="U5" s="31"/>
      <c r="V5" s="31"/>
      <c r="W5" s="31"/>
      <c r="X5" s="31"/>
      <c r="Y5" s="757"/>
      <c r="Z5" s="742"/>
      <c r="AA5" s="742"/>
      <c r="AB5" s="742"/>
      <c r="AC5" s="742"/>
      <c r="AD5" s="742"/>
      <c r="AE5" s="740"/>
      <c r="AF5" s="742"/>
      <c r="AG5" s="31"/>
      <c r="AH5" s="31"/>
      <c r="AI5" s="31"/>
      <c r="AJ5" s="31"/>
      <c r="AK5" s="31"/>
      <c r="AL5" s="31"/>
      <c r="AM5" s="31"/>
    </row>
    <row r="6" spans="1:39" ht="9" customHeight="1">
      <c r="A6" s="761"/>
      <c r="B6" s="759"/>
      <c r="C6" s="742"/>
      <c r="D6" s="742"/>
      <c r="E6" s="742"/>
      <c r="F6" s="742"/>
      <c r="G6" s="742"/>
      <c r="H6" s="742"/>
      <c r="I6" s="763"/>
      <c r="J6" s="744" t="str">
        <f>IF(ISBLANK(partije!L263),"",partije!L263)</f>
        <v/>
      </c>
      <c r="K6" s="744" t="str">
        <f>IF(ISBLANK(partije!M263),"",partije!M263)</f>
        <v/>
      </c>
      <c r="L6" s="744" t="str">
        <f>IF(ISBLANK(partije!N263),"",partije!N263)</f>
        <v/>
      </c>
      <c r="M6" s="744" t="str">
        <f>IF(ISBLANK(partije!O263),"",partije!O263)</f>
        <v/>
      </c>
      <c r="N6" s="744" t="str">
        <f>IF(ISBLANK(partije!P263),"",partije!P263)</f>
        <v/>
      </c>
      <c r="O6" s="744" t="str">
        <f>IF(ISBLANK(partije!Q263),"",partije!Q263)</f>
        <v/>
      </c>
      <c r="P6" s="744" t="str">
        <f>IF(ISBLANK(partije!R263),"",partije!R263)</f>
        <v/>
      </c>
      <c r="Q6" s="747" t="str">
        <f>IF(ISBLANK(partije!J275),"",IF(partije!J275&gt;partije!K275,partije!F275,partije!H275))</f>
        <v/>
      </c>
      <c r="R6" s="741"/>
      <c r="S6" s="741"/>
      <c r="T6" s="741"/>
      <c r="U6" s="741"/>
      <c r="V6" s="749" t="str">
        <f>IF(ISBLANK(partije!J275),"",IF(partije!J275&gt;partije!K275,partije!J275,partije!K275))</f>
        <v/>
      </c>
      <c r="W6" s="755" t="str">
        <f>IF(ISBLANK(partije!J275),"",IF(partije!J275&gt;partije!K275,partije!K275,partije!J275))</f>
        <v/>
      </c>
      <c r="X6" s="31"/>
      <c r="Y6" s="58"/>
      <c r="Z6" s="744"/>
      <c r="AA6" s="744"/>
      <c r="AB6" s="744"/>
      <c r="AC6" s="744"/>
      <c r="AD6" s="744"/>
      <c r="AE6" s="764"/>
      <c r="AF6" s="764"/>
      <c r="AG6" s="747" t="str">
        <f>IF(ISBLANK(partije!J279),"",IF(partije!J279&gt;partije!K279,partije!F279,partije!H279))</f>
        <v/>
      </c>
      <c r="AH6" s="741"/>
      <c r="AI6" s="741"/>
      <c r="AJ6" s="741"/>
      <c r="AK6" s="741"/>
      <c r="AL6" s="766" t="str">
        <f>IF(ISBLANK(partije!J279),"",IF(partije!J279&gt;partije!K279,partije!J279,partije!K279))</f>
        <v/>
      </c>
      <c r="AM6" s="751" t="str">
        <f>IF(ISBLANK(partije!J279),"",IF(partije!J279&gt;partije!K279,partije!K279,partije!J279))</f>
        <v/>
      </c>
    </row>
    <row r="7" spans="1:39" ht="9" customHeight="1">
      <c r="A7" s="758">
        <v>3</v>
      </c>
      <c r="B7" s="759"/>
      <c r="C7" s="760" t="str">
        <f>IF(ISBLANK(partije!J202),"",IF(partije!J202&lt;partije!K202,partije!F202,partije!H202))</f>
        <v/>
      </c>
      <c r="D7" s="760"/>
      <c r="E7" s="760"/>
      <c r="F7" s="760"/>
      <c r="G7" s="760"/>
      <c r="H7" s="760"/>
      <c r="I7" s="760"/>
      <c r="J7" s="745"/>
      <c r="K7" s="745"/>
      <c r="L7" s="745"/>
      <c r="M7" s="745"/>
      <c r="N7" s="745"/>
      <c r="O7" s="745"/>
      <c r="P7" s="745"/>
      <c r="Q7" s="748"/>
      <c r="R7" s="742"/>
      <c r="S7" s="742"/>
      <c r="T7" s="742"/>
      <c r="U7" s="742"/>
      <c r="V7" s="750"/>
      <c r="W7" s="756"/>
      <c r="X7" s="31"/>
      <c r="Y7" s="58"/>
      <c r="Z7" s="745"/>
      <c r="AA7" s="746"/>
      <c r="AB7" s="746"/>
      <c r="AC7" s="746"/>
      <c r="AD7" s="746"/>
      <c r="AE7" s="765"/>
      <c r="AF7" s="765"/>
      <c r="AG7" s="748"/>
      <c r="AH7" s="742"/>
      <c r="AI7" s="742"/>
      <c r="AJ7" s="742"/>
      <c r="AK7" s="742"/>
      <c r="AL7" s="767"/>
      <c r="AM7" s="752"/>
    </row>
    <row r="8" spans="1:39" ht="9" customHeight="1">
      <c r="A8" s="758"/>
      <c r="B8" s="759"/>
      <c r="C8" s="742"/>
      <c r="D8" s="742"/>
      <c r="E8" s="742"/>
      <c r="F8" s="742"/>
      <c r="G8" s="742"/>
      <c r="H8" s="742"/>
      <c r="I8" s="742"/>
      <c r="J8" s="741" t="str">
        <f>IF(ISBLANK(partije!J264),"",IF(partije!J264&gt;partije!K264,partije!F264,partije!H264))</f>
        <v/>
      </c>
      <c r="K8" s="741"/>
      <c r="L8" s="741"/>
      <c r="M8" s="741"/>
      <c r="N8" s="741"/>
      <c r="O8" s="749" t="str">
        <f>IF(ISBLANK(partije!J264),"",IF(partije!J264&gt;partije!K264,partije!J264,partije!K264))</f>
        <v/>
      </c>
      <c r="P8" s="770" t="str">
        <f>IF(ISBLANK(partije!J264),"",IF(partije!J264&gt;partije!K264,partije!K264,partije!J264))</f>
        <v/>
      </c>
      <c r="Q8" s="764" t="str">
        <f>IF(ISBLANK(partije!L275),"",partije!L275)</f>
        <v/>
      </c>
      <c r="R8" s="764" t="str">
        <f>IF(ISBLANK(partije!M275),"",partije!M275)</f>
        <v/>
      </c>
      <c r="S8" s="764" t="str">
        <f>IF(ISBLANK(partije!N275),"",partije!N275)</f>
        <v/>
      </c>
      <c r="T8" s="764" t="str">
        <f>IF(ISBLANK(partije!O275),"",partije!O275)</f>
        <v/>
      </c>
      <c r="U8" s="764" t="str">
        <f>IF(ISBLANK(partije!P275),"",partije!P275)</f>
        <v/>
      </c>
      <c r="V8" s="764" t="str">
        <f>IF(ISBLANK(partije!Q275),"",partije!Q275)</f>
        <v/>
      </c>
      <c r="W8" s="764" t="str">
        <f>IF(ISBLANK(partije!R275),"",partije!R275)</f>
        <v/>
      </c>
      <c r="X8" s="31"/>
      <c r="Y8" s="757">
        <v>2</v>
      </c>
      <c r="Z8" s="741" t="str">
        <f>IF(ISBLANK(partije!J264),"",IF(partije!J264&lt;partije!K264,partije!F264,partije!H264))</f>
        <v/>
      </c>
      <c r="AA8" s="741"/>
      <c r="AB8" s="741"/>
      <c r="AC8" s="741"/>
      <c r="AD8" s="741"/>
      <c r="AE8" s="772"/>
      <c r="AF8" s="774"/>
      <c r="AG8" s="764" t="str">
        <f>IF(ISBLANK(partije!L279),"",partije!L279)</f>
        <v/>
      </c>
      <c r="AH8" s="764" t="str">
        <f>IF(ISBLANK(partije!M279),"",partije!M279)</f>
        <v/>
      </c>
      <c r="AI8" s="764" t="str">
        <f>IF(ISBLANK(partije!N279),"",partije!N279)</f>
        <v/>
      </c>
      <c r="AJ8" s="764" t="str">
        <f>IF(ISBLANK(partije!O279),"",partije!O279)</f>
        <v/>
      </c>
      <c r="AK8" s="764" t="str">
        <f>IF(ISBLANK(partije!P279),"",partije!P279)</f>
        <v/>
      </c>
      <c r="AL8" s="764" t="str">
        <f>IF(ISBLANK(partije!Q279),"",partije!Q279)</f>
        <v/>
      </c>
      <c r="AM8" s="764" t="str">
        <f>IF(ISBLANK(partije!R279),"",partije!R279)</f>
        <v/>
      </c>
    </row>
    <row r="9" spans="1:39" ht="9" customHeight="1">
      <c r="A9" s="758">
        <v>4</v>
      </c>
      <c r="B9" s="759"/>
      <c r="C9" s="760" t="str">
        <f>IF(ISBLANK(partije!J203),"",IF(partije!J203&lt;partije!K203,partije!F203,partije!H203))</f>
        <v/>
      </c>
      <c r="D9" s="760"/>
      <c r="E9" s="760"/>
      <c r="F9" s="760"/>
      <c r="G9" s="760"/>
      <c r="H9" s="760"/>
      <c r="I9" s="762"/>
      <c r="J9" s="742"/>
      <c r="K9" s="742"/>
      <c r="L9" s="742"/>
      <c r="M9" s="742"/>
      <c r="N9" s="742"/>
      <c r="O9" s="750"/>
      <c r="P9" s="771"/>
      <c r="Q9" s="765"/>
      <c r="R9" s="765"/>
      <c r="S9" s="765"/>
      <c r="T9" s="765"/>
      <c r="U9" s="765"/>
      <c r="V9" s="765"/>
      <c r="W9" s="765"/>
      <c r="X9" s="31"/>
      <c r="Y9" s="757"/>
      <c r="Z9" s="742"/>
      <c r="AA9" s="742"/>
      <c r="AB9" s="742"/>
      <c r="AC9" s="742"/>
      <c r="AD9" s="742"/>
      <c r="AE9" s="773"/>
      <c r="AF9" s="763"/>
      <c r="AG9" s="765"/>
      <c r="AH9" s="765"/>
      <c r="AI9" s="765"/>
      <c r="AJ9" s="765"/>
      <c r="AK9" s="765"/>
      <c r="AL9" s="765"/>
      <c r="AM9" s="765"/>
    </row>
    <row r="10" spans="1:39" ht="9" customHeight="1">
      <c r="A10" s="758"/>
      <c r="B10" s="759"/>
      <c r="C10" s="742"/>
      <c r="D10" s="742"/>
      <c r="E10" s="742"/>
      <c r="F10" s="742"/>
      <c r="G10" s="742"/>
      <c r="H10" s="742"/>
      <c r="I10" s="763"/>
      <c r="J10" s="764" t="str">
        <f>IF(ISBLANK(partije!L264),"",partije!L264)</f>
        <v/>
      </c>
      <c r="K10" s="764" t="str">
        <f>IF(ISBLANK(partije!M264),"",partije!M264)</f>
        <v/>
      </c>
      <c r="L10" s="764" t="str">
        <f>IF(ISBLANK(partije!N264),"",partije!N264)</f>
        <v/>
      </c>
      <c r="M10" s="764" t="str">
        <f>IF(ISBLANK(partije!O264),"",partije!O264)</f>
        <v/>
      </c>
      <c r="N10" s="764" t="str">
        <f>IF(ISBLANK(partije!P264),"",partije!P264)</f>
        <v/>
      </c>
      <c r="O10" s="764" t="str">
        <f>IF(ISBLANK(partije!Q264),"",partije!Q264)</f>
        <v/>
      </c>
      <c r="P10" s="764" t="str">
        <f>IF(ISBLANK(partije!R264),"",partije!R264)</f>
        <v/>
      </c>
      <c r="Q10" s="33"/>
      <c r="R10" s="33"/>
      <c r="S10" s="33"/>
      <c r="T10" s="33"/>
      <c r="U10" s="33"/>
      <c r="V10" s="65"/>
      <c r="W10" s="66"/>
      <c r="X10" s="43"/>
      <c r="Y10" s="59"/>
      <c r="Z10" s="764"/>
      <c r="AA10" s="768"/>
      <c r="AB10" s="768"/>
      <c r="AC10" s="768"/>
      <c r="AD10" s="768"/>
      <c r="AE10" s="768"/>
      <c r="AF10" s="768"/>
      <c r="AG10" s="33"/>
      <c r="AH10" s="33"/>
      <c r="AI10" s="33"/>
      <c r="AJ10" s="33"/>
      <c r="AK10" s="33"/>
      <c r="AL10" s="55"/>
      <c r="AM10" s="44"/>
    </row>
    <row r="11" spans="1:39" ht="9" customHeight="1">
      <c r="A11" s="758">
        <v>5</v>
      </c>
      <c r="B11" s="759"/>
      <c r="C11" s="760" t="str">
        <f>IF(ISBLANK(partije!J204),"",IF(partije!J204&lt;partije!K204,partije!F204,partije!H204))</f>
        <v/>
      </c>
      <c r="D11" s="760"/>
      <c r="E11" s="760"/>
      <c r="F11" s="760"/>
      <c r="G11" s="760"/>
      <c r="H11" s="760"/>
      <c r="I11" s="760"/>
      <c r="J11" s="765"/>
      <c r="K11" s="765"/>
      <c r="L11" s="765"/>
      <c r="M11" s="765"/>
      <c r="N11" s="765"/>
      <c r="O11" s="765"/>
      <c r="P11" s="765"/>
      <c r="Q11" s="33"/>
      <c r="R11" s="33"/>
      <c r="S11" s="33"/>
      <c r="T11" s="33"/>
      <c r="U11" s="33"/>
      <c r="V11" s="65"/>
      <c r="W11" s="66"/>
      <c r="X11" s="43"/>
      <c r="Y11" s="59"/>
      <c r="Z11" s="765"/>
      <c r="AA11" s="769"/>
      <c r="AB11" s="769"/>
      <c r="AC11" s="769"/>
      <c r="AD11" s="769"/>
      <c r="AE11" s="769"/>
      <c r="AF11" s="769"/>
      <c r="AG11" s="33"/>
      <c r="AH11" s="33"/>
      <c r="AI11" s="33"/>
      <c r="AJ11" s="33"/>
      <c r="AK11" s="33"/>
      <c r="AL11" s="55"/>
      <c r="AM11" s="44"/>
    </row>
    <row r="12" spans="1:39" ht="9" customHeight="1">
      <c r="A12" s="758"/>
      <c r="B12" s="759"/>
      <c r="C12" s="742"/>
      <c r="D12" s="742"/>
      <c r="E12" s="742"/>
      <c r="F12" s="742"/>
      <c r="G12" s="742"/>
      <c r="H12" s="742"/>
      <c r="I12" s="742"/>
      <c r="J12" s="741" t="str">
        <f>IF(ISBLANK(partije!J265),"",IF(partije!J265&gt;partije!K265,partije!F265,partije!H265))</f>
        <v/>
      </c>
      <c r="K12" s="741"/>
      <c r="L12" s="741"/>
      <c r="M12" s="741"/>
      <c r="N12" s="741"/>
      <c r="O12" s="749" t="str">
        <f>IF(ISBLANK(partije!J265),"",IF(partije!J265&gt;partije!K265,partije!J265,partije!K265))</f>
        <v/>
      </c>
      <c r="P12" s="755" t="str">
        <f>IF(ISBLANK(partije!J265),"",IF(partije!J265&gt;partije!K265,partije!K265,partije!J265))</f>
        <v/>
      </c>
      <c r="Q12" s="33"/>
      <c r="R12" s="33"/>
      <c r="S12" s="33"/>
      <c r="T12" s="33"/>
      <c r="U12" s="33"/>
      <c r="V12" s="65"/>
      <c r="W12" s="66"/>
      <c r="X12" s="42"/>
      <c r="Y12" s="775">
        <v>3</v>
      </c>
      <c r="Z12" s="741" t="str">
        <f>IF(ISBLANK(partije!J265),"",IF(partije!J265&lt;partije!K265,partije!F265,partije!H265))</f>
        <v/>
      </c>
      <c r="AA12" s="741"/>
      <c r="AB12" s="741"/>
      <c r="AC12" s="741"/>
      <c r="AD12" s="741"/>
      <c r="AE12" s="772"/>
      <c r="AF12" s="741"/>
      <c r="AG12" s="33"/>
      <c r="AH12" s="33"/>
      <c r="AI12" s="33"/>
      <c r="AJ12" s="33"/>
      <c r="AK12" s="33"/>
      <c r="AL12" s="55"/>
      <c r="AM12" s="44"/>
    </row>
    <row r="13" spans="1:39" ht="9" customHeight="1">
      <c r="A13" s="758">
        <v>6</v>
      </c>
      <c r="B13" s="759"/>
      <c r="C13" s="760" t="str">
        <f>IF(ISBLANK(partije!J205),"",IF(partije!J205&lt;partije!K205,partije!F205,partije!H205))</f>
        <v/>
      </c>
      <c r="D13" s="760"/>
      <c r="E13" s="760"/>
      <c r="F13" s="760"/>
      <c r="G13" s="760"/>
      <c r="H13" s="760"/>
      <c r="I13" s="762"/>
      <c r="J13" s="742"/>
      <c r="K13" s="742"/>
      <c r="L13" s="742"/>
      <c r="M13" s="742"/>
      <c r="N13" s="742"/>
      <c r="O13" s="750"/>
      <c r="P13" s="756"/>
      <c r="Q13" s="33"/>
      <c r="R13" s="33"/>
      <c r="S13" s="33"/>
      <c r="T13" s="33"/>
      <c r="U13" s="33"/>
      <c r="V13" s="65"/>
      <c r="W13" s="66"/>
      <c r="X13" s="42"/>
      <c r="Y13" s="775"/>
      <c r="Z13" s="742"/>
      <c r="AA13" s="742"/>
      <c r="AB13" s="742"/>
      <c r="AC13" s="742"/>
      <c r="AD13" s="742"/>
      <c r="AE13" s="773"/>
      <c r="AF13" s="742"/>
      <c r="AG13" s="33"/>
      <c r="AH13" s="33"/>
      <c r="AI13" s="33"/>
      <c r="AJ13" s="33"/>
      <c r="AK13" s="33"/>
      <c r="AL13" s="55"/>
      <c r="AM13" s="44"/>
    </row>
    <row r="14" spans="1:39" ht="9" customHeight="1">
      <c r="A14" s="758"/>
      <c r="B14" s="759"/>
      <c r="C14" s="742"/>
      <c r="D14" s="742"/>
      <c r="E14" s="742"/>
      <c r="F14" s="742"/>
      <c r="G14" s="742"/>
      <c r="H14" s="742"/>
      <c r="I14" s="763"/>
      <c r="J14" s="764" t="str">
        <f>IF(ISBLANK(partije!L265),"",partije!L265)</f>
        <v/>
      </c>
      <c r="K14" s="764" t="str">
        <f>IF(ISBLANK(partije!M265),"",partije!M265)</f>
        <v/>
      </c>
      <c r="L14" s="764" t="str">
        <f>IF(ISBLANK(partije!N265),"",partije!N265)</f>
        <v/>
      </c>
      <c r="M14" s="764" t="str">
        <f>IF(ISBLANK(partije!O265),"",partije!O265)</f>
        <v/>
      </c>
      <c r="N14" s="764" t="str">
        <f>IF(ISBLANK(partije!P265),"",partije!P265)</f>
        <v/>
      </c>
      <c r="O14" s="764" t="str">
        <f>IF(ISBLANK(partije!Q265),"",partije!Q265)</f>
        <v/>
      </c>
      <c r="P14" s="764" t="str">
        <f>IF(ISBLANK(partije!R265),"",partije!R265)</f>
        <v/>
      </c>
      <c r="Q14" s="747" t="str">
        <f>IF(ISBLANK(partije!J276),"",IF(partije!J276&gt;partije!K276,partije!F276,partije!H276))</f>
        <v/>
      </c>
      <c r="R14" s="741"/>
      <c r="S14" s="741"/>
      <c r="T14" s="741"/>
      <c r="U14" s="741"/>
      <c r="V14" s="749" t="str">
        <f>IF(ISBLANK(partije!J276),"",IF(partije!J276&gt;partije!K276,partije!J276,partije!K276))</f>
        <v/>
      </c>
      <c r="W14" s="755" t="str">
        <f>IF(ISBLANK(partije!J276),"",IF(partije!J276&gt;partije!K276,partije!K276,partije!J276))</f>
        <v/>
      </c>
      <c r="X14" s="33"/>
      <c r="Y14" s="58"/>
      <c r="Z14" s="764"/>
      <c r="AA14" s="768"/>
      <c r="AB14" s="768"/>
      <c r="AC14" s="768"/>
      <c r="AD14" s="768"/>
      <c r="AE14" s="768"/>
      <c r="AF14" s="768"/>
      <c r="AG14" s="747" t="str">
        <f>IF(ISBLANK(partije!J280),"",IF(partije!J280&gt;partije!K280,partije!F280,partije!H280))</f>
        <v/>
      </c>
      <c r="AH14" s="741"/>
      <c r="AI14" s="741"/>
      <c r="AJ14" s="741"/>
      <c r="AK14" s="741"/>
      <c r="AL14" s="766" t="str">
        <f>IF(ISBLANK(partije!J280),"",IF(partije!J280&gt;partije!K280,partije!J280,partije!K280))</f>
        <v/>
      </c>
      <c r="AM14" s="751" t="str">
        <f>IF(ISBLANK(partije!J280),"",IF(partije!J280&gt;partije!K280,partije!K280,partije!J280))</f>
        <v/>
      </c>
    </row>
    <row r="15" spans="1:39" ht="9" customHeight="1">
      <c r="A15" s="758">
        <v>7</v>
      </c>
      <c r="B15" s="759"/>
      <c r="C15" s="760" t="str">
        <f>IF(ISBLANK(partije!J206),"",IF(partije!J206&lt;partije!K206,partije!F206,partije!H206))</f>
        <v/>
      </c>
      <c r="D15" s="760"/>
      <c r="E15" s="760"/>
      <c r="F15" s="760"/>
      <c r="G15" s="760"/>
      <c r="H15" s="760"/>
      <c r="I15" s="760"/>
      <c r="J15" s="765"/>
      <c r="K15" s="765"/>
      <c r="L15" s="765"/>
      <c r="M15" s="765"/>
      <c r="N15" s="765"/>
      <c r="O15" s="765"/>
      <c r="P15" s="765"/>
      <c r="Q15" s="748"/>
      <c r="R15" s="742"/>
      <c r="S15" s="742"/>
      <c r="T15" s="742"/>
      <c r="U15" s="742"/>
      <c r="V15" s="750"/>
      <c r="W15" s="756"/>
      <c r="X15" s="33"/>
      <c r="Y15" s="58"/>
      <c r="Z15" s="765"/>
      <c r="AA15" s="769"/>
      <c r="AB15" s="769"/>
      <c r="AC15" s="769"/>
      <c r="AD15" s="769"/>
      <c r="AE15" s="769"/>
      <c r="AF15" s="769"/>
      <c r="AG15" s="748"/>
      <c r="AH15" s="742"/>
      <c r="AI15" s="742"/>
      <c r="AJ15" s="742"/>
      <c r="AK15" s="742"/>
      <c r="AL15" s="767"/>
      <c r="AM15" s="752"/>
    </row>
    <row r="16" spans="1:39" ht="9" customHeight="1">
      <c r="A16" s="758"/>
      <c r="B16" s="759"/>
      <c r="C16" s="742"/>
      <c r="D16" s="742"/>
      <c r="E16" s="742"/>
      <c r="F16" s="742"/>
      <c r="G16" s="742"/>
      <c r="H16" s="742"/>
      <c r="I16" s="742"/>
      <c r="J16" s="741" t="str">
        <f>IF(ISBLANK(partije!J266),"",IF(partije!J266&gt;partije!K266,partije!F266,partije!H266))</f>
        <v/>
      </c>
      <c r="K16" s="741"/>
      <c r="L16" s="741"/>
      <c r="M16" s="741"/>
      <c r="N16" s="741"/>
      <c r="O16" s="749" t="str">
        <f>IF(ISBLANK(partije!J266),"",IF(partije!J266&gt;partije!K266,partije!J266,partije!K266))</f>
        <v/>
      </c>
      <c r="P16" s="770" t="str">
        <f>IF(ISBLANK(partije!J266),"",IF(partije!J266&gt;partije!K266,partije!K266,partije!J266))</f>
        <v/>
      </c>
      <c r="Q16" s="764" t="str">
        <f>IF(ISBLANK(partije!L276),"",partije!L276)</f>
        <v/>
      </c>
      <c r="R16" s="764" t="str">
        <f>IF(ISBLANK(partije!M276),"",partije!M276)</f>
        <v/>
      </c>
      <c r="S16" s="764" t="str">
        <f>IF(ISBLANK(partije!N276),"",partije!N276)</f>
        <v/>
      </c>
      <c r="T16" s="764" t="str">
        <f>IF(ISBLANK(partije!O276),"",partije!O276)</f>
        <v/>
      </c>
      <c r="U16" s="764" t="str">
        <f>IF(ISBLANK(partije!P276),"",partije!P276)</f>
        <v/>
      </c>
      <c r="V16" s="764" t="str">
        <f>IF(ISBLANK(partije!Q276),"",partije!Q276)</f>
        <v/>
      </c>
      <c r="W16" s="764" t="str">
        <f>IF(ISBLANK(partije!R276),"",partije!R276)</f>
        <v/>
      </c>
      <c r="X16" s="33"/>
      <c r="Y16" s="757">
        <v>4</v>
      </c>
      <c r="Z16" s="741" t="str">
        <f>IF(ISBLANK(partije!J266),"",IF(partije!J266&lt;partije!K266,partije!F266,partije!H266))</f>
        <v/>
      </c>
      <c r="AA16" s="741"/>
      <c r="AB16" s="741"/>
      <c r="AC16" s="741"/>
      <c r="AD16" s="741"/>
      <c r="AE16" s="772"/>
      <c r="AF16" s="774"/>
      <c r="AG16" s="764" t="str">
        <f>IF(ISBLANK(partije!L280),"",partije!L280)</f>
        <v/>
      </c>
      <c r="AH16" s="764" t="str">
        <f>IF(ISBLANK(partije!M280),"",partije!M280)</f>
        <v/>
      </c>
      <c r="AI16" s="764" t="str">
        <f>IF(ISBLANK(partije!N280),"",partije!N280)</f>
        <v/>
      </c>
      <c r="AJ16" s="764" t="str">
        <f>IF(ISBLANK(partije!O280),"",partije!O280)</f>
        <v/>
      </c>
      <c r="AK16" s="764" t="str">
        <f>IF(ISBLANK(partije!P280),"",partije!P280)</f>
        <v/>
      </c>
      <c r="AL16" s="764" t="str">
        <f>IF(ISBLANK(partije!Q280),"",partije!Q280)</f>
        <v/>
      </c>
      <c r="AM16" s="764" t="str">
        <f>IF(ISBLANK(partije!R280),"",partije!R280)</f>
        <v/>
      </c>
    </row>
    <row r="17" spans="1:39" ht="9" customHeight="1">
      <c r="A17" s="758">
        <v>8</v>
      </c>
      <c r="B17" s="759"/>
      <c r="C17" s="760" t="str">
        <f>IF(ISBLANK(partije!J207),"",IF(partije!J207&lt;partije!K207,partije!F207,partije!H207))</f>
        <v/>
      </c>
      <c r="D17" s="760"/>
      <c r="E17" s="760"/>
      <c r="F17" s="760"/>
      <c r="G17" s="760"/>
      <c r="H17" s="760"/>
      <c r="I17" s="762"/>
      <c r="J17" s="742"/>
      <c r="K17" s="742"/>
      <c r="L17" s="742"/>
      <c r="M17" s="742"/>
      <c r="N17" s="742"/>
      <c r="O17" s="750"/>
      <c r="P17" s="771"/>
      <c r="Q17" s="765"/>
      <c r="R17" s="765"/>
      <c r="S17" s="765"/>
      <c r="T17" s="765"/>
      <c r="U17" s="765"/>
      <c r="V17" s="765"/>
      <c r="W17" s="765"/>
      <c r="X17" s="33"/>
      <c r="Y17" s="757"/>
      <c r="Z17" s="742"/>
      <c r="AA17" s="742"/>
      <c r="AB17" s="742"/>
      <c r="AC17" s="742"/>
      <c r="AD17" s="742"/>
      <c r="AE17" s="773"/>
      <c r="AF17" s="763"/>
      <c r="AG17" s="765"/>
      <c r="AH17" s="765"/>
      <c r="AI17" s="765"/>
      <c r="AJ17" s="765"/>
      <c r="AK17" s="765"/>
      <c r="AL17" s="765"/>
      <c r="AM17" s="765"/>
    </row>
    <row r="18" spans="1:39" ht="9" customHeight="1">
      <c r="A18" s="758"/>
      <c r="B18" s="759"/>
      <c r="C18" s="742"/>
      <c r="D18" s="742"/>
      <c r="E18" s="742"/>
      <c r="F18" s="742"/>
      <c r="G18" s="742"/>
      <c r="H18" s="742"/>
      <c r="I18" s="763"/>
      <c r="J18" s="764" t="str">
        <f>IF(ISBLANK(partije!L266),"",partije!L266)</f>
        <v/>
      </c>
      <c r="K18" s="764" t="str">
        <f>IF(ISBLANK(partije!M266),"",partije!M266)</f>
        <v/>
      </c>
      <c r="L18" s="764" t="str">
        <f>IF(ISBLANK(partije!N266),"",partije!N266)</f>
        <v/>
      </c>
      <c r="M18" s="764" t="str">
        <f>IF(ISBLANK(partije!O266),"",partije!O266)</f>
        <v/>
      </c>
      <c r="N18" s="764" t="str">
        <f>IF(ISBLANK(partije!P266),"",partije!P266)</f>
        <v/>
      </c>
      <c r="O18" s="764" t="str">
        <f>IF(ISBLANK(partije!Q266),"",partije!Q266)</f>
        <v/>
      </c>
      <c r="P18" s="764" t="str">
        <f>IF(ISBLANK(partije!R266),"",partije!R266)</f>
        <v/>
      </c>
      <c r="Q18" s="33"/>
      <c r="R18" s="33"/>
      <c r="S18" s="33"/>
      <c r="T18" s="33"/>
      <c r="U18" s="33"/>
      <c r="V18" s="65"/>
      <c r="W18" s="66"/>
      <c r="X18" s="33"/>
      <c r="Y18" s="58"/>
      <c r="Z18" s="764"/>
      <c r="AA18" s="768"/>
      <c r="AB18" s="768"/>
      <c r="AC18" s="768"/>
      <c r="AD18" s="768"/>
      <c r="AE18" s="768"/>
      <c r="AF18" s="768"/>
      <c r="AG18" s="33"/>
      <c r="AH18" s="33"/>
      <c r="AI18" s="33"/>
      <c r="AJ18" s="33"/>
      <c r="AK18" s="33"/>
      <c r="AL18" s="55"/>
      <c r="AM18" s="44"/>
    </row>
    <row r="19" spans="1:39" ht="9" customHeight="1">
      <c r="A19" s="758">
        <v>9</v>
      </c>
      <c r="B19" s="759"/>
      <c r="C19" s="760" t="str">
        <f>IF(ISBLANK(partije!J208),"",IF(partije!J208&lt;partije!K208,partije!F208,partije!H208))</f>
        <v/>
      </c>
      <c r="D19" s="760"/>
      <c r="E19" s="760"/>
      <c r="F19" s="760"/>
      <c r="G19" s="760"/>
      <c r="H19" s="760"/>
      <c r="I19" s="760"/>
      <c r="J19" s="765"/>
      <c r="K19" s="765"/>
      <c r="L19" s="765"/>
      <c r="M19" s="765"/>
      <c r="N19" s="765"/>
      <c r="O19" s="765"/>
      <c r="P19" s="765"/>
      <c r="Q19" s="33"/>
      <c r="R19" s="33"/>
      <c r="S19" s="33"/>
      <c r="T19" s="33"/>
      <c r="U19" s="33"/>
      <c r="V19" s="65"/>
      <c r="W19" s="66"/>
      <c r="X19" s="33"/>
      <c r="Y19" s="58"/>
      <c r="Z19" s="765"/>
      <c r="AA19" s="769"/>
      <c r="AB19" s="769"/>
      <c r="AC19" s="769"/>
      <c r="AD19" s="769"/>
      <c r="AE19" s="769"/>
      <c r="AF19" s="769"/>
      <c r="AG19" s="33"/>
      <c r="AH19" s="33"/>
      <c r="AI19" s="33"/>
      <c r="AJ19" s="33"/>
      <c r="AK19" s="33"/>
      <c r="AL19" s="55"/>
      <c r="AM19" s="44"/>
    </row>
    <row r="20" spans="1:39" ht="9" customHeight="1">
      <c r="A20" s="758"/>
      <c r="B20" s="759"/>
      <c r="C20" s="742"/>
      <c r="D20" s="742"/>
      <c r="E20" s="742"/>
      <c r="F20" s="742"/>
      <c r="G20" s="742"/>
      <c r="H20" s="742"/>
      <c r="I20" s="742"/>
      <c r="J20" s="741" t="str">
        <f>IF(ISBLANK(partije!J267),"",IF(partije!J267&gt;partije!K267,partije!F267,partije!H267))</f>
        <v/>
      </c>
      <c r="K20" s="741"/>
      <c r="L20" s="741"/>
      <c r="M20" s="741"/>
      <c r="N20" s="741"/>
      <c r="O20" s="749" t="str">
        <f>IF(ISBLANK(partije!J267),"",IF(partije!J267&gt;partije!K267,partije!J267,partije!K267))</f>
        <v/>
      </c>
      <c r="P20" s="755" t="str">
        <f>IF(ISBLANK(partije!J267),"",IF(partije!J267&gt;partije!K267,partije!K267,partije!J267))</f>
        <v/>
      </c>
      <c r="Q20" s="33"/>
      <c r="R20" s="33"/>
      <c r="S20" s="33"/>
      <c r="T20" s="33"/>
      <c r="U20" s="33"/>
      <c r="V20" s="65"/>
      <c r="W20" s="66"/>
      <c r="X20" s="33"/>
      <c r="Y20" s="757">
        <v>5</v>
      </c>
      <c r="Z20" s="741" t="str">
        <f>IF(ISBLANK(partije!J267),"",IF(partije!J267&lt;partije!K267,partije!F267,partije!H267))</f>
        <v/>
      </c>
      <c r="AA20" s="741"/>
      <c r="AB20" s="741"/>
      <c r="AC20" s="741"/>
      <c r="AD20" s="741"/>
      <c r="AE20" s="772"/>
      <c r="AF20" s="741"/>
      <c r="AG20" s="33"/>
      <c r="AH20" s="33"/>
      <c r="AI20" s="33"/>
      <c r="AJ20" s="33"/>
      <c r="AK20" s="33"/>
      <c r="AL20" s="55"/>
      <c r="AM20" s="44"/>
    </row>
    <row r="21" spans="1:39" ht="9" customHeight="1">
      <c r="A21" s="758">
        <v>10</v>
      </c>
      <c r="B21" s="759"/>
      <c r="C21" s="760" t="str">
        <f>IF(ISBLANK(partije!J209),"",IF(partije!J209&lt;partije!K209,partije!F209,partije!H209))</f>
        <v/>
      </c>
      <c r="D21" s="760"/>
      <c r="E21" s="760"/>
      <c r="F21" s="760"/>
      <c r="G21" s="760"/>
      <c r="H21" s="760"/>
      <c r="I21" s="762"/>
      <c r="J21" s="742"/>
      <c r="K21" s="742"/>
      <c r="L21" s="742"/>
      <c r="M21" s="742"/>
      <c r="N21" s="742"/>
      <c r="O21" s="750"/>
      <c r="P21" s="756"/>
      <c r="Q21" s="33"/>
      <c r="R21" s="33"/>
      <c r="S21" s="33"/>
      <c r="T21" s="33"/>
      <c r="U21" s="33"/>
      <c r="V21" s="65"/>
      <c r="W21" s="66"/>
      <c r="X21" s="33"/>
      <c r="Y21" s="757"/>
      <c r="Z21" s="742"/>
      <c r="AA21" s="742"/>
      <c r="AB21" s="742"/>
      <c r="AC21" s="742"/>
      <c r="AD21" s="742"/>
      <c r="AE21" s="773"/>
      <c r="AF21" s="742"/>
      <c r="AG21" s="33"/>
      <c r="AH21" s="33"/>
      <c r="AI21" s="33"/>
      <c r="AJ21" s="33"/>
      <c r="AK21" s="33"/>
      <c r="AL21" s="55"/>
      <c r="AM21" s="44"/>
    </row>
    <row r="22" spans="1:39" ht="9" customHeight="1">
      <c r="A22" s="758"/>
      <c r="B22" s="759"/>
      <c r="C22" s="742"/>
      <c r="D22" s="742"/>
      <c r="E22" s="742"/>
      <c r="F22" s="742"/>
      <c r="G22" s="742"/>
      <c r="H22" s="742"/>
      <c r="I22" s="763"/>
      <c r="J22" s="764" t="str">
        <f>IF(ISBLANK(partije!L267),"",partije!L267)</f>
        <v/>
      </c>
      <c r="K22" s="764" t="str">
        <f>IF(ISBLANK(partije!M267),"",partije!M267)</f>
        <v/>
      </c>
      <c r="L22" s="764" t="str">
        <f>IF(ISBLANK(partije!N267),"",partije!N267)</f>
        <v/>
      </c>
      <c r="M22" s="764" t="str">
        <f>IF(ISBLANK(partije!O267),"",partije!O267)</f>
        <v/>
      </c>
      <c r="N22" s="764" t="str">
        <f>IF(ISBLANK(partije!P267),"",partije!P267)</f>
        <v/>
      </c>
      <c r="O22" s="764" t="str">
        <f>IF(ISBLANK(partije!Q267),"",partije!Q267)</f>
        <v/>
      </c>
      <c r="P22" s="764" t="str">
        <f>IF(ISBLANK(partije!R267),"",partije!R267)</f>
        <v/>
      </c>
      <c r="Q22" s="747" t="str">
        <f>IF(ISBLANK(partije!J277),"",IF(partije!J277&gt;partije!K277,partije!F277,partije!H277))</f>
        <v/>
      </c>
      <c r="R22" s="741"/>
      <c r="S22" s="741"/>
      <c r="T22" s="741"/>
      <c r="U22" s="741"/>
      <c r="V22" s="749" t="str">
        <f>IF(ISBLANK(partije!J277),"",IF(partije!J277&gt;partije!K277,partije!J277,partije!K277))</f>
        <v/>
      </c>
      <c r="W22" s="755" t="str">
        <f>IF(ISBLANK(partije!J277),"",IF(partije!J277&gt;partije!K277,partije!K277,partije!J277))</f>
        <v/>
      </c>
      <c r="X22" s="33"/>
      <c r="Y22" s="58"/>
      <c r="Z22" s="764"/>
      <c r="AA22" s="768"/>
      <c r="AB22" s="768"/>
      <c r="AC22" s="768"/>
      <c r="AD22" s="768"/>
      <c r="AE22" s="768"/>
      <c r="AF22" s="768"/>
      <c r="AG22" s="747" t="str">
        <f>IF(ISBLANK(partije!J281),"",IF(partije!J281&gt;partije!K281,partije!F281,partije!H281))</f>
        <v/>
      </c>
      <c r="AH22" s="741"/>
      <c r="AI22" s="741"/>
      <c r="AJ22" s="741"/>
      <c r="AK22" s="741"/>
      <c r="AL22" s="766" t="str">
        <f>IF(ISBLANK(partije!J281),"",IF(partije!J281&gt;partije!K281,partije!J281,partije!K281))</f>
        <v/>
      </c>
      <c r="AM22" s="751" t="str">
        <f>IF(ISBLANK(partije!J281),"",IF(partije!J281&gt;partije!K281,partije!K281,partije!J281))</f>
        <v/>
      </c>
    </row>
    <row r="23" spans="1:39" ht="9" customHeight="1">
      <c r="A23" s="758">
        <v>11</v>
      </c>
      <c r="B23" s="759"/>
      <c r="C23" s="760" t="str">
        <f>IF(ISBLANK(partije!J210),"",IF(partije!J210&lt;partije!K210,partije!F210,partije!H210))</f>
        <v/>
      </c>
      <c r="D23" s="760"/>
      <c r="E23" s="760"/>
      <c r="F23" s="760"/>
      <c r="G23" s="760"/>
      <c r="H23" s="760"/>
      <c r="I23" s="760"/>
      <c r="J23" s="765"/>
      <c r="K23" s="765"/>
      <c r="L23" s="765"/>
      <c r="M23" s="765"/>
      <c r="N23" s="765"/>
      <c r="O23" s="765"/>
      <c r="P23" s="765"/>
      <c r="Q23" s="748"/>
      <c r="R23" s="742"/>
      <c r="S23" s="742"/>
      <c r="T23" s="742"/>
      <c r="U23" s="742"/>
      <c r="V23" s="750"/>
      <c r="W23" s="756"/>
      <c r="X23" s="33"/>
      <c r="Y23" s="58"/>
      <c r="Z23" s="765"/>
      <c r="AA23" s="769"/>
      <c r="AB23" s="769"/>
      <c r="AC23" s="769"/>
      <c r="AD23" s="769"/>
      <c r="AE23" s="769"/>
      <c r="AF23" s="769"/>
      <c r="AG23" s="748"/>
      <c r="AH23" s="742"/>
      <c r="AI23" s="742"/>
      <c r="AJ23" s="742"/>
      <c r="AK23" s="742"/>
      <c r="AL23" s="767"/>
      <c r="AM23" s="752"/>
    </row>
    <row r="24" spans="1:39" ht="9" customHeight="1">
      <c r="A24" s="758"/>
      <c r="B24" s="759"/>
      <c r="C24" s="742"/>
      <c r="D24" s="742"/>
      <c r="E24" s="742"/>
      <c r="F24" s="742"/>
      <c r="G24" s="742"/>
      <c r="H24" s="742"/>
      <c r="I24" s="742"/>
      <c r="J24" s="741" t="str">
        <f>IF(ISBLANK(partije!J268),"",IF(partije!J268&gt;partije!K268,partije!F268,partije!H268))</f>
        <v/>
      </c>
      <c r="K24" s="741"/>
      <c r="L24" s="741"/>
      <c r="M24" s="741"/>
      <c r="N24" s="741"/>
      <c r="O24" s="749" t="str">
        <f>IF(ISBLANK(partije!J268),"",IF(partije!J268&gt;partije!K268,partije!J268,partije!K268))</f>
        <v/>
      </c>
      <c r="P24" s="770" t="str">
        <f>IF(ISBLANK(partije!J268),"",IF(partije!J268&gt;partije!K268,partije!K268,partije!J268))</f>
        <v/>
      </c>
      <c r="Q24" s="764" t="str">
        <f>IF(ISBLANK(partije!L277),"",partije!L277)</f>
        <v/>
      </c>
      <c r="R24" s="764" t="str">
        <f>IF(ISBLANK(partije!M277),"",partije!M277)</f>
        <v/>
      </c>
      <c r="S24" s="764" t="str">
        <f>IF(ISBLANK(partije!N277),"",partije!N277)</f>
        <v/>
      </c>
      <c r="T24" s="764" t="str">
        <f>IF(ISBLANK(partije!O277),"",partije!O277)</f>
        <v/>
      </c>
      <c r="U24" s="764" t="str">
        <f>IF(ISBLANK(partije!P277),"",partije!P277)</f>
        <v/>
      </c>
      <c r="V24" s="764" t="str">
        <f>IF(ISBLANK(partije!Q277),"",partije!Q277)</f>
        <v/>
      </c>
      <c r="W24" s="764" t="str">
        <f>IF(ISBLANK(partije!R277),"",partije!R277)</f>
        <v/>
      </c>
      <c r="X24" s="33"/>
      <c r="Y24" s="757">
        <v>6</v>
      </c>
      <c r="Z24" s="741" t="str">
        <f>IF(ISBLANK(partije!J268),"",IF(partije!J268&lt;partije!K268,partije!F268,partije!H268))</f>
        <v/>
      </c>
      <c r="AA24" s="741"/>
      <c r="AB24" s="741"/>
      <c r="AC24" s="741"/>
      <c r="AD24" s="741"/>
      <c r="AE24" s="772"/>
      <c r="AF24" s="774"/>
      <c r="AG24" s="764" t="str">
        <f>IF(ISBLANK(partije!L281),"",partije!L281)</f>
        <v/>
      </c>
      <c r="AH24" s="764" t="str">
        <f>IF(ISBLANK(partije!M281),"",partije!M281)</f>
        <v/>
      </c>
      <c r="AI24" s="764" t="str">
        <f>IF(ISBLANK(partije!N281),"",partije!N281)</f>
        <v/>
      </c>
      <c r="AJ24" s="764" t="str">
        <f>IF(ISBLANK(partije!O281),"",partije!O281)</f>
        <v/>
      </c>
      <c r="AK24" s="764" t="str">
        <f>IF(ISBLANK(partije!P281),"",partije!P281)</f>
        <v/>
      </c>
      <c r="AL24" s="764" t="str">
        <f>IF(ISBLANK(partije!Q281),"",partije!Q281)</f>
        <v/>
      </c>
      <c r="AM24" s="764" t="str">
        <f>IF(ISBLANK(partije!R281),"",partije!R281)</f>
        <v/>
      </c>
    </row>
    <row r="25" spans="1:39" ht="9" customHeight="1">
      <c r="A25" s="758">
        <v>12</v>
      </c>
      <c r="B25" s="759"/>
      <c r="C25" s="760" t="str">
        <f>IF(ISBLANK(partije!J211),"",IF(partije!J211&lt;partije!K211,partije!F211,partije!H211))</f>
        <v/>
      </c>
      <c r="D25" s="760"/>
      <c r="E25" s="760"/>
      <c r="F25" s="760"/>
      <c r="G25" s="760"/>
      <c r="H25" s="760"/>
      <c r="I25" s="762"/>
      <c r="J25" s="742"/>
      <c r="K25" s="742"/>
      <c r="L25" s="742"/>
      <c r="M25" s="742"/>
      <c r="N25" s="742"/>
      <c r="O25" s="750"/>
      <c r="P25" s="771"/>
      <c r="Q25" s="765"/>
      <c r="R25" s="765"/>
      <c r="S25" s="765"/>
      <c r="T25" s="765"/>
      <c r="U25" s="765"/>
      <c r="V25" s="765"/>
      <c r="W25" s="765"/>
      <c r="X25" s="33"/>
      <c r="Y25" s="757"/>
      <c r="Z25" s="742"/>
      <c r="AA25" s="742"/>
      <c r="AB25" s="742"/>
      <c r="AC25" s="742"/>
      <c r="AD25" s="742"/>
      <c r="AE25" s="773"/>
      <c r="AF25" s="763"/>
      <c r="AG25" s="765"/>
      <c r="AH25" s="765"/>
      <c r="AI25" s="765"/>
      <c r="AJ25" s="765"/>
      <c r="AK25" s="765"/>
      <c r="AL25" s="765"/>
      <c r="AM25" s="765"/>
    </row>
    <row r="26" spans="1:39" ht="9" customHeight="1">
      <c r="A26" s="758"/>
      <c r="B26" s="759"/>
      <c r="C26" s="742"/>
      <c r="D26" s="742"/>
      <c r="E26" s="742"/>
      <c r="F26" s="742"/>
      <c r="G26" s="742"/>
      <c r="H26" s="742"/>
      <c r="I26" s="763"/>
      <c r="J26" s="764" t="str">
        <f>IF(ISBLANK(partije!L268),"",partije!L268)</f>
        <v/>
      </c>
      <c r="K26" s="764" t="str">
        <f>IF(ISBLANK(partije!M268),"",partije!M268)</f>
        <v/>
      </c>
      <c r="L26" s="764" t="str">
        <f>IF(ISBLANK(partije!N268),"",partije!N268)</f>
        <v/>
      </c>
      <c r="M26" s="764" t="str">
        <f>IF(ISBLANK(partije!O268),"",partije!O268)</f>
        <v/>
      </c>
      <c r="N26" s="764" t="str">
        <f>IF(ISBLANK(partije!P268),"",partije!P268)</f>
        <v/>
      </c>
      <c r="O26" s="764" t="str">
        <f>IF(ISBLANK(partije!Q268),"",partije!Q268)</f>
        <v/>
      </c>
      <c r="P26" s="764" t="str">
        <f>IF(ISBLANK(partije!R268),"",partije!R268)</f>
        <v/>
      </c>
      <c r="Q26" s="33"/>
      <c r="R26" s="33"/>
      <c r="S26" s="33"/>
      <c r="T26" s="33"/>
      <c r="U26" s="33"/>
      <c r="V26" s="65"/>
      <c r="W26" s="66"/>
      <c r="X26" s="43"/>
      <c r="Y26" s="59"/>
      <c r="Z26" s="764"/>
      <c r="AA26" s="768"/>
      <c r="AB26" s="768"/>
      <c r="AC26" s="768"/>
      <c r="AD26" s="768"/>
      <c r="AE26" s="768"/>
      <c r="AF26" s="768"/>
      <c r="AG26" s="33"/>
      <c r="AH26" s="33"/>
      <c r="AI26" s="33"/>
      <c r="AJ26" s="33"/>
      <c r="AK26" s="33"/>
      <c r="AL26" s="55"/>
      <c r="AM26" s="44"/>
    </row>
    <row r="27" spans="1:39" ht="9" customHeight="1">
      <c r="A27" s="758">
        <v>13</v>
      </c>
      <c r="B27" s="759"/>
      <c r="C27" s="760" t="str">
        <f>IF(ISBLANK(partije!J212),"",IF(partije!J212&lt;partije!K212,partije!F212,partije!H212))</f>
        <v/>
      </c>
      <c r="D27" s="760"/>
      <c r="E27" s="760"/>
      <c r="F27" s="760"/>
      <c r="G27" s="760"/>
      <c r="H27" s="760"/>
      <c r="I27" s="760"/>
      <c r="J27" s="765"/>
      <c r="K27" s="765"/>
      <c r="L27" s="765"/>
      <c r="M27" s="765"/>
      <c r="N27" s="765"/>
      <c r="O27" s="765"/>
      <c r="P27" s="765"/>
      <c r="Q27" s="33"/>
      <c r="R27" s="33"/>
      <c r="S27" s="33"/>
      <c r="T27" s="33"/>
      <c r="U27" s="33"/>
      <c r="V27" s="65"/>
      <c r="W27" s="66"/>
      <c r="X27" s="43"/>
      <c r="Y27" s="59"/>
      <c r="Z27" s="765"/>
      <c r="AA27" s="769"/>
      <c r="AB27" s="769"/>
      <c r="AC27" s="769"/>
      <c r="AD27" s="769"/>
      <c r="AE27" s="769"/>
      <c r="AF27" s="769"/>
      <c r="AG27" s="33"/>
      <c r="AH27" s="33"/>
      <c r="AI27" s="33"/>
      <c r="AJ27" s="33"/>
      <c r="AK27" s="33"/>
      <c r="AL27" s="55"/>
      <c r="AM27" s="44"/>
    </row>
    <row r="28" spans="1:39" ht="9" customHeight="1">
      <c r="A28" s="758"/>
      <c r="B28" s="759"/>
      <c r="C28" s="742"/>
      <c r="D28" s="742"/>
      <c r="E28" s="742"/>
      <c r="F28" s="742"/>
      <c r="G28" s="742"/>
      <c r="H28" s="742"/>
      <c r="I28" s="742"/>
      <c r="J28" s="741" t="str">
        <f>IF(ISBLANK(partije!J269),"",IF(partije!J269&gt;partije!K269,partije!F269,partije!H269))</f>
        <v/>
      </c>
      <c r="K28" s="741"/>
      <c r="L28" s="741"/>
      <c r="M28" s="741"/>
      <c r="N28" s="741"/>
      <c r="O28" s="749" t="str">
        <f>IF(ISBLANK(partije!J269),"",IF(partije!J269&gt;partije!K269,partije!J269,partije!K269))</f>
        <v/>
      </c>
      <c r="P28" s="755" t="str">
        <f>IF(ISBLANK(partije!J263),"",IF(partije!J263&gt;partije!K263,partije!K263,partije!J263))</f>
        <v/>
      </c>
      <c r="Q28" s="33"/>
      <c r="R28" s="33"/>
      <c r="S28" s="33"/>
      <c r="T28" s="33"/>
      <c r="U28" s="33"/>
      <c r="V28" s="65"/>
      <c r="W28" s="66"/>
      <c r="X28" s="42"/>
      <c r="Y28" s="775">
        <v>7</v>
      </c>
      <c r="Z28" s="741" t="str">
        <f>IF(ISBLANK(partije!J269),"",IF(partije!J269&lt;partije!K269,partije!F269,partije!H269))</f>
        <v/>
      </c>
      <c r="AA28" s="741"/>
      <c r="AB28" s="741"/>
      <c r="AC28" s="741"/>
      <c r="AD28" s="741"/>
      <c r="AE28" s="772"/>
      <c r="AF28" s="741"/>
      <c r="AG28" s="33"/>
      <c r="AH28" s="33"/>
      <c r="AI28" s="33"/>
      <c r="AJ28" s="33"/>
      <c r="AK28" s="33"/>
      <c r="AL28" s="55"/>
      <c r="AM28" s="44"/>
    </row>
    <row r="29" spans="1:39" ht="9" customHeight="1">
      <c r="A29" s="758">
        <v>14</v>
      </c>
      <c r="B29" s="759"/>
      <c r="C29" s="760" t="str">
        <f>IF(ISBLANK(partije!J213),"",IF(partije!J213&lt;partije!K213,partije!F213,partije!H213))</f>
        <v/>
      </c>
      <c r="D29" s="760"/>
      <c r="E29" s="760"/>
      <c r="F29" s="760"/>
      <c r="G29" s="760"/>
      <c r="H29" s="760"/>
      <c r="I29" s="762"/>
      <c r="J29" s="742"/>
      <c r="K29" s="742"/>
      <c r="L29" s="742"/>
      <c r="M29" s="742"/>
      <c r="N29" s="742"/>
      <c r="O29" s="750"/>
      <c r="P29" s="756"/>
      <c r="Q29" s="33"/>
      <c r="R29" s="33"/>
      <c r="S29" s="33"/>
      <c r="T29" s="33"/>
      <c r="U29" s="33"/>
      <c r="V29" s="65"/>
      <c r="W29" s="66"/>
      <c r="X29" s="42"/>
      <c r="Y29" s="775"/>
      <c r="Z29" s="742"/>
      <c r="AA29" s="742"/>
      <c r="AB29" s="742"/>
      <c r="AC29" s="742"/>
      <c r="AD29" s="742"/>
      <c r="AE29" s="773"/>
      <c r="AF29" s="742"/>
      <c r="AG29" s="33"/>
      <c r="AH29" s="33"/>
      <c r="AI29" s="33"/>
      <c r="AJ29" s="33"/>
      <c r="AK29" s="33"/>
      <c r="AL29" s="55"/>
      <c r="AM29" s="44"/>
    </row>
    <row r="30" spans="1:39" ht="9" customHeight="1">
      <c r="A30" s="758"/>
      <c r="B30" s="759"/>
      <c r="C30" s="742"/>
      <c r="D30" s="742"/>
      <c r="E30" s="742"/>
      <c r="F30" s="742"/>
      <c r="G30" s="742"/>
      <c r="H30" s="742"/>
      <c r="I30" s="763"/>
      <c r="J30" s="764" t="str">
        <f>IF(ISBLANK(partije!L269),"",partije!L269)</f>
        <v/>
      </c>
      <c r="K30" s="764" t="str">
        <f>IF(ISBLANK(partije!M269),"",partije!M269)</f>
        <v/>
      </c>
      <c r="L30" s="764" t="str">
        <f>IF(ISBLANK(partije!N269),"",partije!N269)</f>
        <v/>
      </c>
      <c r="M30" s="764" t="str">
        <f>IF(ISBLANK(partije!O269),"",partije!O269)</f>
        <v/>
      </c>
      <c r="N30" s="764" t="str">
        <f>IF(ISBLANK(partije!P269),"",partije!P269)</f>
        <v/>
      </c>
      <c r="O30" s="764" t="str">
        <f>IF(ISBLANK(partije!Q269),"",partije!Q269)</f>
        <v/>
      </c>
      <c r="P30" s="764" t="str">
        <f>IF(ISBLANK(partije!R269),"",partije!R269)</f>
        <v/>
      </c>
      <c r="Q30" s="747" t="str">
        <f>IF(ISBLANK(partije!J278),"",IF(partije!J278&gt;partije!K278,partije!F278,partije!H278))</f>
        <v/>
      </c>
      <c r="R30" s="741"/>
      <c r="S30" s="741"/>
      <c r="T30" s="741"/>
      <c r="U30" s="741"/>
      <c r="V30" s="749" t="str">
        <f>IF(ISBLANK(partije!J278),"",IF(partije!J278&gt;partije!K278,partije!J278,partije!K278))</f>
        <v/>
      </c>
      <c r="W30" s="755" t="str">
        <f>IF(ISBLANK(partije!J278),"",IF(partije!J278&gt;partije!K278,partije!K278,partije!J278))</f>
        <v/>
      </c>
      <c r="X30" s="33"/>
      <c r="Y30" s="58"/>
      <c r="Z30" s="764"/>
      <c r="AA30" s="768"/>
      <c r="AB30" s="768"/>
      <c r="AC30" s="768"/>
      <c r="AD30" s="768"/>
      <c r="AE30" s="768"/>
      <c r="AF30" s="768"/>
      <c r="AG30" s="747" t="str">
        <f>IF(ISBLANK(partije!J282),"",IF(partije!J282&gt;partije!K282,partije!F282,partije!H282))</f>
        <v/>
      </c>
      <c r="AH30" s="741"/>
      <c r="AI30" s="741"/>
      <c r="AJ30" s="741"/>
      <c r="AK30" s="741"/>
      <c r="AL30" s="766" t="str">
        <f>IF(ISBLANK(partije!J282),"",IF(partije!J282&gt;partije!K282,partije!J282,partije!K282))</f>
        <v/>
      </c>
      <c r="AM30" s="751" t="str">
        <f>IF(ISBLANK(partije!J282),"",IF(partije!J282&gt;partije!K282,partije!K282,partije!J282))</f>
        <v/>
      </c>
    </row>
    <row r="31" spans="1:39" ht="9" customHeight="1">
      <c r="A31" s="758">
        <v>15</v>
      </c>
      <c r="B31" s="759"/>
      <c r="C31" s="760" t="str">
        <f>IF(ISBLANK(partije!J214),"",IF(partije!J214&lt;partije!K214,partije!F214,partije!H214))</f>
        <v/>
      </c>
      <c r="D31" s="760"/>
      <c r="E31" s="760"/>
      <c r="F31" s="760"/>
      <c r="G31" s="760"/>
      <c r="H31" s="760"/>
      <c r="I31" s="760"/>
      <c r="J31" s="765"/>
      <c r="K31" s="765"/>
      <c r="L31" s="765"/>
      <c r="M31" s="765"/>
      <c r="N31" s="765"/>
      <c r="O31" s="765"/>
      <c r="P31" s="765"/>
      <c r="Q31" s="748"/>
      <c r="R31" s="742"/>
      <c r="S31" s="742"/>
      <c r="T31" s="742"/>
      <c r="U31" s="742"/>
      <c r="V31" s="750"/>
      <c r="W31" s="756"/>
      <c r="X31" s="33"/>
      <c r="Y31" s="58"/>
      <c r="Z31" s="765"/>
      <c r="AA31" s="769"/>
      <c r="AB31" s="769"/>
      <c r="AC31" s="769"/>
      <c r="AD31" s="769"/>
      <c r="AE31" s="769"/>
      <c r="AF31" s="769"/>
      <c r="AG31" s="748"/>
      <c r="AH31" s="742"/>
      <c r="AI31" s="742"/>
      <c r="AJ31" s="742"/>
      <c r="AK31" s="742"/>
      <c r="AL31" s="767"/>
      <c r="AM31" s="752"/>
    </row>
    <row r="32" spans="1:39" ht="9" customHeight="1">
      <c r="A32" s="758"/>
      <c r="B32" s="759"/>
      <c r="C32" s="742"/>
      <c r="D32" s="742"/>
      <c r="E32" s="742"/>
      <c r="F32" s="742"/>
      <c r="G32" s="742"/>
      <c r="H32" s="742"/>
      <c r="I32" s="742"/>
      <c r="J32" s="741" t="str">
        <f>IF(ISBLANK(partije!J270),"",IF(partije!J270&gt;partije!K270,partije!F270,partije!H270))</f>
        <v/>
      </c>
      <c r="K32" s="741"/>
      <c r="L32" s="741"/>
      <c r="M32" s="741"/>
      <c r="N32" s="741"/>
      <c r="O32" s="749" t="str">
        <f>IF(ISBLANK(partije!J270),"",IF(partije!J270&gt;partije!K270,partije!J270,partije!K270))</f>
        <v/>
      </c>
      <c r="P32" s="770" t="str">
        <f>IF(ISBLANK(partije!J270),"",IF(partije!J270&gt;partije!K270,partije!K270,partije!J270))</f>
        <v/>
      </c>
      <c r="Q32" s="764" t="str">
        <f>IF(ISBLANK(partije!L278),"",partije!L278)</f>
        <v/>
      </c>
      <c r="R32" s="764" t="str">
        <f>IF(ISBLANK(partije!M278),"",partije!M278)</f>
        <v/>
      </c>
      <c r="S32" s="764" t="str">
        <f>IF(ISBLANK(partije!N278),"",partije!N278)</f>
        <v/>
      </c>
      <c r="T32" s="764" t="str">
        <f>IF(ISBLANK(partije!O278),"",partije!O278)</f>
        <v/>
      </c>
      <c r="U32" s="764" t="str">
        <f>IF(ISBLANK(partije!P278),"",partije!P278)</f>
        <v/>
      </c>
      <c r="V32" s="764" t="str">
        <f>IF(ISBLANK(partije!Q278),"",partije!Q278)</f>
        <v/>
      </c>
      <c r="W32" s="764" t="str">
        <f>IF(ISBLANK(partije!R278),"",partije!R278)</f>
        <v/>
      </c>
      <c r="X32" s="33"/>
      <c r="Y32" s="757">
        <v>8</v>
      </c>
      <c r="Z32" s="741" t="str">
        <f>IF(ISBLANK(partije!J270),"",IF(partije!J270&lt;partije!K270,partije!F270,partije!H270))</f>
        <v/>
      </c>
      <c r="AA32" s="741"/>
      <c r="AB32" s="741"/>
      <c r="AC32" s="741"/>
      <c r="AD32" s="741"/>
      <c r="AE32" s="772"/>
      <c r="AF32" s="774"/>
      <c r="AG32" s="764" t="str">
        <f>IF(ISBLANK(partije!L282),"",partije!L282)</f>
        <v/>
      </c>
      <c r="AH32" s="764" t="str">
        <f>IF(ISBLANK(partije!M282),"",partije!M282)</f>
        <v/>
      </c>
      <c r="AI32" s="764" t="str">
        <f>IF(ISBLANK(partije!N282),"",partije!N282)</f>
        <v/>
      </c>
      <c r="AJ32" s="764" t="str">
        <f>IF(ISBLANK(partije!O282),"",partije!O282)</f>
        <v/>
      </c>
      <c r="AK32" s="764" t="str">
        <f>IF(ISBLANK(partije!P282),"",partije!P282)</f>
        <v/>
      </c>
      <c r="AL32" s="764" t="str">
        <f>IF(ISBLANK(partije!Q282),"",partije!Q282)</f>
        <v/>
      </c>
      <c r="AM32" s="764" t="str">
        <f>IF(ISBLANK(partije!R282),"",partije!R282)</f>
        <v/>
      </c>
    </row>
    <row r="33" spans="1:39" ht="9" customHeight="1">
      <c r="A33" s="758">
        <v>16</v>
      </c>
      <c r="B33" s="759"/>
      <c r="C33" s="760" t="str">
        <f>IF(ISBLANK(partije!J215),"",IF(partije!J215&lt;partije!K215,partije!F215,partije!H215))</f>
        <v/>
      </c>
      <c r="D33" s="760"/>
      <c r="E33" s="760"/>
      <c r="F33" s="760"/>
      <c r="G33" s="760"/>
      <c r="H33" s="760"/>
      <c r="I33" s="762"/>
      <c r="J33" s="742"/>
      <c r="K33" s="742"/>
      <c r="L33" s="742"/>
      <c r="M33" s="742"/>
      <c r="N33" s="742"/>
      <c r="O33" s="750"/>
      <c r="P33" s="771"/>
      <c r="Q33" s="765"/>
      <c r="R33" s="765"/>
      <c r="S33" s="765"/>
      <c r="T33" s="765"/>
      <c r="U33" s="765"/>
      <c r="V33" s="765"/>
      <c r="W33" s="765"/>
      <c r="X33" s="33"/>
      <c r="Y33" s="757"/>
      <c r="Z33" s="742"/>
      <c r="AA33" s="742"/>
      <c r="AB33" s="742"/>
      <c r="AC33" s="742"/>
      <c r="AD33" s="742"/>
      <c r="AE33" s="773"/>
      <c r="AF33" s="763"/>
      <c r="AG33" s="765"/>
      <c r="AH33" s="765"/>
      <c r="AI33" s="765"/>
      <c r="AJ33" s="765"/>
      <c r="AK33" s="765"/>
      <c r="AL33" s="765"/>
      <c r="AM33" s="765"/>
    </row>
    <row r="34" spans="1:39" ht="9" customHeight="1">
      <c r="A34" s="758"/>
      <c r="B34" s="759"/>
      <c r="C34" s="742"/>
      <c r="D34" s="742"/>
      <c r="E34" s="742"/>
      <c r="F34" s="742"/>
      <c r="G34" s="742"/>
      <c r="H34" s="742"/>
      <c r="I34" s="763"/>
      <c r="J34" s="764" t="str">
        <f>IF(ISBLANK(partije!L270),"",partije!L270)</f>
        <v/>
      </c>
      <c r="K34" s="764" t="str">
        <f>IF(ISBLANK(partije!M270),"",partije!M270)</f>
        <v/>
      </c>
      <c r="L34" s="764" t="str">
        <f>IF(ISBLANK(partije!N270),"",partije!N270)</f>
        <v/>
      </c>
      <c r="M34" s="764" t="str">
        <f>IF(ISBLANK(partije!O270),"",partije!O270)</f>
        <v/>
      </c>
      <c r="N34" s="764" t="str">
        <f>IF(ISBLANK(partije!P270),"",partije!P270)</f>
        <v/>
      </c>
      <c r="O34" s="764" t="str">
        <f>IF(ISBLANK(partije!Q270),"",partije!Q270)</f>
        <v/>
      </c>
      <c r="P34" s="764" t="str">
        <f>IF(ISBLANK(partije!R270),"",partije!R270)</f>
        <v/>
      </c>
      <c r="Q34" s="33"/>
      <c r="R34" s="33"/>
      <c r="S34" s="33"/>
      <c r="T34" s="33"/>
      <c r="U34" s="33"/>
      <c r="V34" s="34"/>
      <c r="W34" s="35"/>
      <c r="X34" s="33"/>
      <c r="Y34" s="33"/>
      <c r="Z34" s="768"/>
      <c r="AA34" s="768"/>
      <c r="AB34" s="768"/>
      <c r="AC34" s="768"/>
      <c r="AD34" s="768"/>
      <c r="AE34" s="768"/>
      <c r="AF34" s="768"/>
      <c r="AG34" s="33"/>
      <c r="AH34" s="33"/>
      <c r="AI34" s="33"/>
      <c r="AJ34" s="33"/>
      <c r="AK34" s="33"/>
      <c r="AL34" s="34"/>
      <c r="AM34" s="35"/>
    </row>
    <row r="35" spans="1:39" ht="8.25" customHeight="1">
      <c r="A35" s="758"/>
      <c r="B35" s="759"/>
      <c r="C35" s="776"/>
      <c r="D35" s="776"/>
      <c r="E35" s="776"/>
      <c r="F35" s="776"/>
      <c r="G35" s="776"/>
      <c r="H35" s="778"/>
      <c r="I35" s="780"/>
      <c r="J35" s="765"/>
      <c r="K35" s="765"/>
      <c r="L35" s="765"/>
      <c r="M35" s="765"/>
      <c r="N35" s="765"/>
      <c r="O35" s="765"/>
      <c r="P35" s="765"/>
      <c r="Q35" s="33"/>
      <c r="R35" s="33"/>
      <c r="S35" s="33"/>
      <c r="T35" s="33"/>
      <c r="U35" s="33"/>
      <c r="V35" s="34"/>
      <c r="W35" s="35"/>
      <c r="X35" s="33"/>
      <c r="Y35" s="33"/>
      <c r="Z35" s="769"/>
      <c r="AA35" s="769"/>
      <c r="AB35" s="769"/>
      <c r="AC35" s="769"/>
      <c r="AD35" s="769"/>
      <c r="AE35" s="769"/>
      <c r="AF35" s="769"/>
      <c r="AG35" s="33"/>
      <c r="AH35" s="33"/>
      <c r="AI35" s="33"/>
      <c r="AJ35" s="23"/>
      <c r="AK35" s="23"/>
    </row>
    <row r="36" spans="1:39" ht="6.75" customHeight="1">
      <c r="A36" s="758"/>
      <c r="B36" s="759"/>
      <c r="C36" s="777"/>
      <c r="D36" s="777"/>
      <c r="E36" s="777"/>
      <c r="F36" s="777"/>
      <c r="G36" s="777"/>
      <c r="H36" s="779"/>
      <c r="I36" s="781"/>
      <c r="J36" s="741"/>
      <c r="K36" s="741"/>
      <c r="L36" s="741"/>
      <c r="M36" s="741"/>
      <c r="N36" s="741"/>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2"/>
      <c r="AI37" s="782"/>
      <c r="AJ37" s="782"/>
      <c r="AK37" s="782"/>
      <c r="AL37" s="782"/>
      <c r="AM37" s="67"/>
    </row>
    <row r="38" spans="1:39" ht="9" customHeight="1">
      <c r="A38" s="61"/>
      <c r="B38" s="62"/>
      <c r="C38" s="789" t="s">
        <v>104</v>
      </c>
      <c r="D38" s="790" t="s">
        <v>106</v>
      </c>
      <c r="E38" s="790"/>
      <c r="F38" s="790"/>
      <c r="G38" s="790"/>
      <c r="H38" s="790"/>
      <c r="I38" s="790"/>
      <c r="J38" s="743" t="s">
        <v>105</v>
      </c>
      <c r="K38" s="743"/>
      <c r="L38" s="743"/>
      <c r="M38" s="743"/>
      <c r="N38" s="743"/>
      <c r="O38" s="743"/>
      <c r="P38" s="743"/>
      <c r="Q38" s="33"/>
      <c r="R38" s="33"/>
      <c r="S38" s="33"/>
      <c r="T38" s="33"/>
      <c r="U38" s="33"/>
      <c r="V38" s="41"/>
      <c r="W38" s="44"/>
      <c r="X38" s="33"/>
      <c r="Y38" s="33"/>
      <c r="Z38" s="33"/>
      <c r="AA38" s="33"/>
      <c r="AB38" s="34"/>
      <c r="AC38" s="35"/>
      <c r="AD38" s="31"/>
      <c r="AE38" s="31"/>
      <c r="AF38" s="31"/>
      <c r="AG38" s="31"/>
      <c r="AH38" s="782"/>
      <c r="AI38" s="782"/>
      <c r="AJ38" s="782"/>
      <c r="AK38" s="782"/>
      <c r="AL38" s="782"/>
      <c r="AM38" s="67"/>
    </row>
    <row r="39" spans="1:39" ht="9" customHeight="1">
      <c r="A39" s="61"/>
      <c r="B39" s="62"/>
      <c r="C39" s="789"/>
      <c r="D39" s="790"/>
      <c r="E39" s="790"/>
      <c r="F39" s="790"/>
      <c r="G39" s="790"/>
      <c r="H39" s="790"/>
      <c r="I39" s="790"/>
      <c r="J39" s="743"/>
      <c r="K39" s="743"/>
      <c r="L39" s="743"/>
      <c r="M39" s="743"/>
      <c r="N39" s="743"/>
      <c r="O39" s="743"/>
      <c r="P39" s="743"/>
      <c r="Q39" s="33"/>
      <c r="R39" s="33"/>
      <c r="S39" s="33"/>
      <c r="T39" s="33"/>
      <c r="U39" s="33"/>
      <c r="V39" s="41"/>
      <c r="W39" s="44"/>
      <c r="X39" s="33"/>
      <c r="Y39" s="33"/>
      <c r="Z39" s="33"/>
      <c r="AA39" s="33"/>
      <c r="AB39" s="34"/>
      <c r="AC39" s="35"/>
      <c r="AD39" s="31"/>
      <c r="AE39" s="31"/>
      <c r="AF39" s="31"/>
      <c r="AG39" s="31"/>
      <c r="AH39" s="782"/>
      <c r="AI39" s="782"/>
      <c r="AJ39" s="782"/>
      <c r="AK39" s="782"/>
      <c r="AL39" s="782"/>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2"/>
      <c r="AI40" s="782"/>
      <c r="AJ40" s="782"/>
      <c r="AK40" s="782"/>
      <c r="AL40" s="782"/>
      <c r="AM40" s="67"/>
    </row>
    <row r="41" spans="1:39" ht="9" customHeight="1">
      <c r="A41" s="783">
        <v>1</v>
      </c>
      <c r="B41" s="62"/>
      <c r="C41" s="739" t="str">
        <f>IF(ISBLANK(partije!J216),"",IF(partije!J216&lt;partije!K216,partije!F216,partije!H216))</f>
        <v/>
      </c>
      <c r="D41" s="739"/>
      <c r="E41" s="739"/>
      <c r="F41" s="739"/>
      <c r="G41" s="739"/>
      <c r="H41" s="739"/>
      <c r="I41" s="739"/>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2"/>
      <c r="AI41" s="782"/>
      <c r="AJ41" s="782"/>
      <c r="AK41" s="782"/>
      <c r="AL41" s="782"/>
      <c r="AM41" s="67"/>
    </row>
    <row r="42" spans="1:39" ht="9" customHeight="1">
      <c r="A42" s="783"/>
      <c r="B42" s="62"/>
      <c r="C42" s="740"/>
      <c r="D42" s="740"/>
      <c r="E42" s="740"/>
      <c r="F42" s="740"/>
      <c r="G42" s="740"/>
      <c r="H42" s="740"/>
      <c r="I42" s="740"/>
      <c r="J42" s="741" t="str">
        <f>IF(ISBLANK(partije!J271),"",IF(partije!J271&gt;partije!K271,partije!F271,partije!H271))</f>
        <v/>
      </c>
      <c r="K42" s="741"/>
      <c r="L42" s="741"/>
      <c r="M42" s="741"/>
      <c r="N42" s="741"/>
      <c r="O42" s="749" t="str">
        <f>IF(ISBLANK(partije!J271),"",IF(partije!J271&gt;partije!K271,partije!J271,partije!K271))</f>
        <v/>
      </c>
      <c r="P42" s="755"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2"/>
      <c r="AI42" s="782"/>
      <c r="AJ42" s="782"/>
      <c r="AK42" s="782"/>
      <c r="AL42" s="782"/>
      <c r="AM42" s="67"/>
    </row>
    <row r="43" spans="1:39" ht="9" customHeight="1">
      <c r="A43" s="783">
        <v>2</v>
      </c>
      <c r="B43" s="62"/>
      <c r="C43" s="784" t="str">
        <f>IF(ISBLANK(partije!J217),"",IF(partije!J217&lt;partije!K217,partije!F217,partije!H217))</f>
        <v/>
      </c>
      <c r="D43" s="784"/>
      <c r="E43" s="784"/>
      <c r="F43" s="784"/>
      <c r="G43" s="784"/>
      <c r="H43" s="784"/>
      <c r="I43" s="791"/>
      <c r="J43" s="742"/>
      <c r="K43" s="742"/>
      <c r="L43" s="742"/>
      <c r="M43" s="742"/>
      <c r="N43" s="742"/>
      <c r="O43" s="750"/>
      <c r="P43" s="756"/>
      <c r="Q43" s="33"/>
      <c r="R43" s="33"/>
      <c r="S43" s="33"/>
      <c r="T43" s="33"/>
      <c r="U43" s="33"/>
      <c r="V43" s="34"/>
      <c r="W43" s="35"/>
      <c r="X43" s="33"/>
      <c r="Y43" s="33"/>
      <c r="Z43" s="33"/>
      <c r="AA43" s="33"/>
      <c r="AB43" s="34"/>
      <c r="AC43" s="35"/>
      <c r="AD43" s="43"/>
      <c r="AE43" s="43"/>
      <c r="AF43" s="43"/>
      <c r="AG43" s="43"/>
      <c r="AH43" s="782"/>
      <c r="AI43" s="782"/>
      <c r="AJ43" s="782"/>
      <c r="AK43" s="782"/>
      <c r="AL43" s="782"/>
      <c r="AM43" s="67"/>
    </row>
    <row r="44" spans="1:39" ht="9" customHeight="1">
      <c r="A44" s="783"/>
      <c r="B44" s="62"/>
      <c r="C44" s="740"/>
      <c r="D44" s="740"/>
      <c r="E44" s="740"/>
      <c r="F44" s="740"/>
      <c r="G44" s="740"/>
      <c r="H44" s="740"/>
      <c r="I44" s="792"/>
      <c r="J44" s="764" t="str">
        <f>IF(ISBLANK(partije!L271),"",partije!L271)</f>
        <v/>
      </c>
      <c r="K44" s="764" t="str">
        <f>IF(ISBLANK(partije!M271),"",partije!M271)</f>
        <v/>
      </c>
      <c r="L44" s="764" t="str">
        <f>IF(ISBLANK(partije!N271),"",partije!N271)</f>
        <v/>
      </c>
      <c r="M44" s="764" t="str">
        <f>IF(ISBLANK(partije!O271),"",partije!O271)</f>
        <v/>
      </c>
      <c r="N44" s="764" t="str">
        <f>IF(ISBLANK(partije!P271),"",partije!P271)</f>
        <v/>
      </c>
      <c r="O44" s="764" t="str">
        <f>IF(ISBLANK(partije!Q271),"",partije!Q271)</f>
        <v/>
      </c>
      <c r="P44" s="764" t="str">
        <f>IF(ISBLANK(partije!R271),"",partije!R271)</f>
        <v/>
      </c>
      <c r="Q44" s="33"/>
      <c r="R44" s="33"/>
      <c r="S44" s="33"/>
      <c r="T44" s="33"/>
      <c r="U44" s="33"/>
      <c r="V44" s="34"/>
      <c r="W44" s="35"/>
      <c r="X44" s="33"/>
      <c r="Y44" s="33"/>
      <c r="Z44" s="33"/>
      <c r="AA44" s="33"/>
      <c r="AB44" s="34"/>
      <c r="AC44" s="35"/>
      <c r="AD44" s="43"/>
      <c r="AE44" s="43"/>
      <c r="AF44" s="43"/>
      <c r="AG44" s="43"/>
      <c r="AH44" s="782"/>
      <c r="AI44" s="782"/>
      <c r="AJ44" s="782"/>
      <c r="AK44" s="782"/>
      <c r="AL44" s="782"/>
      <c r="AM44" s="67"/>
    </row>
    <row r="45" spans="1:39" ht="9" customHeight="1">
      <c r="A45" s="783">
        <v>3</v>
      </c>
      <c r="B45" s="62"/>
      <c r="C45" s="784" t="str">
        <f>IF(ISBLANK(partije!J218),"",IF(partije!J218&lt;partije!K218,partije!F218,partije!H218))</f>
        <v/>
      </c>
      <c r="D45" s="784"/>
      <c r="E45" s="784"/>
      <c r="F45" s="784"/>
      <c r="G45" s="784"/>
      <c r="H45" s="784"/>
      <c r="I45" s="784"/>
      <c r="J45" s="765"/>
      <c r="K45" s="765"/>
      <c r="L45" s="765"/>
      <c r="M45" s="765"/>
      <c r="N45" s="765"/>
      <c r="O45" s="765"/>
      <c r="P45" s="765"/>
      <c r="Q45" s="33"/>
      <c r="R45" s="33"/>
      <c r="S45" s="33"/>
      <c r="T45" s="33"/>
      <c r="U45" s="33"/>
      <c r="V45" s="34"/>
      <c r="W45" s="35"/>
      <c r="X45" s="33"/>
      <c r="Y45" s="33"/>
      <c r="Z45" s="33"/>
      <c r="AA45" s="33"/>
      <c r="AB45" s="34"/>
      <c r="AC45" s="35"/>
      <c r="AD45" s="42"/>
      <c r="AE45" s="42"/>
      <c r="AF45" s="42"/>
      <c r="AG45" s="42"/>
      <c r="AH45" s="785"/>
      <c r="AI45" s="786"/>
      <c r="AJ45" s="786"/>
      <c r="AK45" s="786"/>
      <c r="AL45" s="786"/>
      <c r="AM45" s="794"/>
    </row>
    <row r="46" spans="1:39" ht="9" customHeight="1">
      <c r="A46" s="783"/>
      <c r="B46" s="62"/>
      <c r="C46" s="740"/>
      <c r="D46" s="740"/>
      <c r="E46" s="740"/>
      <c r="F46" s="740"/>
      <c r="G46" s="740"/>
      <c r="H46" s="740"/>
      <c r="I46" s="740"/>
      <c r="J46" s="741" t="str">
        <f>IF(ISBLANK(partije!J272),"",IF(partije!J272&gt;partije!K272,partije!F272,partije!H272))</f>
        <v/>
      </c>
      <c r="K46" s="741"/>
      <c r="L46" s="741"/>
      <c r="M46" s="741"/>
      <c r="N46" s="741"/>
      <c r="O46" s="749" t="str">
        <f>IF(ISBLANK(partije!J272),"",IF(partije!J272&gt;partije!K272,partije!J272,partije!K272))</f>
        <v/>
      </c>
      <c r="P46" s="755"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7"/>
      <c r="AI46" s="788"/>
      <c r="AJ46" s="788"/>
      <c r="AK46" s="788"/>
      <c r="AL46" s="788"/>
      <c r="AM46" s="793"/>
    </row>
    <row r="47" spans="1:39" ht="9" customHeight="1">
      <c r="A47" s="783">
        <v>4</v>
      </c>
      <c r="B47" s="62"/>
      <c r="C47" s="784" t="str">
        <f>IF(ISBLANK(partije!J219),"",IF(partije!J219&lt;partije!K219,partije!F219,partije!H219))</f>
        <v/>
      </c>
      <c r="D47" s="784"/>
      <c r="E47" s="784"/>
      <c r="F47" s="784"/>
      <c r="G47" s="784"/>
      <c r="H47" s="784"/>
      <c r="I47" s="791"/>
      <c r="J47" s="742"/>
      <c r="K47" s="742"/>
      <c r="L47" s="742"/>
      <c r="M47" s="742"/>
      <c r="N47" s="742"/>
      <c r="O47" s="750"/>
      <c r="P47" s="756"/>
      <c r="Q47" s="43"/>
      <c r="R47" s="43"/>
      <c r="S47" s="43"/>
      <c r="T47" s="43"/>
      <c r="U47" s="43"/>
      <c r="V47" s="45"/>
      <c r="W47" s="46"/>
      <c r="X47" s="33"/>
      <c r="Y47" s="33"/>
      <c r="Z47" s="33"/>
      <c r="AA47" s="33"/>
      <c r="AB47" s="34"/>
      <c r="AC47" s="35"/>
      <c r="AD47" s="31"/>
      <c r="AE47" s="31"/>
      <c r="AF47" s="31"/>
      <c r="AG47" s="31"/>
      <c r="AH47" s="787"/>
      <c r="AI47" s="788"/>
      <c r="AJ47" s="788"/>
      <c r="AK47" s="788"/>
      <c r="AL47" s="788"/>
      <c r="AM47" s="793"/>
    </row>
    <row r="48" spans="1:39" ht="9" customHeight="1">
      <c r="A48" s="783"/>
      <c r="B48" s="62"/>
      <c r="C48" s="740"/>
      <c r="D48" s="740"/>
      <c r="E48" s="740"/>
      <c r="F48" s="740"/>
      <c r="G48" s="740"/>
      <c r="H48" s="740"/>
      <c r="I48" s="792"/>
      <c r="J48" s="764" t="str">
        <f>IF(ISBLANK(partije!L272),"",partije!L272)</f>
        <v/>
      </c>
      <c r="K48" s="764" t="str">
        <f>IF(ISBLANK(partije!M272),"",partije!M272)</f>
        <v/>
      </c>
      <c r="L48" s="764" t="str">
        <f>IF(ISBLANK(partije!N272),"",partije!N272)</f>
        <v/>
      </c>
      <c r="M48" s="764" t="str">
        <f>IF(ISBLANK(partije!O272),"",partije!O272)</f>
        <v/>
      </c>
      <c r="N48" s="764" t="str">
        <f>IF(ISBLANK(partije!P272),"",partije!P272)</f>
        <v/>
      </c>
      <c r="O48" s="764" t="str">
        <f>IF(ISBLANK(partije!Q272),"",partije!Q272)</f>
        <v/>
      </c>
      <c r="P48" s="764" t="str">
        <f>IF(ISBLANK(partije!R272),"",partije!R272)</f>
        <v/>
      </c>
      <c r="Q48" s="42"/>
      <c r="R48" s="42"/>
      <c r="S48" s="42"/>
      <c r="T48" s="42"/>
      <c r="U48" s="42"/>
      <c r="V48" s="42"/>
      <c r="W48" s="42"/>
      <c r="X48" s="33"/>
      <c r="Y48" s="33"/>
      <c r="Z48" s="33"/>
      <c r="AA48" s="33"/>
      <c r="AB48" s="34"/>
      <c r="AC48" s="35"/>
      <c r="AD48" s="31"/>
      <c r="AE48" s="31"/>
      <c r="AF48" s="31"/>
      <c r="AG48" s="31"/>
      <c r="AH48" s="787"/>
      <c r="AI48" s="788"/>
      <c r="AJ48" s="788"/>
      <c r="AK48" s="788"/>
      <c r="AL48" s="788"/>
      <c r="AM48" s="793"/>
    </row>
    <row r="49" spans="1:39" ht="9" customHeight="1">
      <c r="A49" s="783">
        <v>5</v>
      </c>
      <c r="B49" s="62"/>
      <c r="C49" s="784" t="str">
        <f>IF(ISBLANK(partije!J220),"",IF(partije!J220&lt;partije!K220,partije!F220,partije!H220))</f>
        <v/>
      </c>
      <c r="D49" s="784"/>
      <c r="E49" s="784"/>
      <c r="F49" s="784"/>
      <c r="G49" s="784"/>
      <c r="H49" s="784"/>
      <c r="I49" s="784"/>
      <c r="J49" s="765"/>
      <c r="K49" s="765"/>
      <c r="L49" s="765"/>
      <c r="M49" s="765"/>
      <c r="N49" s="765"/>
      <c r="O49" s="765"/>
      <c r="P49" s="765"/>
      <c r="Q49" s="42"/>
      <c r="R49" s="42"/>
      <c r="S49" s="42"/>
      <c r="T49" s="42"/>
      <c r="U49" s="42"/>
      <c r="V49" s="42"/>
      <c r="W49" s="42"/>
      <c r="X49" s="33"/>
      <c r="Y49" s="33"/>
      <c r="Z49" s="33"/>
      <c r="AA49" s="33"/>
      <c r="AB49" s="34"/>
      <c r="AC49" s="35"/>
      <c r="AD49" s="31"/>
      <c r="AE49" s="31"/>
      <c r="AF49" s="31"/>
      <c r="AG49" s="31"/>
      <c r="AH49" s="787"/>
      <c r="AI49" s="788"/>
      <c r="AJ49" s="788"/>
      <c r="AK49" s="788"/>
      <c r="AL49" s="788"/>
      <c r="AM49" s="793"/>
    </row>
    <row r="50" spans="1:39" ht="9" customHeight="1">
      <c r="A50" s="783"/>
      <c r="B50" s="62"/>
      <c r="C50" s="740"/>
      <c r="D50" s="740"/>
      <c r="E50" s="740"/>
      <c r="F50" s="740"/>
      <c r="G50" s="740"/>
      <c r="H50" s="740"/>
      <c r="I50" s="740"/>
      <c r="J50" s="741" t="str">
        <f>IF(ISBLANK(partije!J273),"",IF(partije!J273&gt;partije!K273,partije!F273,partije!H273))</f>
        <v/>
      </c>
      <c r="K50" s="741"/>
      <c r="L50" s="741"/>
      <c r="M50" s="741"/>
      <c r="N50" s="741"/>
      <c r="O50" s="749" t="str">
        <f>IF(ISBLANK(partije!J273),"",IF(partije!J273&gt;partije!K273,partije!J273,partije!K273))</f>
        <v/>
      </c>
      <c r="P50" s="755"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7"/>
      <c r="AI50" s="788"/>
      <c r="AJ50" s="788"/>
      <c r="AK50" s="788"/>
      <c r="AL50" s="788"/>
      <c r="AM50" s="793"/>
    </row>
    <row r="51" spans="1:39" ht="9" customHeight="1">
      <c r="A51" s="783">
        <v>6</v>
      </c>
      <c r="B51" s="62"/>
      <c r="C51" s="784" t="str">
        <f>IF(ISBLANK(partije!J221),"",IF(partije!J221&lt;partije!K221,partije!F221,partije!H221))</f>
        <v/>
      </c>
      <c r="D51" s="784"/>
      <c r="E51" s="784"/>
      <c r="F51" s="784"/>
      <c r="G51" s="784"/>
      <c r="H51" s="784"/>
      <c r="I51" s="791"/>
      <c r="J51" s="742"/>
      <c r="K51" s="742"/>
      <c r="L51" s="742"/>
      <c r="M51" s="742"/>
      <c r="N51" s="742"/>
      <c r="O51" s="750"/>
      <c r="P51" s="756"/>
      <c r="Q51" s="33"/>
      <c r="R51" s="33"/>
      <c r="S51" s="33"/>
      <c r="T51" s="33"/>
      <c r="U51" s="33"/>
      <c r="V51" s="34"/>
      <c r="W51" s="35"/>
      <c r="X51" s="43"/>
      <c r="Y51" s="43"/>
      <c r="Z51" s="43"/>
      <c r="AA51" s="43"/>
      <c r="AB51" s="41"/>
      <c r="AC51" s="44"/>
      <c r="AD51" s="31"/>
      <c r="AE51" s="31"/>
      <c r="AF51" s="31"/>
      <c r="AG51" s="31"/>
      <c r="AH51" s="787"/>
      <c r="AI51" s="788"/>
      <c r="AJ51" s="788"/>
      <c r="AK51" s="788"/>
      <c r="AL51" s="788"/>
      <c r="AM51" s="793"/>
    </row>
    <row r="52" spans="1:39" ht="9" customHeight="1">
      <c r="A52" s="783"/>
      <c r="B52" s="62"/>
      <c r="C52" s="740"/>
      <c r="D52" s="740"/>
      <c r="E52" s="740"/>
      <c r="F52" s="740"/>
      <c r="G52" s="740"/>
      <c r="H52" s="740"/>
      <c r="I52" s="792"/>
      <c r="J52" s="764" t="str">
        <f>IF(ISBLANK(partije!L273),"",partije!L273)</f>
        <v/>
      </c>
      <c r="K52" s="764" t="str">
        <f>IF(ISBLANK(partije!M273),"",partije!M273)</f>
        <v/>
      </c>
      <c r="L52" s="764" t="str">
        <f>IF(ISBLANK(partije!N273),"",partije!N273)</f>
        <v/>
      </c>
      <c r="M52" s="764" t="str">
        <f>IF(ISBLANK(partije!O273),"",partije!O273)</f>
        <v/>
      </c>
      <c r="N52" s="764" t="str">
        <f>IF(ISBLANK(partije!P273),"",partije!P273)</f>
        <v/>
      </c>
      <c r="O52" s="764" t="str">
        <f>IF(ISBLANK(partije!Q273),"",partije!Q273)</f>
        <v/>
      </c>
      <c r="P52" s="764" t="str">
        <f>IF(ISBLANK(partije!R273),"",partije!R273)</f>
        <v/>
      </c>
      <c r="Q52" s="33"/>
      <c r="R52" s="782" t="s">
        <v>112</v>
      </c>
      <c r="S52" s="782"/>
      <c r="T52" s="782"/>
      <c r="U52" s="782"/>
      <c r="V52" s="782"/>
      <c r="W52" s="782"/>
      <c r="X52" s="782"/>
      <c r="Y52" s="782"/>
      <c r="Z52" s="782"/>
      <c r="AA52" s="782"/>
      <c r="AB52" s="782"/>
      <c r="AC52" s="782"/>
      <c r="AD52" s="782"/>
      <c r="AE52" s="782"/>
      <c r="AF52" s="782"/>
      <c r="AG52" s="782"/>
      <c r="AH52" s="787"/>
      <c r="AI52" s="788"/>
      <c r="AJ52" s="788"/>
      <c r="AK52" s="788"/>
      <c r="AL52" s="788"/>
      <c r="AM52" s="793"/>
    </row>
    <row r="53" spans="1:39" ht="9" customHeight="1">
      <c r="A53" s="783">
        <v>7</v>
      </c>
      <c r="B53" s="62"/>
      <c r="C53" s="784" t="str">
        <f>IF(ISBLANK(partije!J222),"",IF(partije!J222&lt;partije!K222,partije!F222,partije!H222))</f>
        <v/>
      </c>
      <c r="D53" s="784"/>
      <c r="E53" s="784"/>
      <c r="F53" s="784"/>
      <c r="G53" s="784"/>
      <c r="H53" s="784"/>
      <c r="I53" s="784"/>
      <c r="J53" s="765"/>
      <c r="K53" s="765"/>
      <c r="L53" s="765"/>
      <c r="M53" s="765"/>
      <c r="N53" s="765"/>
      <c r="O53" s="765"/>
      <c r="P53" s="765"/>
      <c r="Q53" s="33"/>
      <c r="R53" s="782"/>
      <c r="S53" s="782"/>
      <c r="T53" s="782"/>
      <c r="U53" s="782"/>
      <c r="V53" s="782"/>
      <c r="W53" s="782"/>
      <c r="X53" s="782"/>
      <c r="Y53" s="782"/>
      <c r="Z53" s="782"/>
      <c r="AA53" s="782"/>
      <c r="AB53" s="782"/>
      <c r="AC53" s="782"/>
      <c r="AD53" s="782"/>
      <c r="AE53" s="782"/>
      <c r="AF53" s="782"/>
      <c r="AG53" s="782"/>
      <c r="AH53" s="787"/>
      <c r="AI53" s="788"/>
      <c r="AJ53" s="788"/>
      <c r="AK53" s="788"/>
      <c r="AL53" s="788"/>
      <c r="AM53" s="793"/>
    </row>
    <row r="54" spans="1:39" ht="9" customHeight="1">
      <c r="A54" s="783"/>
      <c r="B54" s="62"/>
      <c r="C54" s="740"/>
      <c r="D54" s="740"/>
      <c r="E54" s="740"/>
      <c r="F54" s="740"/>
      <c r="G54" s="740"/>
      <c r="H54" s="740"/>
      <c r="I54" s="740"/>
      <c r="J54" s="741" t="str">
        <f>IF(ISBLANK(partije!J274),"",IF(partije!J274&gt;partije!K274,partije!F274,partije!H274))</f>
        <v/>
      </c>
      <c r="K54" s="741"/>
      <c r="L54" s="741"/>
      <c r="M54" s="741"/>
      <c r="N54" s="741"/>
      <c r="O54" s="749" t="str">
        <f>IF(ISBLANK(partije!J274),"",IF(partije!J274&gt;partije!K274,partije!J274,partije!K274))</f>
        <v/>
      </c>
      <c r="P54" s="755" t="str">
        <f>IF(ISBLANK(partije!J274),"",IF(partije!J274&gt;partije!K274,partije!K274,partije!J274))</f>
        <v/>
      </c>
      <c r="Q54" s="43"/>
      <c r="R54" s="782" t="s">
        <v>110</v>
      </c>
      <c r="S54" s="782"/>
      <c r="T54" s="782"/>
      <c r="U54" s="782"/>
      <c r="V54" s="782"/>
      <c r="W54" s="782"/>
      <c r="X54" s="782"/>
      <c r="Y54" s="782"/>
      <c r="Z54" s="782"/>
      <c r="AA54" s="782"/>
      <c r="AB54" s="782"/>
      <c r="AC54" s="782"/>
      <c r="AD54" s="782"/>
      <c r="AE54" s="782"/>
      <c r="AF54" s="782"/>
      <c r="AG54" s="782"/>
      <c r="AH54" s="787"/>
      <c r="AI54" s="788"/>
      <c r="AJ54" s="788"/>
      <c r="AK54" s="788"/>
      <c r="AL54" s="788"/>
      <c r="AM54" s="793"/>
    </row>
    <row r="55" spans="1:39" ht="9" customHeight="1">
      <c r="A55" s="783">
        <v>8</v>
      </c>
      <c r="B55" s="62"/>
      <c r="C55" s="784" t="str">
        <f>IF(ISBLANK(partije!J223),"",IF(partije!J223&lt;partije!K223,partije!F223,partije!H223))</f>
        <v/>
      </c>
      <c r="D55" s="784"/>
      <c r="E55" s="784"/>
      <c r="F55" s="784"/>
      <c r="G55" s="784"/>
      <c r="H55" s="784"/>
      <c r="I55" s="791"/>
      <c r="J55" s="742"/>
      <c r="K55" s="742"/>
      <c r="L55" s="742"/>
      <c r="M55" s="742"/>
      <c r="N55" s="742"/>
      <c r="O55" s="750"/>
      <c r="P55" s="756"/>
      <c r="Q55" s="43"/>
      <c r="R55" s="782"/>
      <c r="S55" s="782"/>
      <c r="T55" s="782"/>
      <c r="U55" s="782"/>
      <c r="V55" s="782"/>
      <c r="W55" s="782"/>
      <c r="X55" s="782"/>
      <c r="Y55" s="782"/>
      <c r="Z55" s="782"/>
      <c r="AA55" s="782"/>
      <c r="AB55" s="782"/>
      <c r="AC55" s="782"/>
      <c r="AD55" s="782"/>
      <c r="AE55" s="782"/>
      <c r="AF55" s="782"/>
      <c r="AG55" s="782"/>
      <c r="AH55" s="787"/>
      <c r="AI55" s="788"/>
      <c r="AJ55" s="788"/>
      <c r="AK55" s="788"/>
      <c r="AL55" s="788"/>
      <c r="AM55" s="793"/>
    </row>
    <row r="56" spans="1:39" ht="9" customHeight="1">
      <c r="A56" s="783"/>
      <c r="B56" s="62"/>
      <c r="C56" s="740"/>
      <c r="D56" s="740"/>
      <c r="E56" s="740"/>
      <c r="F56" s="740"/>
      <c r="G56" s="740"/>
      <c r="H56" s="740"/>
      <c r="I56" s="792"/>
      <c r="J56" s="764" t="str">
        <f>IF(ISBLANK(partije!L274),"",partije!L274)</f>
        <v/>
      </c>
      <c r="K56" s="764" t="str">
        <f>IF(ISBLANK(partije!M274),"",partije!M274)</f>
        <v/>
      </c>
      <c r="L56" s="764" t="str">
        <f>IF(ISBLANK(partije!N274),"",partije!N274)</f>
        <v/>
      </c>
      <c r="M56" s="764" t="str">
        <f>IF(ISBLANK(partije!O274),"",partije!O274)</f>
        <v/>
      </c>
      <c r="N56" s="764" t="str">
        <f>IF(ISBLANK(partije!P274),"",partije!P274)</f>
        <v/>
      </c>
      <c r="O56" s="764" t="str">
        <f>IF(ISBLANK(partije!Q274),"",partije!Q274)</f>
        <v/>
      </c>
      <c r="P56" s="764" t="str">
        <f>IF(ISBLANK(partije!R274),"",partije!R274)</f>
        <v/>
      </c>
      <c r="Q56" s="42"/>
      <c r="R56" s="782" t="s">
        <v>111</v>
      </c>
      <c r="S56" s="782"/>
      <c r="T56" s="782"/>
      <c r="U56" s="782"/>
      <c r="V56" s="782"/>
      <c r="W56" s="782"/>
      <c r="X56" s="782"/>
      <c r="Y56" s="782"/>
      <c r="Z56" s="782"/>
      <c r="AA56" s="782"/>
      <c r="AB56" s="782"/>
      <c r="AC56" s="782"/>
      <c r="AD56" s="782"/>
      <c r="AE56" s="782"/>
      <c r="AF56" s="782"/>
      <c r="AG56" s="782"/>
      <c r="AH56" s="787"/>
      <c r="AI56" s="788"/>
      <c r="AJ56" s="788"/>
      <c r="AK56" s="788"/>
      <c r="AL56" s="788"/>
      <c r="AM56" s="793"/>
    </row>
    <row r="57" spans="1:39" ht="9" customHeight="1">
      <c r="A57" s="64"/>
      <c r="J57" s="765"/>
      <c r="K57" s="765"/>
      <c r="L57" s="765"/>
      <c r="M57" s="765"/>
      <c r="N57" s="765"/>
      <c r="O57" s="765"/>
      <c r="P57" s="765"/>
      <c r="Q57" s="42"/>
      <c r="R57" s="782"/>
      <c r="S57" s="782"/>
      <c r="T57" s="782"/>
      <c r="U57" s="782"/>
      <c r="V57" s="782"/>
      <c r="W57" s="782"/>
      <c r="X57" s="782"/>
      <c r="Y57" s="782"/>
      <c r="Z57" s="782"/>
      <c r="AA57" s="782"/>
      <c r="AB57" s="782"/>
      <c r="AC57" s="782"/>
      <c r="AD57" s="782"/>
      <c r="AE57" s="782"/>
      <c r="AF57" s="782"/>
      <c r="AG57" s="782"/>
      <c r="AH57" s="787"/>
      <c r="AI57" s="788"/>
      <c r="AJ57" s="788"/>
      <c r="AK57" s="788"/>
      <c r="AL57" s="788"/>
      <c r="AM57" s="793"/>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7"/>
      <c r="AI58" s="795"/>
      <c r="AJ58" s="795"/>
      <c r="AK58" s="795"/>
      <c r="AL58" s="795"/>
      <c r="AM58" s="796"/>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C12" sqref="C12"/>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206</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207</v>
      </c>
      <c r="C4" s="518" t="s">
        <v>209</v>
      </c>
      <c r="D4" s="519"/>
      <c r="E4" s="520"/>
      <c r="F4" s="521"/>
      <c r="G4" s="522"/>
      <c r="H4" s="456"/>
    </row>
    <row r="5" spans="1:9" ht="15.75" customHeight="1">
      <c r="A5" s="326">
        <v>2</v>
      </c>
      <c r="B5" s="518" t="s">
        <v>208</v>
      </c>
      <c r="C5" s="518" t="s">
        <v>209</v>
      </c>
      <c r="D5" s="519"/>
      <c r="E5" s="520"/>
      <c r="F5" s="521"/>
      <c r="G5" s="523"/>
      <c r="H5" s="456"/>
      <c r="I5" s="517"/>
    </row>
    <row r="6" spans="1:9" ht="15.75" customHeight="1">
      <c r="A6" s="326">
        <v>3</v>
      </c>
      <c r="B6" s="518" t="s">
        <v>210</v>
      </c>
      <c r="C6" s="518" t="s">
        <v>209</v>
      </c>
      <c r="D6" s="519"/>
      <c r="E6" s="520"/>
      <c r="F6" s="521"/>
      <c r="G6" s="522"/>
      <c r="H6" s="456"/>
      <c r="I6" s="517"/>
    </row>
    <row r="7" spans="1:9" ht="15.75" customHeight="1">
      <c r="A7" s="326">
        <v>4</v>
      </c>
      <c r="B7" s="518" t="s">
        <v>211</v>
      </c>
      <c r="C7" s="518" t="s">
        <v>212</v>
      </c>
      <c r="D7" s="519"/>
      <c r="E7" s="520"/>
      <c r="F7" s="521"/>
      <c r="G7" s="523"/>
      <c r="H7" s="456"/>
      <c r="I7" s="524"/>
    </row>
    <row r="8" spans="1:9" ht="15.75" customHeight="1">
      <c r="A8" s="326">
        <v>5</v>
      </c>
      <c r="B8" s="518"/>
      <c r="C8" s="518"/>
      <c r="D8" s="519"/>
      <c r="E8" s="520"/>
      <c r="F8" s="521"/>
      <c r="G8" s="522"/>
      <c r="H8" s="456"/>
      <c r="I8" s="517"/>
    </row>
    <row r="9" spans="1:9" ht="15.75" customHeight="1">
      <c r="A9" s="326">
        <v>6</v>
      </c>
      <c r="B9" s="518"/>
      <c r="C9" s="518"/>
      <c r="D9" s="519"/>
      <c r="E9" s="520"/>
      <c r="F9" s="521"/>
      <c r="G9" s="522"/>
      <c r="H9" s="456"/>
      <c r="I9" s="517"/>
    </row>
    <row r="10" spans="1:9" ht="15.75" customHeight="1">
      <c r="A10" s="326">
        <v>7</v>
      </c>
      <c r="B10" s="518"/>
      <c r="C10" s="518"/>
      <c r="D10" s="519"/>
      <c r="E10" s="520"/>
      <c r="F10" s="521"/>
      <c r="G10" s="523"/>
      <c r="H10" s="456"/>
      <c r="I10" s="524"/>
    </row>
    <row r="11" spans="1:9" ht="15.75" customHeight="1">
      <c r="A11" s="326">
        <v>8</v>
      </c>
      <c r="B11" s="518"/>
      <c r="C11" s="518"/>
      <c r="D11" s="519"/>
      <c r="E11" s="520"/>
      <c r="F11" s="521"/>
      <c r="G11" s="523"/>
      <c r="H11" s="456"/>
      <c r="I11" s="517"/>
    </row>
    <row r="12" spans="1:9" ht="15.75" customHeight="1">
      <c r="A12" s="326">
        <v>9</v>
      </c>
      <c r="B12" s="518"/>
      <c r="C12" s="518"/>
      <c r="D12" s="519"/>
      <c r="E12" s="520"/>
      <c r="F12" s="521"/>
      <c r="G12" s="522"/>
      <c r="H12" s="456"/>
      <c r="I12" s="517"/>
    </row>
    <row r="13" spans="1:9" ht="15.75" customHeight="1">
      <c r="A13" s="326">
        <v>10</v>
      </c>
      <c r="B13" s="518"/>
      <c r="C13" s="518"/>
      <c r="D13" s="519"/>
      <c r="E13" s="520"/>
      <c r="F13" s="521"/>
      <c r="G13" s="522"/>
      <c r="H13" s="456"/>
      <c r="I13" s="517"/>
    </row>
    <row r="14" spans="1:9" ht="15.75" customHeight="1">
      <c r="A14" s="326">
        <v>11</v>
      </c>
      <c r="B14" s="518"/>
      <c r="C14" s="518"/>
      <c r="D14" s="519"/>
      <c r="E14" s="520"/>
      <c r="F14" s="521"/>
      <c r="G14" s="522"/>
      <c r="H14" s="456"/>
      <c r="I14" s="517"/>
    </row>
    <row r="15" spans="1:9" ht="15.75" customHeight="1">
      <c r="A15" s="326">
        <v>12</v>
      </c>
      <c r="B15" s="518"/>
      <c r="C15" s="518"/>
      <c r="D15" s="519"/>
      <c r="E15" s="520"/>
      <c r="F15" s="521"/>
      <c r="G15" s="522"/>
      <c r="H15" s="456"/>
      <c r="I15" s="517"/>
    </row>
    <row r="16" spans="1:9" ht="15.75" customHeight="1">
      <c r="A16" s="326">
        <v>13</v>
      </c>
      <c r="B16" s="518"/>
      <c r="C16" s="518"/>
      <c r="D16" s="519"/>
      <c r="E16" s="520"/>
      <c r="F16" s="521"/>
      <c r="G16" s="523"/>
      <c r="H16" s="456"/>
    </row>
    <row r="17" spans="1:8" ht="15.75" customHeight="1">
      <c r="A17" s="326">
        <v>14</v>
      </c>
      <c r="B17" s="518"/>
      <c r="C17" s="518"/>
      <c r="D17" s="519"/>
      <c r="E17" s="520"/>
      <c r="F17" s="521"/>
      <c r="G17" s="523"/>
      <c r="H17" s="456"/>
    </row>
    <row r="18" spans="1:8" ht="15.75" customHeight="1">
      <c r="A18" s="326">
        <v>15</v>
      </c>
      <c r="B18" s="518"/>
      <c r="C18" s="518"/>
      <c r="D18" s="519"/>
      <c r="E18" s="520"/>
      <c r="F18" s="521"/>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33" priority="109" stopIfTrue="1"/>
  </conditionalFormatting>
  <conditionalFormatting sqref="F44:F46">
    <cfRule type="duplicateValues" dxfId="432" priority="108" stopIfTrue="1"/>
  </conditionalFormatting>
  <conditionalFormatting sqref="F44:F46">
    <cfRule type="duplicateValues" dxfId="431" priority="106" stopIfTrue="1"/>
    <cfRule type="duplicateValues" dxfId="430" priority="107" stopIfTrue="1"/>
  </conditionalFormatting>
  <conditionalFormatting sqref="E9:E11">
    <cfRule type="duplicateValues" dxfId="429" priority="183" stopIfTrue="1"/>
  </conditionalFormatting>
  <conditionalFormatting sqref="H4:H21 H23:H40 J1:J37 K1:IV1048576 J48:J65536 A1:G1048576">
    <cfRule type="containsErrors" dxfId="428" priority="184">
      <formula>ISERROR(A1)</formula>
    </cfRule>
  </conditionalFormatting>
  <conditionalFormatting sqref="E3 E20:E42 E46:E64">
    <cfRule type="duplicateValues" dxfId="427" priority="185" stopIfTrue="1"/>
  </conditionalFormatting>
  <conditionalFormatting sqref="E35:E42 E46:E64">
    <cfRule type="duplicateValues" dxfId="426" priority="196" stopIfTrue="1"/>
  </conditionalFormatting>
  <conditionalFormatting sqref="F36:F43 F47:F64">
    <cfRule type="duplicateValues" dxfId="425" priority="198" stopIfTrue="1"/>
  </conditionalFormatting>
  <conditionalFormatting sqref="H57:H65536 H1:H22 B1:B1048576">
    <cfRule type="duplicateValues" dxfId="424" priority="96"/>
  </conditionalFormatting>
  <conditionalFormatting sqref="J38:J47">
    <cfRule type="duplicateValues" dxfId="423" priority="95"/>
  </conditionalFormatting>
  <conditionalFormatting sqref="E1:E1048576">
    <cfRule type="duplicateValues" dxfId="422" priority="93"/>
  </conditionalFormatting>
  <conditionalFormatting sqref="B4:B30">
    <cfRule type="duplicateValues" dxfId="421" priority="84"/>
  </conditionalFormatting>
  <conditionalFormatting sqref="B30">
    <cfRule type="duplicateValues" dxfId="420" priority="79"/>
  </conditionalFormatting>
  <conditionalFormatting sqref="B31">
    <cfRule type="duplicateValues" dxfId="419" priority="78"/>
  </conditionalFormatting>
  <conditionalFormatting sqref="B33:B34">
    <cfRule type="duplicateValues" dxfId="418" priority="77"/>
  </conditionalFormatting>
  <conditionalFormatting sqref="B35:B36">
    <cfRule type="duplicateValues" dxfId="417" priority="76"/>
  </conditionalFormatting>
  <conditionalFormatting sqref="B37">
    <cfRule type="duplicateValues" dxfId="416" priority="75"/>
  </conditionalFormatting>
  <conditionalFormatting sqref="B38">
    <cfRule type="duplicateValues" dxfId="415" priority="74"/>
  </conditionalFormatting>
  <conditionalFormatting sqref="B41:B45">
    <cfRule type="duplicateValues" dxfId="414" priority="73"/>
  </conditionalFormatting>
  <conditionalFormatting sqref="B51:B53">
    <cfRule type="duplicateValues" dxfId="413" priority="72"/>
  </conditionalFormatting>
  <conditionalFormatting sqref="B61:B62">
    <cfRule type="duplicateValues" dxfId="412" priority="71"/>
  </conditionalFormatting>
  <conditionalFormatting sqref="H18">
    <cfRule type="duplicateValues" dxfId="411" priority="67"/>
  </conditionalFormatting>
  <conditionalFormatting sqref="H9:H10">
    <cfRule type="duplicateValues" dxfId="410" priority="65"/>
    <cfRule type="duplicateValues" dxfId="409" priority="66"/>
  </conditionalFormatting>
  <conditionalFormatting sqref="H9:H10">
    <cfRule type="duplicateValues" dxfId="408" priority="64"/>
  </conditionalFormatting>
  <conditionalFormatting sqref="H36:H37 H9:H10 H28:H29 H7 H26">
    <cfRule type="duplicateValues" dxfId="407" priority="63"/>
  </conditionalFormatting>
  <conditionalFormatting sqref="H36:H37 H9:H10 H28:H29 H7 H26">
    <cfRule type="duplicateValues" dxfId="406" priority="61"/>
    <cfRule type="duplicateValues" dxfId="405" priority="62"/>
  </conditionalFormatting>
  <conditionalFormatting sqref="H36:H37 H26 H28">
    <cfRule type="duplicateValues" dxfId="404" priority="60"/>
  </conditionalFormatting>
  <conditionalFormatting sqref="H28:H29 H37">
    <cfRule type="duplicateValues" dxfId="403" priority="58"/>
    <cfRule type="duplicateValues" dxfId="402" priority="59"/>
  </conditionalFormatting>
  <conditionalFormatting sqref="H28:H29 H37">
    <cfRule type="duplicateValues" dxfId="401" priority="57"/>
  </conditionalFormatting>
  <conditionalFormatting sqref="H30">
    <cfRule type="duplicateValues" dxfId="400" priority="56"/>
  </conditionalFormatting>
  <conditionalFormatting sqref="H30">
    <cfRule type="duplicateValues" dxfId="399" priority="54"/>
    <cfRule type="duplicateValues" dxfId="398" priority="55"/>
  </conditionalFormatting>
  <conditionalFormatting sqref="H26">
    <cfRule type="duplicateValues" dxfId="397" priority="52"/>
    <cfRule type="duplicateValues" dxfId="396" priority="53"/>
  </conditionalFormatting>
  <conditionalFormatting sqref="H26">
    <cfRule type="duplicateValues" dxfId="395" priority="51"/>
  </conditionalFormatting>
  <conditionalFormatting sqref="H33">
    <cfRule type="duplicateValues" dxfId="394" priority="50"/>
  </conditionalFormatting>
  <conditionalFormatting sqref="H33">
    <cfRule type="duplicateValues" dxfId="393" priority="48"/>
    <cfRule type="duplicateValues" dxfId="392" priority="49"/>
  </conditionalFormatting>
  <conditionalFormatting sqref="H7 H9">
    <cfRule type="duplicateValues" dxfId="391" priority="47"/>
  </conditionalFormatting>
  <conditionalFormatting sqref="H4:H21 H23:H40">
    <cfRule type="duplicateValues" dxfId="390" priority="45"/>
    <cfRule type="duplicateValues" dxfId="389" priority="46"/>
  </conditionalFormatting>
  <conditionalFormatting sqref="H13:H14">
    <cfRule type="duplicateValues" dxfId="388" priority="44"/>
  </conditionalFormatting>
  <conditionalFormatting sqref="H14:H15">
    <cfRule type="duplicateValues" dxfId="387" priority="43"/>
  </conditionalFormatting>
  <conditionalFormatting sqref="H4:H21">
    <cfRule type="duplicateValues" dxfId="386" priority="41"/>
    <cfRule type="duplicateValues" dxfId="385" priority="42"/>
  </conditionalFormatting>
  <conditionalFormatting sqref="H23:H40">
    <cfRule type="duplicateValues" dxfId="384" priority="37"/>
    <cfRule type="duplicateValues" dxfId="383" priority="38"/>
  </conditionalFormatting>
  <conditionalFormatting sqref="H4:H21">
    <cfRule type="duplicateValues" dxfId="382" priority="36"/>
  </conditionalFormatting>
  <conditionalFormatting sqref="H27">
    <cfRule type="duplicateValues" dxfId="381" priority="35"/>
  </conditionalFormatting>
  <conditionalFormatting sqref="H27">
    <cfRule type="duplicateValues" dxfId="380" priority="33"/>
    <cfRule type="duplicateValues" dxfId="379" priority="34"/>
  </conditionalFormatting>
  <conditionalFormatting sqref="H19">
    <cfRule type="duplicateValues" dxfId="378" priority="31"/>
    <cfRule type="duplicateValues" dxfId="377" priority="32"/>
  </conditionalFormatting>
  <conditionalFormatting sqref="H38">
    <cfRule type="duplicateValues" dxfId="376" priority="27"/>
    <cfRule type="duplicateValues" dxfId="375" priority="28"/>
  </conditionalFormatting>
  <conditionalFormatting sqref="H38">
    <cfRule type="duplicateValues" dxfId="374" priority="24"/>
  </conditionalFormatting>
  <conditionalFormatting sqref="H21 H40">
    <cfRule type="duplicateValues" dxfId="373" priority="22"/>
    <cfRule type="duplicateValues" dxfId="372" priority="23"/>
  </conditionalFormatting>
  <conditionalFormatting sqref="H40">
    <cfRule type="duplicateValues" dxfId="371" priority="20"/>
    <cfRule type="duplicateValues" dxfId="370" priority="21"/>
  </conditionalFormatting>
  <conditionalFormatting sqref="H21">
    <cfRule type="duplicateValues" dxfId="369" priority="19"/>
  </conditionalFormatting>
  <conditionalFormatting sqref="H40">
    <cfRule type="duplicateValues" dxfId="368" priority="18"/>
  </conditionalFormatting>
  <conditionalFormatting sqref="H21">
    <cfRule type="duplicateValues" dxfId="367" priority="14"/>
    <cfRule type="duplicateValues" dxfId="366" priority="15"/>
  </conditionalFormatting>
  <conditionalFormatting sqref="F2:F65536">
    <cfRule type="duplicateValues" dxfId="365" priority="208" stopIfTrue="1"/>
    <cfRule type="duplicateValues" dxfId="364" priority="209" stopIfTrue="1"/>
  </conditionalFormatting>
  <conditionalFormatting sqref="F2:F65536">
    <cfRule type="duplicateValues" dxfId="363" priority="217"/>
  </conditionalFormatting>
  <conditionalFormatting sqref="F49">
    <cfRule type="duplicateValues" dxfId="362" priority="9" stopIfTrue="1"/>
  </conditionalFormatting>
  <conditionalFormatting sqref="F49">
    <cfRule type="duplicateValues" dxfId="361" priority="7" stopIfTrue="1"/>
    <cfRule type="duplicateValues" dxfId="360" priority="8" stopIfTrue="1"/>
  </conditionalFormatting>
  <conditionalFormatting sqref="B40">
    <cfRule type="duplicateValues" dxfId="359" priority="6"/>
  </conditionalFormatting>
  <conditionalFormatting sqref="B4:B151">
    <cfRule type="duplicateValues" dxfId="358" priority="388"/>
  </conditionalFormatting>
  <conditionalFormatting sqref="E4:E151">
    <cfRule type="duplicateValues" dxfId="357" priority="390"/>
    <cfRule type="duplicateValues" dxfId="356" priority="391" stopIfTrue="1"/>
  </conditionalFormatting>
  <conditionalFormatting sqref="B36:B151">
    <cfRule type="duplicateValues" dxfId="355" priority="411"/>
  </conditionalFormatting>
  <conditionalFormatting sqref="H4:H64 B4:B67">
    <cfRule type="duplicateValues" dxfId="354" priority="413"/>
  </conditionalFormatting>
  <conditionalFormatting sqref="F3:F151">
    <cfRule type="duplicateValues" dxfId="353" priority="425" stopIfTrue="1"/>
  </conditionalFormatting>
  <conditionalFormatting sqref="B6">
    <cfRule type="containsErrors" dxfId="352" priority="5">
      <formula>ISERROR(B6)</formula>
    </cfRule>
  </conditionalFormatting>
  <conditionalFormatting sqref="B6">
    <cfRule type="duplicateValues" dxfId="351" priority="4"/>
  </conditionalFormatting>
  <conditionalFormatting sqref="B6">
    <cfRule type="duplicateValues" dxfId="350" priority="3"/>
  </conditionalFormatting>
  <conditionalFormatting sqref="B6">
    <cfRule type="duplicateValues" dxfId="349" priority="2"/>
  </conditionalFormatting>
  <conditionalFormatting sqref="B6">
    <cfRule type="duplicateValues" dxfId="348" priority="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Uskršnji turnir</v>
      </c>
      <c r="D1" s="202"/>
      <c r="E1" s="203"/>
      <c r="F1" s="203"/>
      <c r="G1" s="203"/>
      <c r="H1" s="203"/>
      <c r="I1" s="203"/>
      <c r="J1" s="203"/>
      <c r="K1" s="203"/>
      <c r="L1" s="203"/>
      <c r="M1" s="203"/>
      <c r="N1" s="203"/>
      <c r="O1" s="204"/>
      <c r="P1" s="205"/>
      <c r="Q1" s="206"/>
      <c r="R1" s="207" t="str">
        <f>info!C4</f>
        <v>OPEN Žene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1" t="str">
        <f t="array" ref="G5">INDEX(E10:E15,MATCH(D5&amp;D6,C10:C15&amp;D10:D15,0))&amp;"/"&amp;INDEX(F10:F15,MATCH(D5&amp;D6,C10:C15&amp;D10:D15,0))</f>
        <v>/</v>
      </c>
      <c r="H5" s="572"/>
      <c r="I5" s="571" t="str">
        <f t="array" ref="I5">INDEX(E10:E15,MATCH(D5&amp;D7,C10:C15&amp;D10:D15,0))&amp;"/"&amp;INDEX(F10:F15,MATCH(D5&amp;D7,C10:C15&amp;D10:D15,0))</f>
        <v>/</v>
      </c>
      <c r="J5" s="572"/>
      <c r="K5" s="571" t="str">
        <f t="array" ref="K5">INDEX(E10:E15,MATCH(D5&amp;D8,C10:C15&amp;D10:D15,0))&amp;"/"&amp;INDEX(F10:F15,MATCH(D5&amp;D8,C10:C15&amp;D10:D15,0))</f>
        <v>/</v>
      </c>
      <c r="L5" s="572"/>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1" t="str">
        <f t="array" ref="E6">INDEX(F10:F15,MATCH(D5&amp;D6,C10:C15&amp;D10:D15,0))&amp;"/"&amp;INDEX(E10:E15,MATCH(D5&amp;D6,C10:C15&amp;D10:D15,0))</f>
        <v>/</v>
      </c>
      <c r="F6" s="572"/>
      <c r="G6" s="139"/>
      <c r="H6" s="140"/>
      <c r="I6" s="571" t="str">
        <f t="array" ref="I6">INDEX(E10:E15,MATCH(D6&amp;D7,C10:C15&amp;D10:D15,0))&amp;"/"&amp;INDEX(F10:F15,MATCH(D6&amp;D7,C10:C15&amp;D10:D15,0))</f>
        <v>/</v>
      </c>
      <c r="J6" s="572"/>
      <c r="K6" s="571" t="str">
        <f t="array" ref="K6">INDEX(E10:E15,MATCH(D6&amp;D8,C10:C15&amp;D10:D15,0))&amp;"/"&amp;INDEX(F10:F15,MATCH(D6&amp;D8,C10:C15&amp;D10:D15,0))</f>
        <v>/</v>
      </c>
      <c r="L6" s="572"/>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1" t="str">
        <f t="array" ref="E7">INDEX(F10:F15,MATCH(D5&amp;D7,C10:C15&amp;D10:D15,0))&amp;"/"&amp;INDEX(E10:E15,MATCH(D5&amp;D7,C10:C15&amp;D10:D15,0))</f>
        <v>/</v>
      </c>
      <c r="F7" s="572"/>
      <c r="G7" s="571" t="str">
        <f t="array" ref="G7">INDEX(F10:F15,MATCH(D6&amp;D7,C10:C15&amp;D10:D15,0))&amp;"/"&amp;INDEX(E10:E15,MATCH(D6&amp;D7,C10:C15&amp;D10:D15,0))</f>
        <v>/</v>
      </c>
      <c r="H7" s="572"/>
      <c r="I7" s="139"/>
      <c r="J7" s="140"/>
      <c r="K7" s="571" t="str">
        <f t="array" ref="K7">INDEX(E10:E15,MATCH(D7&amp;D8,C10:C15&amp;D10:D15,0))&amp;"/"&amp;INDEX(F10:F15,MATCH(D7&amp;D8,C10:C15&amp;D10:D15,0))</f>
        <v>/</v>
      </c>
      <c r="L7" s="572"/>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3" t="str">
        <f t="array" ref="E8">INDEX(F10:F15,MATCH(D5&amp;D8,C10:C15&amp;D10:D15,0))&amp;"/"&amp;INDEX(E10:E15,MATCH(D5&amp;D8,C10:C15&amp;D10:D15,0))</f>
        <v>/</v>
      </c>
      <c r="F8" s="574"/>
      <c r="G8" s="573" t="str">
        <f t="array" ref="G8">INDEX(F10:F15,MATCH(D6&amp;D8,C10:C15&amp;D10:D15,0))&amp;"/"&amp;INDEX(E10:E15,MATCH(D6&amp;D8,C10:C15&amp;D10:D15,0))</f>
        <v>/</v>
      </c>
      <c r="H8" s="574"/>
      <c r="I8" s="573" t="str">
        <f t="array" ref="I8">INDEX(F10:F15,MATCH(D7&amp;D8,C10:C15&amp;D10:D15,0))&amp;"/"&amp;INDEX(E10:E15,MATCH(D7&amp;D8,C10:C15&amp;D10:D15,0))</f>
        <v>/</v>
      </c>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7"/>
      <c r="B9" s="577"/>
      <c r="C9" s="169"/>
      <c r="E9" s="578" t="s">
        <v>10</v>
      </c>
      <c r="F9" s="578"/>
      <c r="G9" s="579" t="s">
        <v>11</v>
      </c>
      <c r="H9" s="579"/>
      <c r="I9" s="580" t="s">
        <v>4</v>
      </c>
      <c r="J9" s="580"/>
      <c r="K9" s="575" t="s">
        <v>12</v>
      </c>
      <c r="L9" s="575"/>
      <c r="M9" s="197" t="s">
        <v>5</v>
      </c>
      <c r="N9" s="197" t="s">
        <v>6</v>
      </c>
      <c r="O9" s="198" t="s">
        <v>8</v>
      </c>
      <c r="P9" s="199" t="s">
        <v>9</v>
      </c>
      <c r="S9" s="581" t="s">
        <v>125</v>
      </c>
      <c r="T9" s="581"/>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6" t="str">
        <f>IF(ISBLANK(partije!L2),"",partije!L2)</f>
        <v/>
      </c>
      <c r="H10" s="576"/>
      <c r="I10" s="576" t="str">
        <f>IF(ISBLANK(partije!M2),"",partije!M2)</f>
        <v/>
      </c>
      <c r="J10" s="576"/>
      <c r="K10" s="576" t="str">
        <f>IF(ISBLANK(partije!N2),"",partije!N2)</f>
        <v/>
      </c>
      <c r="L10" s="576"/>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7" t="str">
        <f>IF(ISBLANK(partije!L3),"",partije!L3)</f>
        <v/>
      </c>
      <c r="H11" s="567"/>
      <c r="I11" s="567" t="str">
        <f>IF(ISBLANK(partije!M3),"",partije!M3)</f>
        <v/>
      </c>
      <c r="J11" s="567"/>
      <c r="K11" s="567" t="str">
        <f>IF(ISBLANK(partije!N3),"",partije!N3)</f>
        <v/>
      </c>
      <c r="L11" s="567"/>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67" t="str">
        <f>IF(ISBLANK(partije!L68),"",partije!L68)</f>
        <v/>
      </c>
      <c r="H12" s="567"/>
      <c r="I12" s="567" t="str">
        <f>IF(ISBLANK(partije!M68),"",partije!M68)</f>
        <v/>
      </c>
      <c r="J12" s="567"/>
      <c r="K12" s="567" t="str">
        <f>IF(ISBLANK(partije!N68),"",partije!N68)</f>
        <v/>
      </c>
      <c r="L12" s="567"/>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7" t="str">
        <f>IF(ISBLANK(partije!L69),"",partije!L69)</f>
        <v/>
      </c>
      <c r="H13" s="567"/>
      <c r="I13" s="567" t="str">
        <f>IF(ISBLANK(partije!M69),"",partije!M69)</f>
        <v/>
      </c>
      <c r="J13" s="567"/>
      <c r="K13" s="567" t="str">
        <f>IF(ISBLANK(partije!N69),"",partije!N69)</f>
        <v/>
      </c>
      <c r="L13" s="567"/>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7" t="str">
        <f>IF(ISBLANK(partije!L134),"",partije!L134)</f>
        <v/>
      </c>
      <c r="H14" s="567"/>
      <c r="I14" s="567" t="str">
        <f>IF(ISBLANK(partije!M134),"",partije!M134)</f>
        <v/>
      </c>
      <c r="J14" s="567"/>
      <c r="K14" s="567" t="str">
        <f>IF(ISBLANK(partije!N134),"",partije!N134)</f>
        <v/>
      </c>
      <c r="L14" s="567"/>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68" t="str">
        <f>IF(ISBLANK(partije!L135),"",partije!L135)</f>
        <v/>
      </c>
      <c r="H15" s="568"/>
      <c r="I15" s="568" t="str">
        <f>IF(ISBLANK(partije!M135),"",partije!M135)</f>
        <v/>
      </c>
      <c r="J15" s="568"/>
      <c r="K15" s="568" t="str">
        <f>IF(ISBLANK(partije!N135),"",partije!N135)</f>
        <v/>
      </c>
      <c r="L15" s="568"/>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1" t="str">
        <f t="array" ref="G19">INDEX(E24:E29,MATCH(D19&amp;D20,C24:C29&amp;D24:D29,0))&amp;"/"&amp;INDEX(F24:F29,MATCH(D19&amp;D20,C24:C29&amp;D24:D29,0))</f>
        <v>/</v>
      </c>
      <c r="H19" s="572"/>
      <c r="I19" s="571" t="str">
        <f t="array" ref="I19">INDEX(E24:E29,MATCH(D19&amp;D21,C24:C29&amp;D24:D29,0))&amp;"/"&amp;INDEX(F24:F29,MATCH(D19&amp;D21,C24:C29&amp;D24:D29,0))</f>
        <v>/</v>
      </c>
      <c r="J19" s="572"/>
      <c r="K19" s="571" t="str">
        <f t="array" ref="K19">INDEX(E24:E29,MATCH(D19&amp;D22,C24:C29&amp;D24:D29,0))&amp;"/"&amp;INDEX(F24:F29,MATCH(D19&amp;D22,C24:C29&amp;D24:D29,0))</f>
        <v>/</v>
      </c>
      <c r="L19" s="572"/>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str">
        <f t="array" ref="K20">INDEX(E24:E29,MATCH(D20&amp;D22,C24:C29&amp;D24:D29,0))&amp;"/"&amp;INDEX(F24:F29,MATCH(D20&amp;D22,C24:C29&amp;D24:D29,0))</f>
        <v>/</v>
      </c>
      <c r="L20" s="572"/>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1" t="str">
        <f t="array" ref="E21">INDEX(F24:F29,MATCH(D19&amp;D21,C24:C29&amp;D24:D29,0))&amp;"/"&amp;INDEX(E24:E29,MATCH(D19&amp;D21,C24:C29&amp;D24:D29,0))</f>
        <v>/</v>
      </c>
      <c r="F21" s="572"/>
      <c r="G21" s="571" t="str">
        <f t="array" ref="G21">INDEX(F24:F29,MATCH(D20&amp;D21,C24:C29&amp;D24:D29,0))&amp;"/"&amp;INDEX(E24:E29,MATCH(D20&amp;D21,C24:C29&amp;D24:D29,0))</f>
        <v>/</v>
      </c>
      <c r="H21" s="572"/>
      <c r="I21" s="139"/>
      <c r="J21" s="140"/>
      <c r="K21" s="571" t="str">
        <f t="array" ref="K21">INDEX(E24:E29,MATCH(D21&amp;D22,C24:C29&amp;D24:D29,0))&amp;"/"&amp;INDEX(F24:F29,MATCH(D21&amp;D22,C24:C29&amp;D24:D29,0))</f>
        <v>/</v>
      </c>
      <c r="L21" s="572"/>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3" t="str">
        <f t="array" ref="E22">INDEX(F24:F29,MATCH(D19&amp;D22,C24:C29&amp;D24:D29,0))&amp;"/"&amp;INDEX(E24:E29,MATCH(D19&amp;D22,C24:C29&amp;D24:D29,0))</f>
        <v>/</v>
      </c>
      <c r="F22" s="574"/>
      <c r="G22" s="573" t="str">
        <f t="array" ref="G22">INDEX(F24:F29,MATCH(D20&amp;D22,C24:C29&amp;D24:D29,0))&amp;"/"&amp;INDEX(E24:E29,MATCH(D20&amp;D22,C24:C29&amp;D24:D29,0))</f>
        <v>/</v>
      </c>
      <c r="H22" s="574"/>
      <c r="I22" s="573" t="str">
        <f t="array" ref="I22">INDEX(F24:F29,MATCH(D21&amp;D22,C24:C29&amp;D24:D29,0))&amp;"/"&amp;INDEX(E24:E29,MATCH(D21&amp;D22,C24:C29&amp;D24:D29,0))</f>
        <v>/</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7"/>
      <c r="B23" s="577"/>
      <c r="C23" s="169"/>
      <c r="E23" s="578" t="s">
        <v>10</v>
      </c>
      <c r="F23" s="578"/>
      <c r="G23" s="579" t="s">
        <v>11</v>
      </c>
      <c r="H23" s="579"/>
      <c r="I23" s="580" t="s">
        <v>4</v>
      </c>
      <c r="J23" s="580"/>
      <c r="K23" s="575" t="s">
        <v>12</v>
      </c>
      <c r="L23" s="575"/>
      <c r="M23" s="197" t="s">
        <v>5</v>
      </c>
      <c r="N23" s="197" t="s">
        <v>6</v>
      </c>
      <c r="O23" s="198" t="s">
        <v>8</v>
      </c>
      <c r="P23" s="199" t="s">
        <v>9</v>
      </c>
      <c r="Q23" s="13"/>
      <c r="R23" s="13"/>
      <c r="S23" s="581" t="s">
        <v>125</v>
      </c>
      <c r="T23" s="581"/>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6" t="str">
        <f>IF(ISBLANK(partije!L4),"",partije!L4)</f>
        <v/>
      </c>
      <c r="H24" s="576"/>
      <c r="I24" s="576" t="str">
        <f>IF(ISBLANK(partije!M4),"",partije!M4)</f>
        <v/>
      </c>
      <c r="J24" s="576"/>
      <c r="K24" s="576" t="str">
        <f>IF(ISBLANK(partije!N4),"",partije!N4)</f>
        <v/>
      </c>
      <c r="L24" s="576"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7"/>
      <c r="H25" s="567"/>
      <c r="I25" s="567" t="str">
        <f>IF(ISBLANK(partije!M5),"",partije!M5)</f>
        <v/>
      </c>
      <c r="J25" s="567"/>
      <c r="K25" s="567" t="str">
        <f>IF(ISBLANK(partije!N5),"",partije!N5)</f>
        <v/>
      </c>
      <c r="L25" s="567"/>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67" t="str">
        <f>IF(ISBLANK(partije!L70),"",partije!L70)</f>
        <v/>
      </c>
      <c r="H26" s="567"/>
      <c r="I26" s="567" t="str">
        <f>IF(ISBLANK(partije!M70),"",partije!M70)</f>
        <v/>
      </c>
      <c r="J26" s="567"/>
      <c r="K26" s="567" t="str">
        <f>IF(ISBLANK(partije!N70),"",partije!N70)</f>
        <v/>
      </c>
      <c r="L26" s="567"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7" t="str">
        <f>IF(ISBLANK(partije!L71),"",partije!L71)</f>
        <v/>
      </c>
      <c r="H27" s="567"/>
      <c r="I27" s="567" t="str">
        <f>IF(ISBLANK(partije!M71),"",partije!M71)</f>
        <v/>
      </c>
      <c r="J27" s="567"/>
      <c r="K27" s="567" t="str">
        <f>IF(ISBLANK(partije!N71),"",partije!N71)</f>
        <v/>
      </c>
      <c r="L27" s="567"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7" t="str">
        <f>IF(ISBLANK(partije!L136),"",partije!L136)</f>
        <v/>
      </c>
      <c r="H28" s="567"/>
      <c r="I28" s="567" t="str">
        <f>IF(ISBLANK(partije!M136),"",partije!M136)</f>
        <v/>
      </c>
      <c r="J28" s="567"/>
      <c r="K28" s="567" t="str">
        <f>IF(ISBLANK(partije!N136),"",partije!N136)</f>
        <v/>
      </c>
      <c r="L28" s="567"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68" t="str">
        <f>IF(ISBLANK(partije!L137),"",partije!L137)</f>
        <v/>
      </c>
      <c r="H29" s="568"/>
      <c r="I29" s="568" t="str">
        <f>IF(ISBLANK(partije!M137),"",partije!M137)</f>
        <v/>
      </c>
      <c r="J29" s="568"/>
      <c r="K29" s="568" t="str">
        <f>IF(ISBLANK(partije!N137),"",partije!N137)</f>
        <v/>
      </c>
      <c r="L29" s="568"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1" t="str">
        <f t="array" ref="G33">INDEX(E38:E43,MATCH(D33&amp;D34,C38:C43&amp;D38:D43,0))&amp;"/"&amp;INDEX(F38:F43,MATCH(D33&amp;D34,C38:C43&amp;D38:D43,0))</f>
        <v>/</v>
      </c>
      <c r="H33" s="572"/>
      <c r="I33" s="571" t="str">
        <f t="array" ref="I33">INDEX(E38:E43,MATCH(D33&amp;D35,C38:C43&amp;D38:D43,0))&amp;"/"&amp;INDEX(F38:F43,MATCH(D33&amp;D35,C38:C43&amp;D38:D43,0))</f>
        <v>/</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tr">
        <f t="array" ref="K34">INDEX(E38:E43,MATCH(D34&amp;D36,C38:C43&amp;D38:D43,0))&amp;"/"&amp;INDEX(F38:F43,MATCH(D34&amp;D36,C38:C43&amp;D38:D43,0))</f>
        <v>/</v>
      </c>
      <c r="L34" s="572"/>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1" t="str">
        <f t="array" ref="E35">INDEX(F38:F43,MATCH(D33&amp;D35,C38:C43&amp;D38:D43,0))&amp;"/"&amp;INDEX(E38:E43,MATCH(D33&amp;D35,C38:C43&amp;D38:D43,0))</f>
        <v>/</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3" t="str">
        <f t="array" ref="E36">INDEX(F38:F43,MATCH(D33&amp;D36,C38:C43&amp;D38:D43,0))&amp;"/"&amp;INDEX(E38:E43,MATCH(D33&amp;D36,C38:C43&amp;D38:D43,0))</f>
        <v>/</v>
      </c>
      <c r="F36" s="574"/>
      <c r="G36" s="573" t="str">
        <f t="array" ref="G36">INDEX(F38:F43,MATCH(D34&amp;D36,C38:C43&amp;D38:D43,0))&amp;"/"&amp;INDEX(E38:E43,MATCH(D34&amp;D36,C38:C43&amp;D38:D43,0))</f>
        <v>/</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7"/>
      <c r="B37" s="577"/>
      <c r="C37" s="169"/>
      <c r="E37" s="578" t="s">
        <v>10</v>
      </c>
      <c r="F37" s="578"/>
      <c r="G37" s="579" t="s">
        <v>11</v>
      </c>
      <c r="H37" s="579"/>
      <c r="I37" s="580" t="s">
        <v>4</v>
      </c>
      <c r="J37" s="580"/>
      <c r="K37" s="575" t="s">
        <v>12</v>
      </c>
      <c r="L37" s="575"/>
      <c r="M37" s="197" t="s">
        <v>5</v>
      </c>
      <c r="N37" s="197" t="s">
        <v>6</v>
      </c>
      <c r="O37" s="198" t="s">
        <v>8</v>
      </c>
      <c r="P37" s="199" t="s">
        <v>9</v>
      </c>
      <c r="Q37" s="13"/>
      <c r="R37" s="13"/>
      <c r="S37" s="581" t="s">
        <v>125</v>
      </c>
      <c r="T37" s="581"/>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6" t="str">
        <f>IF(ISBLANK(partije!L6),"",partije!L6)</f>
        <v/>
      </c>
      <c r="H38" s="576"/>
      <c r="I38" s="576" t="str">
        <f>IF(ISBLANK(partije!M6),"",partije!M6)</f>
        <v/>
      </c>
      <c r="J38" s="576"/>
      <c r="K38" s="576" t="str">
        <f>IF(ISBLANK(partije!N6),"",partije!N6)</f>
        <v/>
      </c>
      <c r="L38" s="576"/>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7" t="str">
        <f>IF(ISBLANK(partije!L7),"",partije!L7)</f>
        <v/>
      </c>
      <c r="H39" s="567"/>
      <c r="I39" s="567" t="str">
        <f>IF(ISBLANK(partije!M7),"",partije!M7)</f>
        <v/>
      </c>
      <c r="J39" s="567"/>
      <c r="K39" s="567" t="str">
        <f>IF(ISBLANK(partije!N7),"",partije!N7)</f>
        <v/>
      </c>
      <c r="L39" s="567"/>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67" t="str">
        <f>IF(ISBLANK(partije!L72),"",partije!L72)</f>
        <v/>
      </c>
      <c r="H40" s="567"/>
      <c r="I40" s="567" t="str">
        <f>IF(ISBLANK(partije!M72),"",partije!M72)</f>
        <v/>
      </c>
      <c r="J40" s="567"/>
      <c r="K40" s="567" t="str">
        <f>IF(ISBLANK(partije!N72),"",partije!N72)</f>
        <v/>
      </c>
      <c r="L40" s="567"/>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7" t="str">
        <f>IF(ISBLANK(partije!L73),"",partije!L73)</f>
        <v/>
      </c>
      <c r="H41" s="567"/>
      <c r="I41" s="567" t="str">
        <f>IF(ISBLANK(partije!M73),"",partije!M73)</f>
        <v/>
      </c>
      <c r="J41" s="567"/>
      <c r="K41" s="567" t="str">
        <f>IF(ISBLANK(partije!N73),"",partije!N73)</f>
        <v/>
      </c>
      <c r="L41" s="567"/>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7" t="str">
        <f>IF(ISBLANK(partije!L138),"",partije!L138)</f>
        <v/>
      </c>
      <c r="H42" s="567"/>
      <c r="I42" s="567" t="str">
        <f>IF(ISBLANK(partije!M138),"",partije!M138)</f>
        <v/>
      </c>
      <c r="J42" s="567"/>
      <c r="K42" s="567" t="str">
        <f>IF(ISBLANK(partije!N138),"",partije!N138)</f>
        <v/>
      </c>
      <c r="L42" s="567"/>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68" t="str">
        <f>IF(ISBLANK(partije!L139),"",partije!L139)</f>
        <v/>
      </c>
      <c r="H43" s="568"/>
      <c r="I43" s="568" t="str">
        <f>IF(ISBLANK(partije!M139),"",partije!M139)</f>
        <v/>
      </c>
      <c r="J43" s="568"/>
      <c r="K43" s="568" t="str">
        <f>IF(ISBLANK(partije!N139),"",partije!N139)</f>
        <v/>
      </c>
      <c r="L43" s="568"/>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1" t="str">
        <f t="array" ref="G47">INDEX(E52:E57,MATCH(D47&amp;D48,C52:C57&amp;D52:D57,0))&amp;"/"&amp;INDEX(F52:F57,MATCH(D47&amp;D48,C52:C57&amp;D52:D57,0))</f>
        <v>/</v>
      </c>
      <c r="H47" s="572"/>
      <c r="I47" s="571" t="str">
        <f t="array" ref="I47">INDEX(E52:E57,MATCH(D47&amp;D49,C52:C57&amp;D52:D57,0))&amp;"/"&amp;INDEX(F52:F57,MATCH(D47&amp;D49,C52:C57&amp;D52:D57,0))</f>
        <v>/</v>
      </c>
      <c r="J47" s="572"/>
      <c r="K47" s="571" t="str">
        <f t="array" ref="K47">INDEX(E52:E57,MATCH(D47&amp;D50,C52:C57&amp;D52:D57,0))&amp;"/"&amp;INDEX(F52:F57,MATCH(D47&amp;D50,C52:C57&amp;D52:D57,0))</f>
        <v>/</v>
      </c>
      <c r="L47" s="572"/>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str">
        <f t="array" ref="K48">INDEX(E52:E57,MATCH(D48&amp;D50,C52:C57&amp;D52:D57,0))&amp;"/"&amp;INDEX(F52:F57,MATCH(D48&amp;D50,C52:C57&amp;D52:D57,0))</f>
        <v>/</v>
      </c>
      <c r="L48" s="572"/>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1" t="str">
        <f t="array" ref="E49">INDEX(F52:F57,MATCH(D47&amp;D49,C52:C57&amp;D52:D57,0))&amp;"/"&amp;INDEX(E52:E57,MATCH(D47&amp;D49,C52:C57&amp;D52:D57,0))</f>
        <v>/</v>
      </c>
      <c r="F49" s="572"/>
      <c r="G49" s="571" t="str">
        <f t="array" ref="G49">INDEX(F52:F57,MATCH(D48&amp;D49,C52:C57&amp;D52:D57,0))&amp;"/"&amp;INDEX(E52:E57,MATCH(D48&amp;D49,C52:C57&amp;D52:D57,0))</f>
        <v>/</v>
      </c>
      <c r="H49" s="572"/>
      <c r="I49" s="139"/>
      <c r="J49" s="140"/>
      <c r="K49" s="571" t="str">
        <f t="array" ref="K49">INDEX(E52:E57,MATCH(D49&amp;D50,C52:C57&amp;D52:D57,0))&amp;"/"&amp;INDEX(F52:F57,MATCH(D49&amp;D50,C52:C57&amp;D52:D57,0))</f>
        <v>/</v>
      </c>
      <c r="L49" s="572"/>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3" t="str">
        <f t="array" ref="E50">INDEX(F52:F57,MATCH(D47&amp;D50,C52:C57&amp;D52:D57,0))&amp;"/"&amp;INDEX(E52:E57,MATCH(D47&amp;D50,C52:C57&amp;D52:D57,0))</f>
        <v>/</v>
      </c>
      <c r="F50" s="574"/>
      <c r="G50" s="573" t="str">
        <f t="array" ref="G50">INDEX(F52:F57,MATCH(D48&amp;D50,C52:C57&amp;D52:D57,0))&amp;"/"&amp;INDEX(E52:E57,MATCH(D48&amp;D50,C52:C57&amp;D52:D57,0))</f>
        <v>/</v>
      </c>
      <c r="H50" s="574"/>
      <c r="I50" s="573" t="str">
        <f t="array" ref="I50">INDEX(F52:F57,MATCH(D49&amp;D50,C52:C57&amp;D52:D57,0))&amp;"/"&amp;INDEX(E52:E57,MATCH(D49&amp;D50,C52:C57&amp;D52:D57,0))</f>
        <v>/</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7"/>
      <c r="B51" s="577"/>
      <c r="C51" s="169"/>
      <c r="E51" s="578" t="s">
        <v>10</v>
      </c>
      <c r="F51" s="578"/>
      <c r="G51" s="579" t="s">
        <v>11</v>
      </c>
      <c r="H51" s="579"/>
      <c r="I51" s="580" t="s">
        <v>4</v>
      </c>
      <c r="J51" s="580"/>
      <c r="K51" s="575" t="s">
        <v>12</v>
      </c>
      <c r="L51" s="575"/>
      <c r="M51" s="197" t="s">
        <v>5</v>
      </c>
      <c r="N51" s="197" t="s">
        <v>6</v>
      </c>
      <c r="O51" s="198" t="s">
        <v>8</v>
      </c>
      <c r="P51" s="199" t="s">
        <v>9</v>
      </c>
      <c r="Q51" s="13"/>
      <c r="R51" s="13"/>
      <c r="S51" s="581" t="s">
        <v>125</v>
      </c>
      <c r="T51" s="581"/>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6" t="str">
        <f>IF(ISBLANK(partije!L8),"",partije!L8)</f>
        <v/>
      </c>
      <c r="H52" s="576"/>
      <c r="I52" s="576" t="str">
        <f>IF(ISBLANK(partije!M8),"",partije!M8)</f>
        <v/>
      </c>
      <c r="J52" s="576"/>
      <c r="K52" s="576" t="str">
        <f>IF(ISBLANK(partije!N8),"",partije!N8)</f>
        <v/>
      </c>
      <c r="L52" s="576"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7" t="str">
        <f>IF(ISBLANK(partije!L9),"",partije!L9)</f>
        <v/>
      </c>
      <c r="H53" s="567"/>
      <c r="I53" s="567" t="str">
        <f>IF(ISBLANK(partije!M9),"",partije!M9)</f>
        <v/>
      </c>
      <c r="J53" s="567"/>
      <c r="K53" s="567" t="str">
        <f>IF(ISBLANK(partije!N9),"",partije!N9)</f>
        <v/>
      </c>
      <c r="L53" s="567"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7" t="str">
        <f>IF(ISBLANK(partije!L74),"",partije!L74)</f>
        <v/>
      </c>
      <c r="H54" s="567"/>
      <c r="I54" s="567" t="str">
        <f>IF(ISBLANK(partije!M74),"",partije!M74)</f>
        <v/>
      </c>
      <c r="J54" s="567"/>
      <c r="K54" s="567" t="str">
        <f>IF(ISBLANK(partije!N74),"",partije!N74)</f>
        <v/>
      </c>
      <c r="L54" s="567"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7" t="str">
        <f>IF(ISBLANK(partije!L75),"",partije!L75)</f>
        <v/>
      </c>
      <c r="H55" s="567"/>
      <c r="I55" s="567" t="str">
        <f>IF(ISBLANK(partije!M75),"",partije!M75)</f>
        <v/>
      </c>
      <c r="J55" s="567"/>
      <c r="K55" s="567" t="str">
        <f>IF(ISBLANK(partije!N75),"",partije!N75)</f>
        <v/>
      </c>
      <c r="L55" s="567"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7" t="str">
        <f>IF(ISBLANK(partije!L140),"",partije!L140)</f>
        <v/>
      </c>
      <c r="H56" s="567"/>
      <c r="I56" s="567" t="str">
        <f>IF(ISBLANK(partije!M140),"",partije!M140)</f>
        <v/>
      </c>
      <c r="J56" s="567"/>
      <c r="K56" s="567" t="str">
        <f>IF(ISBLANK(partije!N140),"",partije!N140)</f>
        <v/>
      </c>
      <c r="L56" s="567"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8" t="str">
        <f>IF(ISBLANK(partije!L141),"",partije!L141)</f>
        <v/>
      </c>
      <c r="H57" s="568"/>
      <c r="I57" s="568" t="str">
        <f>IF(ISBLANK(partije!M141),"",partije!M141)</f>
        <v/>
      </c>
      <c r="J57" s="568"/>
      <c r="K57" s="568" t="str">
        <f>IF(ISBLANK(partije!N141),"",partije!N141)</f>
        <v/>
      </c>
      <c r="L57" s="568"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str">
        <f t="array" ref="K61">INDEX(E66:E71,MATCH(D61&amp;D64,C66:C71&amp;D66:D71,0))&amp;"/"&amp;INDEX(F66:F71,MATCH(D61&amp;D64,C66:C71&amp;D66:D71,0))</f>
        <v>/</v>
      </c>
      <c r="L61" s="572"/>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tr">
        <f t="array" ref="K62">INDEX(E66:E71,MATCH(D62&amp;D64,C66:C71&amp;D66:D71,0))&amp;"/"&amp;INDEX(F66:F71,MATCH(D62&amp;D64,C66:C71&amp;D66:D71,0))</f>
        <v>/</v>
      </c>
      <c r="L62" s="572"/>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str">
        <f t="array" ref="K63">INDEX(E66:E71,MATCH(D63&amp;D64,C66:C71&amp;D66:D71,0))&amp;"/"&amp;INDEX(F66:F71,MATCH(D63&amp;D64,C66:C71&amp;D66:D71,0))</f>
        <v>/</v>
      </c>
      <c r="L63" s="572"/>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3" t="str">
        <f t="array" ref="E64">INDEX(F66:F71,MATCH(D61&amp;D64,C66:C71&amp;D66:D71,0))&amp;"/"&amp;INDEX(E66:E71,MATCH(D61&amp;D64,C66:C71&amp;D66:D71,0))</f>
        <v>/</v>
      </c>
      <c r="F64" s="574"/>
      <c r="G64" s="573" t="str">
        <f t="array" ref="G64">INDEX(F66:F71,MATCH(D62&amp;D64,C66:C71&amp;D66:D71,0))&amp;"/"&amp;INDEX(E66:E71,MATCH(D62&amp;D64,C66:C71&amp;D66:D71,0))</f>
        <v>/</v>
      </c>
      <c r="H64" s="574"/>
      <c r="I64" s="573" t="str">
        <f t="array" ref="I64">INDEX(F66:F71,MATCH(D63&amp;D64,C66:C71&amp;D66:D71,0))&amp;"/"&amp;INDEX(E66:E71,MATCH(D63&amp;D64,C66:C71&amp;D66:D71,0))</f>
        <v>/</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7"/>
      <c r="B65" s="577"/>
      <c r="C65" s="169"/>
      <c r="E65" s="578" t="s">
        <v>10</v>
      </c>
      <c r="F65" s="578"/>
      <c r="G65" s="579" t="s">
        <v>11</v>
      </c>
      <c r="H65" s="579"/>
      <c r="I65" s="580" t="s">
        <v>4</v>
      </c>
      <c r="J65" s="580"/>
      <c r="K65" s="575" t="s">
        <v>12</v>
      </c>
      <c r="L65" s="575"/>
      <c r="M65" s="197" t="s">
        <v>5</v>
      </c>
      <c r="N65" s="197" t="s">
        <v>6</v>
      </c>
      <c r="O65" s="198" t="s">
        <v>8</v>
      </c>
      <c r="P65" s="199" t="s">
        <v>9</v>
      </c>
      <c r="Q65" s="13"/>
      <c r="R65" s="13"/>
      <c r="S65" s="581" t="s">
        <v>125</v>
      </c>
      <c r="T65" s="581"/>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6" t="str">
        <f>IF(ISBLANK(partije!L10),"",partije!L10)</f>
        <v/>
      </c>
      <c r="H66" s="576"/>
      <c r="I66" s="576" t="str">
        <f>IF(ISBLANK(partije!M10),"",partije!M10)</f>
        <v/>
      </c>
      <c r="J66" s="576"/>
      <c r="K66" s="576" t="str">
        <f>IF(ISBLANK(partije!N10),"",partije!N10)</f>
        <v/>
      </c>
      <c r="L66" s="576"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7" t="str">
        <f>IF(ISBLANK(partije!L11),"",partije!L11)</f>
        <v/>
      </c>
      <c r="H67" s="567"/>
      <c r="I67" s="567" t="str">
        <f>IF(ISBLANK(partije!M11),"",partije!M11)</f>
        <v/>
      </c>
      <c r="J67" s="567"/>
      <c r="K67" s="567" t="str">
        <f>IF(ISBLANK(partije!N11),"",partije!N11)</f>
        <v/>
      </c>
      <c r="L67" s="567"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7" t="str">
        <f>IF(ISBLANK(partije!L76),"",partije!L76)</f>
        <v/>
      </c>
      <c r="H68" s="567"/>
      <c r="I68" s="567" t="str">
        <f>IF(ISBLANK(partije!M76),"",partije!M76)</f>
        <v/>
      </c>
      <c r="J68" s="567"/>
      <c r="K68" s="567" t="str">
        <f>IF(ISBLANK(partije!N76),"",partije!N76)</f>
        <v/>
      </c>
      <c r="L68" s="567"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7" t="str">
        <f>IF(ISBLANK(partije!L77),"",partije!L77)</f>
        <v/>
      </c>
      <c r="H69" s="567"/>
      <c r="I69" s="567" t="str">
        <f>IF(ISBLANK(partije!M77),"",partije!M77)</f>
        <v/>
      </c>
      <c r="J69" s="567"/>
      <c r="K69" s="567" t="str">
        <f>IF(ISBLANK(partije!N77),"",partije!N77)</f>
        <v/>
      </c>
      <c r="L69" s="567"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7" t="str">
        <f>IF(ISBLANK(partije!L142),"",partije!L142)</f>
        <v/>
      </c>
      <c r="H70" s="567"/>
      <c r="I70" s="567" t="str">
        <f>IF(ISBLANK(partije!M142),"",partije!M142)</f>
        <v/>
      </c>
      <c r="J70" s="567"/>
      <c r="K70" s="567" t="str">
        <f>IF(ISBLANK(partije!N142),"",partije!N142)</f>
        <v/>
      </c>
      <c r="L70" s="567"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8" t="str">
        <f>IF(ISBLANK(partije!L143),"",partije!L143)</f>
        <v/>
      </c>
      <c r="H71" s="568"/>
      <c r="I71" s="568" t="str">
        <f>IF(ISBLANK(partije!M143),"",partije!M143)</f>
        <v/>
      </c>
      <c r="J71" s="568"/>
      <c r="K71" s="568" t="str">
        <f>IF(ISBLANK(partije!N143),"",partije!N143)</f>
        <v/>
      </c>
      <c r="L71" s="568"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7"/>
      <c r="B79" s="577"/>
      <c r="C79" s="169"/>
      <c r="E79" s="578" t="s">
        <v>10</v>
      </c>
      <c r="F79" s="578"/>
      <c r="G79" s="579" t="s">
        <v>11</v>
      </c>
      <c r="H79" s="579"/>
      <c r="I79" s="580" t="s">
        <v>4</v>
      </c>
      <c r="J79" s="580"/>
      <c r="K79" s="575" t="s">
        <v>12</v>
      </c>
      <c r="L79" s="575"/>
      <c r="M79" s="197" t="s">
        <v>5</v>
      </c>
      <c r="N79" s="197" t="s">
        <v>6</v>
      </c>
      <c r="O79" s="198" t="s">
        <v>8</v>
      </c>
      <c r="P79" s="199" t="s">
        <v>9</v>
      </c>
      <c r="Q79" s="13"/>
      <c r="R79" s="13"/>
      <c r="S79" s="581" t="s">
        <v>125</v>
      </c>
      <c r="T79" s="581"/>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6" t="str">
        <f>IF(ISBLANK(partije!L12),"",partije!L12)</f>
        <v/>
      </c>
      <c r="H80" s="576"/>
      <c r="I80" s="576" t="str">
        <f>IF(ISBLANK(partije!M12),"",partije!M12)</f>
        <v/>
      </c>
      <c r="J80" s="576"/>
      <c r="K80" s="576" t="str">
        <f>IF(ISBLANK(partije!N12),"",partije!N12)</f>
        <v/>
      </c>
      <c r="L80" s="576"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7" t="str">
        <f>IF(ISBLANK(partije!L13),"",partije!L13)</f>
        <v/>
      </c>
      <c r="H81" s="567"/>
      <c r="I81" s="567" t="str">
        <f>IF(ISBLANK(partije!M13),"",partije!M13)</f>
        <v/>
      </c>
      <c r="J81" s="567"/>
      <c r="K81" s="567" t="str">
        <f>IF(ISBLANK(partije!N13),"",partije!N13)</f>
        <v/>
      </c>
      <c r="L81" s="567"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7" t="str">
        <f>IF(ISBLANK(partije!L78),"",partije!L78)</f>
        <v/>
      </c>
      <c r="H82" s="567"/>
      <c r="I82" s="567" t="str">
        <f>IF(ISBLANK(partije!M78),"",partije!M78)</f>
        <v/>
      </c>
      <c r="J82" s="567"/>
      <c r="K82" s="567" t="str">
        <f>IF(ISBLANK(partije!N78),"",partije!N78)</f>
        <v/>
      </c>
      <c r="L82" s="567"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7" t="str">
        <f>IF(ISBLANK(partije!L79),"",partije!L79)</f>
        <v/>
      </c>
      <c r="H83" s="567"/>
      <c r="I83" s="567" t="str">
        <f>IF(ISBLANK(partije!M79),"",partije!M79)</f>
        <v/>
      </c>
      <c r="J83" s="567"/>
      <c r="K83" s="567" t="str">
        <f>IF(ISBLANK(partije!N79),"",partije!N79)</f>
        <v/>
      </c>
      <c r="L83" s="567"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7" t="str">
        <f>IF(ISBLANK(partije!L144),"",partije!L144)</f>
        <v/>
      </c>
      <c r="H84" s="567"/>
      <c r="I84" s="567" t="str">
        <f>IF(ISBLANK(partije!M144),"",partije!M144)</f>
        <v/>
      </c>
      <c r="J84" s="567"/>
      <c r="K84" s="567" t="str">
        <f>IF(ISBLANK(partije!N144),"",partije!N144)</f>
        <v/>
      </c>
      <c r="L84" s="567"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8" t="str">
        <f>IF(ISBLANK(partije!L145),"",partije!L145)</f>
        <v/>
      </c>
      <c r="H85" s="568"/>
      <c r="I85" s="568" t="str">
        <f>IF(ISBLANK(partije!M145),"",partije!M145)</f>
        <v/>
      </c>
      <c r="J85" s="568"/>
      <c r="K85" s="568" t="str">
        <f>IF(ISBLANK(partije!N145),"",partije!N145)</f>
        <v/>
      </c>
      <c r="L85" s="568"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7"/>
      <c r="B93" s="577"/>
      <c r="C93" s="169"/>
      <c r="E93" s="578" t="s">
        <v>10</v>
      </c>
      <c r="F93" s="578"/>
      <c r="G93" s="579" t="s">
        <v>11</v>
      </c>
      <c r="H93" s="579"/>
      <c r="I93" s="580" t="s">
        <v>4</v>
      </c>
      <c r="J93" s="580"/>
      <c r="K93" s="575" t="s">
        <v>12</v>
      </c>
      <c r="L93" s="575"/>
      <c r="M93" s="197" t="s">
        <v>5</v>
      </c>
      <c r="N93" s="197" t="s">
        <v>6</v>
      </c>
      <c r="O93" s="198" t="s">
        <v>8</v>
      </c>
      <c r="P93" s="199" t="s">
        <v>9</v>
      </c>
      <c r="Q93" s="13"/>
      <c r="R93" s="13"/>
      <c r="S93" s="581" t="s">
        <v>125</v>
      </c>
      <c r="T93" s="581"/>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6" t="str">
        <f>IF(ISBLANK(partije!L14),"",partije!L14)</f>
        <v/>
      </c>
      <c r="H94" s="576"/>
      <c r="I94" s="576" t="str">
        <f>IF(ISBLANK(partije!M14),"",partije!M14)</f>
        <v/>
      </c>
      <c r="J94" s="576"/>
      <c r="K94" s="576" t="str">
        <f>IF(ISBLANK(partije!N14),"",partije!N14)</f>
        <v/>
      </c>
      <c r="L94" s="576"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7" t="str">
        <f>IF(ISBLANK(partije!L15),"",partije!L15)</f>
        <v/>
      </c>
      <c r="H95" s="567"/>
      <c r="I95" s="567" t="str">
        <f>IF(ISBLANK(partije!M15),"",partije!M15)</f>
        <v/>
      </c>
      <c r="J95" s="567"/>
      <c r="K95" s="567" t="str">
        <f>IF(ISBLANK(partije!N15),"",partije!N15)</f>
        <v/>
      </c>
      <c r="L95" s="567"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7" t="str">
        <f>IF(ISBLANK(partije!L80),"",partije!L80)</f>
        <v/>
      </c>
      <c r="H96" s="567"/>
      <c r="I96" s="567" t="str">
        <f>IF(ISBLANK(partije!M80),"",partije!M80)</f>
        <v/>
      </c>
      <c r="J96" s="567"/>
      <c r="K96" s="567" t="str">
        <f>IF(ISBLANK(partije!N80),"",partije!N80)</f>
        <v/>
      </c>
      <c r="L96" s="567"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7" t="str">
        <f>IF(ISBLANK(partije!L81),"",partije!L81)</f>
        <v/>
      </c>
      <c r="H97" s="567"/>
      <c r="I97" s="567" t="str">
        <f>IF(ISBLANK(partije!M81),"",partije!M81)</f>
        <v/>
      </c>
      <c r="J97" s="567"/>
      <c r="K97" s="567" t="str">
        <f>IF(ISBLANK(partije!N81),"",partije!N81)</f>
        <v/>
      </c>
      <c r="L97" s="567"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7" t="str">
        <f>IF(ISBLANK(partije!L146),"",partije!L146)</f>
        <v/>
      </c>
      <c r="H98" s="567"/>
      <c r="I98" s="567" t="str">
        <f>IF(ISBLANK(partije!M146),"",partije!M146)</f>
        <v/>
      </c>
      <c r="J98" s="567"/>
      <c r="K98" s="567" t="str">
        <f>IF(ISBLANK(partije!N146),"",partije!N146)</f>
        <v/>
      </c>
      <c r="L98" s="567"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8" t="str">
        <f>IF(ISBLANK(partije!L147),"",partije!L147)</f>
        <v/>
      </c>
      <c r="H99" s="568"/>
      <c r="I99" s="568" t="str">
        <f>IF(ISBLANK(partije!M147),"",partije!M147)</f>
        <v/>
      </c>
      <c r="J99" s="568"/>
      <c r="K99" s="568" t="str">
        <f>IF(ISBLANK(partije!N147),"",partije!N147)</f>
        <v/>
      </c>
      <c r="L99" s="568"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str">
        <f t="array" ref="K103">INDEX(E108:E113,MATCH(D103&amp;D106,C108:C113&amp;D108:D113,0))&amp;"/"&amp;INDEX(F108:F113,MATCH(D103&amp;D106,C108:C113&amp;D108:D113,0))</f>
        <v>/</v>
      </c>
      <c r="L103" s="572"/>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str">
        <f t="array" ref="K104">INDEX(E108:E113,MATCH(D104&amp;D106,C108:C113&amp;D108:D113,0))&amp;"/"&amp;INDEX(F108:F113,MATCH(D104&amp;D106,C108:C113&amp;D108:D113,0))</f>
        <v>/</v>
      </c>
      <c r="L104" s="572"/>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str">
        <f t="array" ref="K105">INDEX(E108:E113,MATCH(D105&amp;D106,C108:C113&amp;D108:D113,0))&amp;"/"&amp;INDEX(F108:F113,MATCH(D105&amp;D106,C108:C113&amp;D108:D113,0))</f>
        <v>/</v>
      </c>
      <c r="L105" s="572"/>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3" t="str">
        <f t="array" ref="E106">INDEX(F108:F113,MATCH(D103&amp;D106,C108:C113&amp;D108:D113,0))&amp;"/"&amp;INDEX(E108:E113,MATCH(D103&amp;D106,C108:C113&amp;D108:D113,0))</f>
        <v>/</v>
      </c>
      <c r="F106" s="574"/>
      <c r="G106" s="573" t="str">
        <f t="array" ref="G106">INDEX(F108:F113,MATCH(D104&amp;D106,C108:C113&amp;D108:D113,0))&amp;"/"&amp;INDEX(E108:E113,MATCH(D104&amp;D106,C108:C113&amp;D108:D113,0))</f>
        <v>/</v>
      </c>
      <c r="H106" s="574"/>
      <c r="I106" s="573" t="str">
        <f t="array" ref="I106">INDEX(F108:F113,MATCH(D105&amp;D106,C108:C113&amp;D108:D113,0))&amp;"/"&amp;INDEX(E108:E113,MATCH(D105&amp;D106,C108:C113&amp;D108:D113,0))</f>
        <v>/</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7"/>
      <c r="B107" s="577"/>
      <c r="C107" s="169"/>
      <c r="E107" s="578" t="s">
        <v>10</v>
      </c>
      <c r="F107" s="578"/>
      <c r="G107" s="579" t="s">
        <v>11</v>
      </c>
      <c r="H107" s="579"/>
      <c r="I107" s="580" t="s">
        <v>4</v>
      </c>
      <c r="J107" s="580"/>
      <c r="K107" s="575" t="s">
        <v>12</v>
      </c>
      <c r="L107" s="575"/>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6" t="str">
        <f>IF(ISBLANK(partije!L16),"",partije!L16)</f>
        <v/>
      </c>
      <c r="H108" s="576"/>
      <c r="I108" s="576" t="str">
        <f>IF(ISBLANK(partije!M16),"",partije!M16)</f>
        <v/>
      </c>
      <c r="J108" s="576"/>
      <c r="K108" s="576" t="str">
        <f>IF(ISBLANK(partije!N16),"",partije!N16)</f>
        <v/>
      </c>
      <c r="L108" s="576"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7" t="str">
        <f>IF(ISBLANK(partije!L17),"",partije!L17)</f>
        <v/>
      </c>
      <c r="H109" s="567"/>
      <c r="I109" s="567" t="str">
        <f>IF(ISBLANK(partije!M17),"",partije!M17)</f>
        <v/>
      </c>
      <c r="J109" s="567"/>
      <c r="K109" s="567" t="str">
        <f>IF(ISBLANK(partije!N17),"",partije!N17)</f>
        <v/>
      </c>
      <c r="L109" s="567"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7" t="str">
        <f>IF(ISBLANK(partije!L82),"",partije!L82)</f>
        <v/>
      </c>
      <c r="H110" s="567"/>
      <c r="I110" s="567" t="str">
        <f>IF(ISBLANK(partije!M82),"",partije!M82)</f>
        <v/>
      </c>
      <c r="J110" s="567"/>
      <c r="K110" s="567" t="str">
        <f>IF(ISBLANK(partije!N82),"",partije!N82)</f>
        <v/>
      </c>
      <c r="L110" s="567"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7" t="str">
        <f>IF(ISBLANK(partije!L83),"",partije!L83)</f>
        <v/>
      </c>
      <c r="H111" s="567"/>
      <c r="I111" s="567" t="str">
        <f>IF(ISBLANK(partije!M83),"",partije!M83)</f>
        <v/>
      </c>
      <c r="J111" s="567"/>
      <c r="K111" s="567" t="str">
        <f>IF(ISBLANK(partije!N83),"",partije!N83)</f>
        <v/>
      </c>
      <c r="L111" s="567"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7" t="str">
        <f>IF(ISBLANK(partije!L148),"",partije!L148)</f>
        <v/>
      </c>
      <c r="H112" s="567"/>
      <c r="I112" s="567" t="str">
        <f>IF(ISBLANK(partije!M148),"",partije!M148)</f>
        <v/>
      </c>
      <c r="J112" s="567"/>
      <c r="K112" s="567" t="str">
        <f>IF(ISBLANK(partije!N148),"",partije!N148)</f>
        <v/>
      </c>
      <c r="L112" s="567"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8" t="str">
        <f>IF(ISBLANK(partije!L149),"",partije!L149)</f>
        <v/>
      </c>
      <c r="H113" s="568"/>
      <c r="I113" s="568" t="str">
        <f>IF(ISBLANK(partije!M149),"",partije!M149)</f>
        <v/>
      </c>
      <c r="J113" s="568"/>
      <c r="K113" s="568" t="str">
        <f>IF(ISBLANK(partije!N149),"",partije!N149)</f>
        <v/>
      </c>
      <c r="L113" s="568"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str">
        <f t="array" ref="K117">INDEX(E122:E127,MATCH(D117&amp;D120,C122:C127&amp;D122:D127,0))&amp;"/"&amp;INDEX(F122:F127,MATCH(D117&amp;D120,C122:C127&amp;D122:D127,0))</f>
        <v>/</v>
      </c>
      <c r="L117" s="572"/>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str">
        <f t="array" ref="K118">INDEX(E122:E127,MATCH(D118&amp;D120,C122:C127&amp;D122:D127,0))&amp;"/"&amp;INDEX(F122:F127,MATCH(D118&amp;D120,C122:C127&amp;D122:D127,0))</f>
        <v>/</v>
      </c>
      <c r="L118" s="572"/>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str">
        <f t="array" ref="K119">INDEX(E122:E127,MATCH(D119&amp;D120,C122:C127&amp;D122:D127,0))&amp;"/"&amp;INDEX(F122:F127,MATCH(D119&amp;D120,C122:C127&amp;D122:D127,0))</f>
        <v>/</v>
      </c>
      <c r="L119" s="572"/>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3" t="str">
        <f t="array" ref="E120">INDEX(F122:F127,MATCH(D117&amp;D120,C122:C127&amp;D122:D127,0))&amp;"/"&amp;INDEX(E122:E127,MATCH(D117&amp;D120,C122:C127&amp;D122:D127,0))</f>
        <v>/</v>
      </c>
      <c r="F120" s="574"/>
      <c r="G120" s="573" t="str">
        <f t="array" ref="G120">INDEX(F122:F127,MATCH(D118&amp;D120,C122:C127&amp;D122:D127,0))&amp;"/"&amp;INDEX(E122:E127,MATCH(D118&amp;D120,C122:C127&amp;D122:D127,0))</f>
        <v>/</v>
      </c>
      <c r="H120" s="574"/>
      <c r="I120" s="573" t="str">
        <f t="array" ref="I120">INDEX(F122:F127,MATCH(D119&amp;D120,C122:C127&amp;D122:D127,0))&amp;"/"&amp;INDEX(E122:E127,MATCH(D119&amp;D120,C122:C127&amp;D122:D127,0))</f>
        <v>/</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7"/>
      <c r="B121" s="577"/>
      <c r="C121" s="169"/>
      <c r="E121" s="578" t="s">
        <v>10</v>
      </c>
      <c r="F121" s="578"/>
      <c r="G121" s="579" t="s">
        <v>11</v>
      </c>
      <c r="H121" s="579"/>
      <c r="I121" s="580" t="s">
        <v>4</v>
      </c>
      <c r="J121" s="580"/>
      <c r="K121" s="575" t="s">
        <v>12</v>
      </c>
      <c r="L121" s="575"/>
      <c r="M121" s="197" t="s">
        <v>5</v>
      </c>
      <c r="N121" s="197" t="s">
        <v>6</v>
      </c>
      <c r="O121" s="198" t="s">
        <v>8</v>
      </c>
      <c r="P121" s="199" t="s">
        <v>9</v>
      </c>
      <c r="Q121" s="13"/>
      <c r="R121" s="13"/>
      <c r="S121" s="581" t="s">
        <v>125</v>
      </c>
      <c r="T121" s="581"/>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6" t="str">
        <f>IF(ISBLANK(partije!L18),"",partije!L18)</f>
        <v/>
      </c>
      <c r="H122" s="576"/>
      <c r="I122" s="576" t="str">
        <f>IF(ISBLANK(partije!M18),"",partije!M18)</f>
        <v/>
      </c>
      <c r="J122" s="576"/>
      <c r="K122" s="576" t="str">
        <f>IF(ISBLANK(partije!N18),"",partije!N18)</f>
        <v/>
      </c>
      <c r="L122" s="576"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7" t="str">
        <f>IF(ISBLANK(partije!L19),"",partije!L19)</f>
        <v/>
      </c>
      <c r="H123" s="567"/>
      <c r="I123" s="567" t="str">
        <f>IF(ISBLANK(partije!M19),"",partije!M19)</f>
        <v/>
      </c>
      <c r="J123" s="567"/>
      <c r="K123" s="567" t="str">
        <f>IF(ISBLANK(partije!N19),"",partije!N19)</f>
        <v/>
      </c>
      <c r="L123" s="567"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7" t="str">
        <f>IF(ISBLANK(partije!L84),"",partije!L84)</f>
        <v/>
      </c>
      <c r="H124" s="567"/>
      <c r="I124" s="567" t="str">
        <f>IF(ISBLANK(partije!M84),"",partije!M84)</f>
        <v/>
      </c>
      <c r="J124" s="567"/>
      <c r="K124" s="567" t="str">
        <f>IF(ISBLANK(partije!N84),"",partije!N84)</f>
        <v/>
      </c>
      <c r="L124" s="567"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7" t="str">
        <f>IF(ISBLANK(partije!L85),"",partije!L85)</f>
        <v/>
      </c>
      <c r="H125" s="567"/>
      <c r="I125" s="567" t="str">
        <f>IF(ISBLANK(partije!M85),"",partije!M85)</f>
        <v/>
      </c>
      <c r="J125" s="567"/>
      <c r="K125" s="567" t="str">
        <f>IF(ISBLANK(partije!N85),"",partije!N85)</f>
        <v/>
      </c>
      <c r="L125" s="567"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7" t="str">
        <f>IF(ISBLANK(partije!L150),"",partije!L150)</f>
        <v/>
      </c>
      <c r="H126" s="567"/>
      <c r="I126" s="567" t="str">
        <f>IF(ISBLANK(partije!M150),"",partije!M150)</f>
        <v/>
      </c>
      <c r="J126" s="567"/>
      <c r="K126" s="567" t="str">
        <f>IF(ISBLANK(partije!N150),"",partije!N150)</f>
        <v/>
      </c>
      <c r="L126" s="567"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8" t="str">
        <f>IF(ISBLANK(partije!L151),"",partije!L151)</f>
        <v/>
      </c>
      <c r="H127" s="568"/>
      <c r="I127" s="568" t="str">
        <f>IF(ISBLANK(partije!M151),"",partije!M151)</f>
        <v/>
      </c>
      <c r="J127" s="568"/>
      <c r="K127" s="568" t="str">
        <f>IF(ISBLANK(partije!N151),"",partije!N151)</f>
        <v/>
      </c>
      <c r="L127" s="568"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7"/>
      <c r="B135" s="577"/>
      <c r="C135" s="169"/>
      <c r="E135" s="578" t="s">
        <v>10</v>
      </c>
      <c r="F135" s="578"/>
      <c r="G135" s="579" t="s">
        <v>11</v>
      </c>
      <c r="H135" s="579"/>
      <c r="I135" s="580" t="s">
        <v>4</v>
      </c>
      <c r="J135" s="580"/>
      <c r="K135" s="575" t="s">
        <v>12</v>
      </c>
      <c r="L135" s="575"/>
      <c r="M135" s="197" t="s">
        <v>5</v>
      </c>
      <c r="N135" s="197" t="s">
        <v>6</v>
      </c>
      <c r="O135" s="198" t="s">
        <v>8</v>
      </c>
      <c r="P135" s="199" t="s">
        <v>9</v>
      </c>
      <c r="Q135" s="13"/>
      <c r="R135" s="13"/>
      <c r="S135" s="582" t="s">
        <v>125</v>
      </c>
      <c r="T135" s="582"/>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6" t="str">
        <f>IF(ISBLANK(partije!L20),"",partije!L20)</f>
        <v/>
      </c>
      <c r="H136" s="576"/>
      <c r="I136" s="576" t="str">
        <f>IF(ISBLANK(partije!M20),"",partije!M20)</f>
        <v/>
      </c>
      <c r="J136" s="576"/>
      <c r="K136" s="576" t="str">
        <f>IF(ISBLANK(partije!N20),"",partije!N20)</f>
        <v/>
      </c>
      <c r="L136" s="576"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1" t="s">
        <v>125</v>
      </c>
      <c r="T148" s="581"/>
    </row>
    <row r="149" spans="1:20" ht="13.5" hidden="1" customHeight="1">
      <c r="A149" s="577"/>
      <c r="B149" s="577"/>
      <c r="C149" s="169"/>
      <c r="E149" s="578" t="s">
        <v>10</v>
      </c>
      <c r="F149" s="578"/>
      <c r="G149" s="579" t="s">
        <v>11</v>
      </c>
      <c r="H149" s="579"/>
      <c r="I149" s="580" t="s">
        <v>4</v>
      </c>
      <c r="J149" s="580"/>
      <c r="K149" s="575" t="s">
        <v>12</v>
      </c>
      <c r="L149" s="575"/>
      <c r="M149" s="197" t="s">
        <v>5</v>
      </c>
      <c r="N149" s="197" t="s">
        <v>6</v>
      </c>
      <c r="O149" s="198" t="s">
        <v>8</v>
      </c>
      <c r="P149" s="199" t="s">
        <v>9</v>
      </c>
      <c r="Q149" s="13"/>
      <c r="R149" s="13"/>
      <c r="S149" s="582"/>
      <c r="T149" s="582"/>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6" t="str">
        <f>IF(ISBLANK(partije!L22),"",partije!L22)</f>
        <v/>
      </c>
      <c r="H150" s="576"/>
      <c r="I150" s="576" t="str">
        <f>IF(ISBLANK(partije!M22),"",partije!M22)</f>
        <v/>
      </c>
      <c r="J150" s="576"/>
      <c r="K150" s="576" t="str">
        <f>IF(ISBLANK(partije!N22),"",partije!N22)</f>
        <v/>
      </c>
      <c r="L150" s="576"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7"/>
      <c r="B163" s="577"/>
      <c r="C163" s="169"/>
      <c r="E163" s="578" t="s">
        <v>10</v>
      </c>
      <c r="F163" s="578"/>
      <c r="G163" s="579" t="s">
        <v>11</v>
      </c>
      <c r="H163" s="579"/>
      <c r="I163" s="580" t="s">
        <v>4</v>
      </c>
      <c r="J163" s="580"/>
      <c r="K163" s="575" t="s">
        <v>12</v>
      </c>
      <c r="L163" s="575"/>
      <c r="M163" s="197" t="s">
        <v>5</v>
      </c>
      <c r="N163" s="197" t="s">
        <v>6</v>
      </c>
      <c r="O163" s="198" t="s">
        <v>8</v>
      </c>
      <c r="P163" s="199" t="s">
        <v>9</v>
      </c>
      <c r="Q163" s="13"/>
      <c r="R163" s="13"/>
      <c r="S163" s="581" t="s">
        <v>125</v>
      </c>
      <c r="T163" s="581"/>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6" t="str">
        <f>IF(ISBLANK(partije!L24),"",partije!L24)</f>
        <v/>
      </c>
      <c r="H164" s="576"/>
      <c r="I164" s="576" t="str">
        <f>IF(ISBLANK(partije!M24),"",partije!M24)</f>
        <v/>
      </c>
      <c r="J164" s="576"/>
      <c r="K164" s="576" t="str">
        <f>IF(ISBLANK(partije!N24),"",partije!N24)</f>
        <v/>
      </c>
      <c r="L164" s="576"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7"/>
      <c r="B177" s="577"/>
      <c r="C177" s="169"/>
      <c r="E177" s="578" t="s">
        <v>10</v>
      </c>
      <c r="F177" s="578"/>
      <c r="G177" s="579" t="s">
        <v>11</v>
      </c>
      <c r="H177" s="579"/>
      <c r="I177" s="580" t="s">
        <v>4</v>
      </c>
      <c r="J177" s="580"/>
      <c r="K177" s="575" t="s">
        <v>12</v>
      </c>
      <c r="L177" s="575"/>
      <c r="M177" s="197" t="s">
        <v>5</v>
      </c>
      <c r="N177" s="197" t="s">
        <v>6</v>
      </c>
      <c r="O177" s="198" t="s">
        <v>8</v>
      </c>
      <c r="P177" s="199" t="s">
        <v>9</v>
      </c>
      <c r="Q177" s="13"/>
      <c r="R177" s="13"/>
      <c r="S177" s="581" t="s">
        <v>125</v>
      </c>
      <c r="T177" s="581"/>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6" t="str">
        <f>IF(ISBLANK(partije!L26),"",partije!L26)</f>
        <v/>
      </c>
      <c r="H178" s="576"/>
      <c r="I178" s="576" t="str">
        <f>IF(ISBLANK(partije!M26),"",partije!M26)</f>
        <v/>
      </c>
      <c r="J178" s="576"/>
      <c r="K178" s="576" t="str">
        <f>IF(ISBLANK(partije!N26),"",partije!N26)</f>
        <v/>
      </c>
      <c r="L178" s="576"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7"/>
      <c r="B191" s="577"/>
      <c r="C191" s="169"/>
      <c r="E191" s="578" t="s">
        <v>10</v>
      </c>
      <c r="F191" s="578"/>
      <c r="G191" s="579" t="s">
        <v>11</v>
      </c>
      <c r="H191" s="579"/>
      <c r="I191" s="580" t="s">
        <v>4</v>
      </c>
      <c r="J191" s="580"/>
      <c r="K191" s="575" t="s">
        <v>12</v>
      </c>
      <c r="L191" s="575"/>
      <c r="M191" s="197" t="s">
        <v>5</v>
      </c>
      <c r="N191" s="197" t="s">
        <v>6</v>
      </c>
      <c r="O191" s="198" t="s">
        <v>8</v>
      </c>
      <c r="P191" s="199" t="s">
        <v>9</v>
      </c>
      <c r="Q191" s="13"/>
      <c r="R191" s="13"/>
      <c r="S191" s="581" t="s">
        <v>125</v>
      </c>
      <c r="T191" s="581"/>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6" t="str">
        <f>IF(ISBLANK(partije!L28),"",partije!L28)</f>
        <v/>
      </c>
      <c r="H192" s="576"/>
      <c r="I192" s="576" t="str">
        <f>IF(ISBLANK(partije!M28),"",partije!M28)</f>
        <v/>
      </c>
      <c r="J192" s="576"/>
      <c r="K192" s="576" t="str">
        <f>IF(ISBLANK(partije!N28),"",partije!N28)</f>
        <v/>
      </c>
      <c r="L192" s="576"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7"/>
      <c r="B205" s="577"/>
      <c r="C205" s="169"/>
      <c r="E205" s="578" t="s">
        <v>10</v>
      </c>
      <c r="F205" s="578"/>
      <c r="G205" s="579" t="s">
        <v>11</v>
      </c>
      <c r="H205" s="579"/>
      <c r="I205" s="580" t="s">
        <v>4</v>
      </c>
      <c r="J205" s="580"/>
      <c r="K205" s="575" t="s">
        <v>12</v>
      </c>
      <c r="L205" s="575"/>
      <c r="M205" s="197" t="s">
        <v>5</v>
      </c>
      <c r="N205" s="197" t="s">
        <v>6</v>
      </c>
      <c r="O205" s="198" t="s">
        <v>8</v>
      </c>
      <c r="P205" s="199" t="s">
        <v>9</v>
      </c>
      <c r="Q205" s="13"/>
      <c r="R205" s="13"/>
      <c r="S205" s="581" t="s">
        <v>125</v>
      </c>
      <c r="T205" s="581"/>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6" t="str">
        <f>IF(ISBLANK(partije!L30),"",partije!L30)</f>
        <v/>
      </c>
      <c r="H206" s="576"/>
      <c r="I206" s="576" t="str">
        <f>IF(ISBLANK(partije!M30),"",partije!M30)</f>
        <v/>
      </c>
      <c r="J206" s="576"/>
      <c r="K206" s="576" t="str">
        <f>IF(ISBLANK(partije!N30),"",partije!N30)</f>
        <v/>
      </c>
      <c r="L206" s="576"/>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7"/>
      <c r="B219" s="577"/>
      <c r="C219" s="169"/>
      <c r="E219" s="578" t="s">
        <v>10</v>
      </c>
      <c r="F219" s="578"/>
      <c r="G219" s="579" t="s">
        <v>11</v>
      </c>
      <c r="H219" s="579"/>
      <c r="I219" s="580" t="s">
        <v>4</v>
      </c>
      <c r="J219" s="580"/>
      <c r="K219" s="575" t="s">
        <v>12</v>
      </c>
      <c r="L219" s="575"/>
      <c r="M219" s="197" t="s">
        <v>5</v>
      </c>
      <c r="N219" s="197" t="s">
        <v>6</v>
      </c>
      <c r="O219" s="198" t="s">
        <v>8</v>
      </c>
      <c r="P219" s="145" t="s">
        <v>9</v>
      </c>
      <c r="Q219" s="13"/>
      <c r="R219" s="13"/>
      <c r="S219" s="581" t="s">
        <v>125</v>
      </c>
      <c r="T219" s="581"/>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6" t="str">
        <f>IF(ISBLANK(partije!L32),"",partije!L32)</f>
        <v/>
      </c>
      <c r="H220" s="576"/>
      <c r="I220" s="576" t="str">
        <f>IF(ISBLANK(partije!M32),"",partije!M32)</f>
        <v/>
      </c>
      <c r="J220" s="576"/>
      <c r="K220" s="576" t="str">
        <f>IF(ISBLANK(partije!N32),"",partije!N32)</f>
        <v/>
      </c>
      <c r="L220" s="576"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7"/>
      <c r="B233" s="577"/>
      <c r="C233" s="169"/>
      <c r="E233" s="578" t="s">
        <v>10</v>
      </c>
      <c r="F233" s="578"/>
      <c r="G233" s="579" t="s">
        <v>11</v>
      </c>
      <c r="H233" s="579"/>
      <c r="I233" s="580" t="s">
        <v>4</v>
      </c>
      <c r="J233" s="580"/>
      <c r="K233" s="575" t="s">
        <v>12</v>
      </c>
      <c r="L233" s="575"/>
      <c r="M233" s="197" t="s">
        <v>5</v>
      </c>
      <c r="N233" s="197" t="s">
        <v>6</v>
      </c>
      <c r="O233" s="198" t="s">
        <v>8</v>
      </c>
      <c r="P233" s="199" t="s">
        <v>9</v>
      </c>
      <c r="Q233" s="13"/>
      <c r="R233" s="13"/>
      <c r="S233" s="581" t="s">
        <v>125</v>
      </c>
      <c r="T233" s="581"/>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6" t="str">
        <f>IF(ISBLANK(partije!L34),"",partije!L34)</f>
        <v/>
      </c>
      <c r="H234" s="576"/>
      <c r="I234" s="576" t="str">
        <f>IF(ISBLANK(partije!M34),"",partije!M34)</f>
        <v/>
      </c>
      <c r="J234" s="576"/>
      <c r="K234" s="576" t="str">
        <f>IF(ISBLANK(partije!N34),"",partije!N34)</f>
        <v/>
      </c>
      <c r="L234" s="576"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7"/>
      <c r="B247" s="577"/>
      <c r="C247" s="169"/>
      <c r="E247" s="578" t="s">
        <v>10</v>
      </c>
      <c r="F247" s="578"/>
      <c r="G247" s="579" t="s">
        <v>11</v>
      </c>
      <c r="H247" s="579"/>
      <c r="I247" s="580" t="s">
        <v>4</v>
      </c>
      <c r="J247" s="580"/>
      <c r="K247" s="575" t="s">
        <v>12</v>
      </c>
      <c r="L247" s="575"/>
      <c r="M247" s="197" t="s">
        <v>5</v>
      </c>
      <c r="N247" s="197" t="s">
        <v>6</v>
      </c>
      <c r="O247" s="198" t="s">
        <v>8</v>
      </c>
      <c r="P247" s="199" t="s">
        <v>9</v>
      </c>
      <c r="Q247" s="13"/>
      <c r="R247" s="13"/>
      <c r="S247" s="581" t="s">
        <v>125</v>
      </c>
      <c r="T247" s="581"/>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6" t="str">
        <f>IF(ISBLANK(partije!L36),"",partije!L36)</f>
        <v/>
      </c>
      <c r="H248" s="576"/>
      <c r="I248" s="576" t="str">
        <f>IF(ISBLANK(partije!M36),"",partije!M36)</f>
        <v/>
      </c>
      <c r="J248" s="576"/>
      <c r="K248" s="576" t="str">
        <f>IF(ISBLANK(partije!N36),"",partije!N36)</f>
        <v/>
      </c>
      <c r="L248" s="576"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7"/>
      <c r="B261" s="577"/>
      <c r="C261" s="169"/>
      <c r="E261" s="578" t="s">
        <v>10</v>
      </c>
      <c r="F261" s="578"/>
      <c r="G261" s="579" t="s">
        <v>11</v>
      </c>
      <c r="H261" s="579"/>
      <c r="I261" s="580" t="s">
        <v>4</v>
      </c>
      <c r="J261" s="580"/>
      <c r="K261" s="575" t="s">
        <v>12</v>
      </c>
      <c r="L261" s="575"/>
      <c r="M261" s="197" t="s">
        <v>5</v>
      </c>
      <c r="N261" s="197" t="s">
        <v>6</v>
      </c>
      <c r="O261" s="198" t="s">
        <v>8</v>
      </c>
      <c r="P261" s="199" t="s">
        <v>9</v>
      </c>
      <c r="Q261" s="13"/>
      <c r="R261" s="13"/>
      <c r="S261" s="581" t="s">
        <v>125</v>
      </c>
      <c r="T261" s="581"/>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6" t="str">
        <f>IF(ISBLANK(partije!L38),"",partije!L38)</f>
        <v/>
      </c>
      <c r="H262" s="576"/>
      <c r="I262" s="576" t="str">
        <f>IF(ISBLANK(partije!M38),"",partije!M38)</f>
        <v/>
      </c>
      <c r="J262" s="576"/>
      <c r="K262" s="576" t="str">
        <f>IF(ISBLANK(partije!N38),"",partije!N38)</f>
        <v/>
      </c>
      <c r="L262" s="576"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7"/>
      <c r="B275" s="577"/>
      <c r="C275" s="169"/>
      <c r="E275" s="578" t="s">
        <v>10</v>
      </c>
      <c r="F275" s="578"/>
      <c r="G275" s="579" t="s">
        <v>11</v>
      </c>
      <c r="H275" s="579"/>
      <c r="I275" s="580" t="s">
        <v>4</v>
      </c>
      <c r="J275" s="580"/>
      <c r="K275" s="575" t="s">
        <v>12</v>
      </c>
      <c r="L275" s="575"/>
      <c r="M275" s="197" t="s">
        <v>5</v>
      </c>
      <c r="N275" s="197" t="s">
        <v>6</v>
      </c>
      <c r="O275" s="198" t="s">
        <v>8</v>
      </c>
      <c r="P275" s="199" t="s">
        <v>9</v>
      </c>
      <c r="Q275" s="13"/>
      <c r="R275" s="13"/>
      <c r="S275" s="581" t="s">
        <v>125</v>
      </c>
      <c r="T275" s="581"/>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6" t="str">
        <f>IF(ISBLANK(partije!L40),"",partije!L40)</f>
        <v/>
      </c>
      <c r="H276" s="576"/>
      <c r="I276" s="576" t="str">
        <f>IF(ISBLANK(partije!M40),"",partije!M40)</f>
        <v/>
      </c>
      <c r="J276" s="576"/>
      <c r="K276" s="576" t="str">
        <f>IF(ISBLANK(partije!N40),"",partije!N40)</f>
        <v/>
      </c>
      <c r="L276" s="576"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7"/>
      <c r="B289" s="577"/>
      <c r="C289" s="169"/>
      <c r="E289" s="578" t="s">
        <v>10</v>
      </c>
      <c r="F289" s="578"/>
      <c r="G289" s="579" t="s">
        <v>11</v>
      </c>
      <c r="H289" s="579"/>
      <c r="I289" s="580" t="s">
        <v>4</v>
      </c>
      <c r="J289" s="580"/>
      <c r="K289" s="575" t="s">
        <v>12</v>
      </c>
      <c r="L289" s="575"/>
      <c r="M289" s="197" t="s">
        <v>5</v>
      </c>
      <c r="N289" s="197" t="s">
        <v>6</v>
      </c>
      <c r="O289" s="198" t="s">
        <v>8</v>
      </c>
      <c r="P289" s="199" t="s">
        <v>9</v>
      </c>
      <c r="Q289" s="13"/>
      <c r="R289" s="13"/>
      <c r="S289" s="581" t="s">
        <v>125</v>
      </c>
      <c r="T289" s="581"/>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6" t="str">
        <f>IF(ISBLANK(partije!L42),"",partije!L42)</f>
        <v/>
      </c>
      <c r="H290" s="576"/>
      <c r="I290" s="576"/>
      <c r="J290" s="576" t="str">
        <f>IF(ISBLANK(partije!M42),"",partije!M42)</f>
        <v/>
      </c>
      <c r="K290" s="576" t="str">
        <f>IF(ISBLANK(partije!N42),"",partije!N42)</f>
        <v/>
      </c>
      <c r="L290" s="576"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7"/>
      <c r="B303" s="577"/>
      <c r="C303" s="169"/>
      <c r="E303" s="578" t="s">
        <v>10</v>
      </c>
      <c r="F303" s="578"/>
      <c r="G303" s="579" t="s">
        <v>11</v>
      </c>
      <c r="H303" s="579"/>
      <c r="I303" s="580" t="s">
        <v>4</v>
      </c>
      <c r="J303" s="580"/>
      <c r="K303" s="575" t="s">
        <v>12</v>
      </c>
      <c r="L303" s="575"/>
      <c r="M303" s="197" t="s">
        <v>5</v>
      </c>
      <c r="N303" s="197" t="s">
        <v>6</v>
      </c>
      <c r="O303" s="198" t="s">
        <v>8</v>
      </c>
      <c r="P303" s="199" t="s">
        <v>9</v>
      </c>
      <c r="Q303" s="13"/>
      <c r="R303" s="13"/>
      <c r="S303" s="581" t="s">
        <v>125</v>
      </c>
      <c r="T303" s="581"/>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6" t="str">
        <f>IF(ISBLANK(partije!L44),"",partije!L44)</f>
        <v/>
      </c>
      <c r="H304" s="576"/>
      <c r="I304" s="576" t="str">
        <f>IF(ISBLANK(partije!M44),"",partije!M44)</f>
        <v/>
      </c>
      <c r="J304" s="576"/>
      <c r="K304" s="576" t="str">
        <f>IF(ISBLANK(partije!N44),"",partije!N44)</f>
        <v/>
      </c>
      <c r="L304" s="576"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7"/>
      <c r="B317" s="577"/>
      <c r="C317" s="169"/>
      <c r="E317" s="578" t="s">
        <v>10</v>
      </c>
      <c r="F317" s="578"/>
      <c r="G317" s="579" t="s">
        <v>11</v>
      </c>
      <c r="H317" s="579"/>
      <c r="I317" s="580" t="s">
        <v>4</v>
      </c>
      <c r="J317" s="580"/>
      <c r="K317" s="575" t="s">
        <v>12</v>
      </c>
      <c r="L317" s="575"/>
      <c r="M317" s="197" t="s">
        <v>5</v>
      </c>
      <c r="N317" s="197" t="s">
        <v>6</v>
      </c>
      <c r="O317" s="198" t="s">
        <v>8</v>
      </c>
      <c r="P317" s="199" t="s">
        <v>9</v>
      </c>
      <c r="Q317" s="13"/>
      <c r="R317" s="13"/>
      <c r="S317" s="581" t="s">
        <v>125</v>
      </c>
      <c r="T317" s="581"/>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6" t="str">
        <f>IF(ISBLANK(partije!L46),"",partije!L46)</f>
        <v/>
      </c>
      <c r="H318" s="576"/>
      <c r="I318" s="576" t="str">
        <f>IF(ISBLANK(partije!M46),"",partije!M46)</f>
        <v/>
      </c>
      <c r="J318" s="576"/>
      <c r="K318" s="576" t="str">
        <f>IF(ISBLANK(partije!N46),"",partije!N46)</f>
        <v/>
      </c>
      <c r="L318" s="576"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7"/>
      <c r="B331" s="577"/>
      <c r="C331" s="169"/>
      <c r="E331" s="578" t="s">
        <v>10</v>
      </c>
      <c r="F331" s="578"/>
      <c r="G331" s="579" t="s">
        <v>11</v>
      </c>
      <c r="H331" s="579"/>
      <c r="I331" s="580" t="s">
        <v>4</v>
      </c>
      <c r="J331" s="580"/>
      <c r="K331" s="575" t="s">
        <v>12</v>
      </c>
      <c r="L331" s="575"/>
      <c r="M331" s="197" t="s">
        <v>5</v>
      </c>
      <c r="N331" s="197" t="s">
        <v>6</v>
      </c>
      <c r="O331" s="198" t="s">
        <v>8</v>
      </c>
      <c r="P331" s="199" t="s">
        <v>9</v>
      </c>
      <c r="Q331" s="13"/>
      <c r="R331" s="13"/>
      <c r="S331" s="581" t="s">
        <v>125</v>
      </c>
      <c r="T331" s="581"/>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6" t="str">
        <f>IF(ISBLANK(partije!L48),"",partije!L48)</f>
        <v/>
      </c>
      <c r="H332" s="576"/>
      <c r="I332" s="576" t="str">
        <f>IF(ISBLANK(partije!M48),"",partije!M48)</f>
        <v/>
      </c>
      <c r="J332" s="576"/>
      <c r="K332" s="576" t="str">
        <f>IF(ISBLANK(partije!N48),"",partije!N48)</f>
        <v/>
      </c>
      <c r="L332" s="576"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7"/>
      <c r="B345" s="577"/>
      <c r="C345" s="169"/>
      <c r="E345" s="578" t="s">
        <v>10</v>
      </c>
      <c r="F345" s="578"/>
      <c r="G345" s="579" t="s">
        <v>11</v>
      </c>
      <c r="H345" s="579"/>
      <c r="I345" s="580" t="s">
        <v>4</v>
      </c>
      <c r="J345" s="580"/>
      <c r="K345" s="575" t="s">
        <v>12</v>
      </c>
      <c r="L345" s="575"/>
      <c r="M345" s="197" t="s">
        <v>5</v>
      </c>
      <c r="N345" s="197" t="s">
        <v>6</v>
      </c>
      <c r="O345" s="198" t="s">
        <v>8</v>
      </c>
      <c r="P345" s="199" t="s">
        <v>9</v>
      </c>
      <c r="Q345" s="13"/>
      <c r="R345" s="13"/>
      <c r="S345" s="581" t="s">
        <v>125</v>
      </c>
      <c r="T345" s="581"/>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6" t="str">
        <f>IF(ISBLANK(partije!L50),"",partije!L50)</f>
        <v/>
      </c>
      <c r="H346" s="576"/>
      <c r="I346" s="576" t="str">
        <f>IF(ISBLANK(partije!M50),"",partije!M50)</f>
        <v/>
      </c>
      <c r="J346" s="576"/>
      <c r="K346" s="576" t="str">
        <f>IF(ISBLANK(partije!N50),"",partije!N50)</f>
        <v/>
      </c>
      <c r="L346" s="576"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7"/>
      <c r="B359" s="577"/>
      <c r="C359" s="169"/>
      <c r="E359" s="578" t="s">
        <v>10</v>
      </c>
      <c r="F359" s="578"/>
      <c r="G359" s="579" t="s">
        <v>11</v>
      </c>
      <c r="H359" s="579"/>
      <c r="I359" s="580" t="s">
        <v>4</v>
      </c>
      <c r="J359" s="580"/>
      <c r="K359" s="575" t="s">
        <v>12</v>
      </c>
      <c r="L359" s="575"/>
      <c r="M359" s="197" t="s">
        <v>5</v>
      </c>
      <c r="N359" s="197" t="s">
        <v>6</v>
      </c>
      <c r="O359" s="198" t="s">
        <v>8</v>
      </c>
      <c r="P359" s="199" t="s">
        <v>9</v>
      </c>
      <c r="Q359" s="13"/>
      <c r="R359" s="13"/>
      <c r="S359" s="581" t="s">
        <v>125</v>
      </c>
      <c r="T359" s="581"/>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6" t="str">
        <f>IF(ISBLANK(partije!L52),"",partije!L52)</f>
        <v/>
      </c>
      <c r="H360" s="576"/>
      <c r="I360" s="576" t="str">
        <f>IF(ISBLANK(partije!M52),"",partije!M52)</f>
        <v/>
      </c>
      <c r="J360" s="576"/>
      <c r="K360" s="576" t="str">
        <f>IF(ISBLANK(partije!N52),"",partije!N52)</f>
        <v/>
      </c>
      <c r="L360" s="576"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7"/>
      <c r="B373" s="577"/>
      <c r="C373" s="169"/>
      <c r="E373" s="578" t="s">
        <v>10</v>
      </c>
      <c r="F373" s="578"/>
      <c r="G373" s="579" t="s">
        <v>11</v>
      </c>
      <c r="H373" s="579"/>
      <c r="I373" s="580" t="s">
        <v>4</v>
      </c>
      <c r="J373" s="580"/>
      <c r="K373" s="575" t="s">
        <v>12</v>
      </c>
      <c r="L373" s="575"/>
      <c r="M373" s="197" t="s">
        <v>5</v>
      </c>
      <c r="N373" s="197" t="s">
        <v>6</v>
      </c>
      <c r="O373" s="198" t="s">
        <v>8</v>
      </c>
      <c r="P373" s="199" t="s">
        <v>9</v>
      </c>
      <c r="Q373" s="13"/>
      <c r="R373" s="13"/>
      <c r="S373" s="581" t="s">
        <v>125</v>
      </c>
      <c r="T373" s="581"/>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6" t="str">
        <f>IF(ISBLANK(partije!L54),"",partije!L54)</f>
        <v/>
      </c>
      <c r="H374" s="576"/>
      <c r="I374" s="576" t="str">
        <f>IF(ISBLANK(partije!M54),"",partije!M54)</f>
        <v/>
      </c>
      <c r="J374" s="576"/>
      <c r="K374" s="576" t="str">
        <f>IF(ISBLANK(partije!N54),"",partije!N54)</f>
        <v/>
      </c>
      <c r="L374" s="576"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7"/>
      <c r="B387" s="577"/>
      <c r="C387" s="169"/>
      <c r="E387" s="578" t="s">
        <v>10</v>
      </c>
      <c r="F387" s="578"/>
      <c r="G387" s="579" t="s">
        <v>11</v>
      </c>
      <c r="H387" s="579"/>
      <c r="I387" s="580" t="s">
        <v>4</v>
      </c>
      <c r="J387" s="580"/>
      <c r="K387" s="575" t="s">
        <v>12</v>
      </c>
      <c r="L387" s="575"/>
      <c r="M387" s="197" t="s">
        <v>5</v>
      </c>
      <c r="N387" s="197" t="s">
        <v>6</v>
      </c>
      <c r="O387" s="198" t="s">
        <v>8</v>
      </c>
      <c r="P387" s="199" t="s">
        <v>9</v>
      </c>
      <c r="Q387" s="13"/>
      <c r="R387" s="13"/>
      <c r="S387" s="581" t="s">
        <v>125</v>
      </c>
      <c r="T387" s="581"/>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6"/>
      <c r="H388" s="576" t="str">
        <f>IF(ISBLANK(partije!L56),"",partije!L56)</f>
        <v/>
      </c>
      <c r="I388" s="576" t="str">
        <f>IF(ISBLANK(partije!M56),"",partije!M56)</f>
        <v/>
      </c>
      <c r="J388" s="576"/>
      <c r="K388" s="576" t="str">
        <f>IF(ISBLANK(partije!N56),"",partije!N56)</f>
        <v/>
      </c>
      <c r="L388" s="576"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7"/>
      <c r="B401" s="577"/>
      <c r="C401" s="169"/>
      <c r="E401" s="578" t="s">
        <v>10</v>
      </c>
      <c r="F401" s="578"/>
      <c r="G401" s="579" t="s">
        <v>11</v>
      </c>
      <c r="H401" s="579"/>
      <c r="I401" s="580" t="s">
        <v>4</v>
      </c>
      <c r="J401" s="580"/>
      <c r="K401" s="575" t="s">
        <v>12</v>
      </c>
      <c r="L401" s="575"/>
      <c r="M401" s="197" t="s">
        <v>5</v>
      </c>
      <c r="N401" s="197" t="s">
        <v>6</v>
      </c>
      <c r="O401" s="198" t="s">
        <v>8</v>
      </c>
      <c r="P401" s="199" t="s">
        <v>9</v>
      </c>
      <c r="Q401" s="13"/>
      <c r="R401" s="13"/>
      <c r="S401" s="581" t="s">
        <v>125</v>
      </c>
      <c r="T401" s="581"/>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6" t="str">
        <f>IF(ISBLANK(partije!L58),"",partije!L58)</f>
        <v/>
      </c>
      <c r="H402" s="576"/>
      <c r="I402" s="576" t="str">
        <f>IF(ISBLANK(partije!M58),"",partije!M58)</f>
        <v/>
      </c>
      <c r="J402" s="576"/>
      <c r="K402" s="576" t="str">
        <f>IF(ISBLANK(partije!N58),"",partije!N58)</f>
        <v/>
      </c>
      <c r="L402" s="576"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7"/>
      <c r="B415" s="577"/>
      <c r="C415" s="169"/>
      <c r="E415" s="578" t="s">
        <v>10</v>
      </c>
      <c r="F415" s="578"/>
      <c r="G415" s="579" t="s">
        <v>11</v>
      </c>
      <c r="H415" s="579"/>
      <c r="I415" s="580" t="s">
        <v>4</v>
      </c>
      <c r="J415" s="580"/>
      <c r="K415" s="575" t="s">
        <v>12</v>
      </c>
      <c r="L415" s="575"/>
      <c r="M415" s="197" t="s">
        <v>5</v>
      </c>
      <c r="N415" s="197" t="s">
        <v>6</v>
      </c>
      <c r="O415" s="198" t="s">
        <v>8</v>
      </c>
      <c r="P415" s="199" t="s">
        <v>9</v>
      </c>
      <c r="Q415" s="13"/>
      <c r="R415" s="13"/>
      <c r="S415" s="581" t="s">
        <v>125</v>
      </c>
      <c r="T415" s="581"/>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6" t="str">
        <f>IF(ISBLANK(partije!L60),"",partije!L60)</f>
        <v/>
      </c>
      <c r="H416" s="576"/>
      <c r="I416" s="576" t="str">
        <f>IF(ISBLANK(partije!M60),"",partije!M60)</f>
        <v/>
      </c>
      <c r="J416" s="576"/>
      <c r="K416" s="576" t="str">
        <f>IF(ISBLANK(partije!N60),"",partije!N60)</f>
        <v/>
      </c>
      <c r="L416" s="576"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7"/>
      <c r="B429" s="577"/>
      <c r="C429" s="169"/>
      <c r="E429" s="578" t="s">
        <v>10</v>
      </c>
      <c r="F429" s="578"/>
      <c r="G429" s="579" t="s">
        <v>11</v>
      </c>
      <c r="H429" s="579"/>
      <c r="I429" s="580" t="s">
        <v>4</v>
      </c>
      <c r="J429" s="580"/>
      <c r="K429" s="575" t="s">
        <v>12</v>
      </c>
      <c r="L429" s="575"/>
      <c r="M429" s="197" t="s">
        <v>5</v>
      </c>
      <c r="N429" s="197" t="s">
        <v>6</v>
      </c>
      <c r="O429" s="198" t="s">
        <v>8</v>
      </c>
      <c r="P429" s="199" t="s">
        <v>9</v>
      </c>
      <c r="Q429" s="13"/>
      <c r="R429" s="13"/>
      <c r="S429" s="581" t="s">
        <v>125</v>
      </c>
      <c r="T429" s="581"/>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6" t="str">
        <f>IF(ISBLANK(partije!L62),"",partije!L62)</f>
        <v/>
      </c>
      <c r="H430" s="576"/>
      <c r="I430" s="576" t="str">
        <f>IF(ISBLANK(partije!M62),"",partije!M62)</f>
        <v/>
      </c>
      <c r="J430" s="576"/>
      <c r="K430" s="576" t="str">
        <f>IF(ISBLANK(partije!N62),"",partije!N62)</f>
        <v/>
      </c>
      <c r="L430" s="576"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7"/>
      <c r="B443" s="577"/>
      <c r="C443" s="169"/>
      <c r="E443" s="578" t="s">
        <v>10</v>
      </c>
      <c r="F443" s="578"/>
      <c r="G443" s="579" t="s">
        <v>11</v>
      </c>
      <c r="H443" s="579"/>
      <c r="I443" s="580" t="s">
        <v>4</v>
      </c>
      <c r="J443" s="580"/>
      <c r="K443" s="575" t="s">
        <v>12</v>
      </c>
      <c r="L443" s="575"/>
      <c r="M443" s="197" t="s">
        <v>5</v>
      </c>
      <c r="N443" s="197" t="s">
        <v>6</v>
      </c>
      <c r="O443" s="198" t="s">
        <v>8</v>
      </c>
      <c r="P443" s="199" t="s">
        <v>9</v>
      </c>
      <c r="Q443" s="13"/>
      <c r="R443" s="13"/>
      <c r="S443" s="581" t="s">
        <v>125</v>
      </c>
      <c r="T443" s="581"/>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6" t="str">
        <f>IF(ISBLANK(partije!L64),"",partije!L64)</f>
        <v/>
      </c>
      <c r="H444" s="576"/>
      <c r="I444" s="576" t="str">
        <f>IF(ISBLANK(partije!M64),"",partije!M64)</f>
        <v/>
      </c>
      <c r="J444" s="576"/>
      <c r="K444" s="576" t="str">
        <f>IF(ISBLANK(partije!N64),"",partije!N64)</f>
        <v/>
      </c>
      <c r="L444" s="576"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7"/>
      <c r="B457" s="577"/>
      <c r="C457" s="169"/>
      <c r="E457" s="578" t="s">
        <v>10</v>
      </c>
      <c r="F457" s="578"/>
      <c r="G457" s="579" t="s">
        <v>11</v>
      </c>
      <c r="H457" s="579"/>
      <c r="I457" s="580" t="s">
        <v>4</v>
      </c>
      <c r="J457" s="580"/>
      <c r="K457" s="575" t="s">
        <v>12</v>
      </c>
      <c r="L457" s="575"/>
      <c r="M457" s="197" t="s">
        <v>5</v>
      </c>
      <c r="N457" s="197" t="s">
        <v>6</v>
      </c>
      <c r="O457" s="198" t="s">
        <v>8</v>
      </c>
      <c r="P457" s="199" t="s">
        <v>9</v>
      </c>
      <c r="Q457" s="13"/>
      <c r="R457" s="13"/>
      <c r="S457" s="581" t="s">
        <v>125</v>
      </c>
      <c r="T457" s="581"/>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6" t="str">
        <f>IF(ISBLANK(partije!L66),"",partije!L66)</f>
        <v/>
      </c>
      <c r="H458" s="576"/>
      <c r="I458" s="576" t="str">
        <f>IF(ISBLANK(partije!M66),"",partije!M66)</f>
        <v/>
      </c>
      <c r="J458" s="576"/>
      <c r="K458" s="576" t="str">
        <f>IF(ISBLANK(partije!N66),"",partije!N66)</f>
        <v/>
      </c>
      <c r="L458" s="576"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AB16" sqref="AB16"/>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
        <v>209</v>
      </c>
      <c r="D5" s="546" t="s">
        <v>207</v>
      </c>
      <c r="E5" s="139"/>
      <c r="F5" s="140"/>
      <c r="G5" s="571"/>
      <c r="H5" s="572"/>
      <c r="I5" s="571"/>
      <c r="J5" s="572"/>
      <c r="K5" s="571"/>
      <c r="L5" s="572"/>
      <c r="M5" s="141" t="str">
        <f>IF(ISBLANK(partije!$J$2),"",COUNTIFS(C10:C15,D5,E10:E15,3)+COUNTIFS(D10:D15,D5,F10:F15,3))</f>
        <v/>
      </c>
      <c r="N5" s="141" t="str">
        <f>IF(ISBLANK(partije!$J$2),"",COUNTIFS(C10:C15,D5,E10:E15,"&lt;3")+COUNTIFS(D10:D15,D5,F10:F15,"&lt;3"))</f>
        <v/>
      </c>
      <c r="O5" s="247">
        <v>1</v>
      </c>
      <c r="P5" s="131">
        <v>1</v>
      </c>
      <c r="Q5" s="88"/>
      <c r="R5" s="89"/>
    </row>
    <row r="6" spans="1:22" ht="13.5" customHeight="1">
      <c r="A6" s="81">
        <v>2</v>
      </c>
      <c r="B6" s="209">
        <v>12</v>
      </c>
      <c r="C6" s="212" t="s">
        <v>209</v>
      </c>
      <c r="D6" s="546" t="s">
        <v>208</v>
      </c>
      <c r="E6" s="571"/>
      <c r="F6" s="572"/>
      <c r="G6" s="139"/>
      <c r="H6" s="140"/>
      <c r="I6" s="571"/>
      <c r="J6" s="572"/>
      <c r="K6" s="571"/>
      <c r="L6" s="572"/>
      <c r="M6" s="141" t="str">
        <f>IF(ISBLANK(partije!$J$2),"",COUNTIFS(C10:C15,D6,E10:E15,3)+COUNTIFS(D10:D15,D6,F10:F15,3))</f>
        <v/>
      </c>
      <c r="N6" s="141" t="str">
        <f>IF(ISBLANK(partije!$J$2),"",COUNTIFS(C10:C15,D6,E10:E15,"&lt;3")+COUNTIFS(D10:D15,D6,F10:F15,"&lt;3"))</f>
        <v/>
      </c>
      <c r="O6" s="247">
        <v>2</v>
      </c>
      <c r="P6" s="131">
        <v>2</v>
      </c>
      <c r="Q6" s="90"/>
      <c r="R6" s="91"/>
    </row>
    <row r="7" spans="1:22" ht="13.5" customHeight="1">
      <c r="A7" s="81">
        <v>3</v>
      </c>
      <c r="B7" s="209">
        <v>13</v>
      </c>
      <c r="C7" s="212" t="s">
        <v>209</v>
      </c>
      <c r="D7" s="546" t="s">
        <v>210</v>
      </c>
      <c r="E7" s="571"/>
      <c r="F7" s="572"/>
      <c r="G7" s="571"/>
      <c r="H7" s="572"/>
      <c r="I7" s="139"/>
      <c r="J7" s="140"/>
      <c r="K7" s="571"/>
      <c r="L7" s="572"/>
      <c r="M7" s="141" t="str">
        <f>IF(ISBLANK(partije!$J$2),"",COUNTIFS(C10:C15,D7,E10:E15,3)+COUNTIFS(D10:D15,D7,F10:F15,3))</f>
        <v/>
      </c>
      <c r="N7" s="141" t="str">
        <f>IF(ISBLANK(partije!$J$2),"",COUNTIFS(C10:C15,D7,E10:E15,"&lt;3")+COUNTIFS(D10:D15,D7,F10:F15,"&lt;3"))</f>
        <v/>
      </c>
      <c r="O7" s="247">
        <v>3</v>
      </c>
      <c r="P7" s="131">
        <v>3</v>
      </c>
      <c r="Q7" s="90"/>
      <c r="R7" s="91"/>
    </row>
    <row r="8" spans="1:22" ht="13.5" customHeight="1">
      <c r="A8" s="82">
        <v>4</v>
      </c>
      <c r="B8" s="210">
        <v>14</v>
      </c>
      <c r="C8" s="213" t="s">
        <v>212</v>
      </c>
      <c r="D8" s="547" t="s">
        <v>211</v>
      </c>
      <c r="E8" s="573"/>
      <c r="F8" s="574"/>
      <c r="G8" s="573"/>
      <c r="H8" s="574"/>
      <c r="I8" s="573"/>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77"/>
      <c r="B9" s="577"/>
      <c r="C9" s="169"/>
      <c r="E9" s="578" t="s">
        <v>10</v>
      </c>
      <c r="F9" s="578"/>
      <c r="G9" s="579" t="s">
        <v>11</v>
      </c>
      <c r="H9" s="579"/>
      <c r="I9" s="580" t="s">
        <v>4</v>
      </c>
      <c r="J9" s="580"/>
      <c r="K9" s="575" t="s">
        <v>12</v>
      </c>
      <c r="L9" s="575"/>
      <c r="M9" s="197" t="s">
        <v>5</v>
      </c>
      <c r="N9" s="197" t="s">
        <v>6</v>
      </c>
      <c r="O9" s="198" t="s">
        <v>8</v>
      </c>
      <c r="P9" s="199" t="s">
        <v>9</v>
      </c>
      <c r="S9" s="581" t="s">
        <v>125</v>
      </c>
      <c r="T9" s="581"/>
    </row>
    <row r="10" spans="1:22" ht="13.5" customHeight="1">
      <c r="A10" s="95" t="str">
        <f>IF(ISBLANK(partije!D2),"",partije!D2)</f>
        <v/>
      </c>
      <c r="B10" s="96" t="str">
        <f>IF(ISBLANK(partije!E2),"",partije!E2)</f>
        <v/>
      </c>
      <c r="C10" s="546" t="s">
        <v>207</v>
      </c>
      <c r="D10" s="547" t="s">
        <v>211</v>
      </c>
      <c r="E10" s="148"/>
      <c r="F10" s="148"/>
      <c r="G10" s="576"/>
      <c r="H10" s="576"/>
      <c r="I10" s="576"/>
      <c r="J10" s="576"/>
      <c r="K10" s="576"/>
      <c r="L10" s="576"/>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6" t="s">
        <v>208</v>
      </c>
      <c r="D11" s="546" t="s">
        <v>210</v>
      </c>
      <c r="E11" s="153"/>
      <c r="F11" s="153"/>
      <c r="G11" s="567"/>
      <c r="H11" s="567"/>
      <c r="I11" s="567"/>
      <c r="J11" s="567"/>
      <c r="K11" s="567"/>
      <c r="L11" s="567"/>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207</v>
      </c>
      <c r="D12" s="546" t="s">
        <v>210</v>
      </c>
      <c r="E12" s="153"/>
      <c r="F12" s="153"/>
      <c r="G12" s="567"/>
      <c r="H12" s="567"/>
      <c r="I12" s="567"/>
      <c r="J12" s="567"/>
      <c r="K12" s="567"/>
      <c r="L12" s="567"/>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546" t="s">
        <v>208</v>
      </c>
      <c r="D13" s="547" t="s">
        <v>211</v>
      </c>
      <c r="E13" s="153"/>
      <c r="F13" s="153"/>
      <c r="G13" s="567"/>
      <c r="H13" s="567"/>
      <c r="I13" s="567"/>
      <c r="J13" s="567"/>
      <c r="K13" s="567"/>
      <c r="L13" s="567"/>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546" t="s">
        <v>207</v>
      </c>
      <c r="D14" s="546" t="s">
        <v>208</v>
      </c>
      <c r="E14" s="153"/>
      <c r="F14" s="153"/>
      <c r="G14" s="567"/>
      <c r="H14" s="567"/>
      <c r="I14" s="567"/>
      <c r="J14" s="567"/>
      <c r="K14" s="567"/>
      <c r="L14" s="567"/>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546" t="s">
        <v>210</v>
      </c>
      <c r="D15" s="547" t="s">
        <v>211</v>
      </c>
      <c r="E15" s="158"/>
      <c r="F15" s="158"/>
      <c r="G15" s="568"/>
      <c r="H15" s="568"/>
      <c r="I15" s="568"/>
      <c r="J15" s="568"/>
      <c r="K15" s="568"/>
      <c r="L15" s="568"/>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c r="D19" s="546"/>
      <c r="E19" s="139"/>
      <c r="F19" s="140"/>
      <c r="G19" s="571" t="str">
        <f t="array" ref="G19">INDEX(E24:E29,MATCH(D19&amp;D20,C24:C29&amp;D24:D29,0))&amp;"/"&amp;INDEX(F24:F29,MATCH(D19&amp;D20,C24:C29&amp;D24:D29,0))</f>
        <v>/</v>
      </c>
      <c r="H19" s="572"/>
      <c r="I19" s="571" t="s">
        <v>176</v>
      </c>
      <c r="J19" s="572"/>
      <c r="K19" s="571" t="e">
        <f t="array" ref="K19">INDEX(E24:E29,MATCH(D19&amp;D22,C24:C29&amp;D24:D29,0))&amp;"/"&amp;INDEX(F24:F29,MATCH(D19&amp;D22,C24:C29&amp;D24:D29,0))</f>
        <v>#N/A</v>
      </c>
      <c r="L19" s="572"/>
      <c r="M19" s="141" t="str">
        <f>IF(ISBLANK(partije!$J$2),"",COUNTIFS(C24:C29,D19,E24:E29,3)+COUNTIFS(D24:D29,D19,F24:F29,3))</f>
        <v/>
      </c>
      <c r="N19" s="141" t="str">
        <f>IF(ISBLANK(partije!$J$2),"",COUNTIFS(C24:C29,D19,E24:E29,"&lt;3")+COUNTIFS(D24:D29,D19,F24:F29,"&lt;3"))</f>
        <v/>
      </c>
      <c r="O19" s="247">
        <v>1</v>
      </c>
      <c r="P19" s="131">
        <v>1</v>
      </c>
      <c r="Q19" s="88" t="str">
        <f>IF(ISBLANK(D19),"*",INDEX(D19:D22,MATCH(P19,O19:O22,0)))</f>
        <v>*</v>
      </c>
      <c r="R19" s="89"/>
    </row>
    <row r="20" spans="1:20" ht="13.5" customHeight="1">
      <c r="A20" s="81">
        <v>2</v>
      </c>
      <c r="B20" s="209">
        <v>22</v>
      </c>
      <c r="C20" s="212"/>
      <c r="D20" s="546"/>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e">
        <f t="array" ref="K20">INDEX(E24:E29,MATCH(D20&amp;D22,C24:C29&amp;D24:D29,0))&amp;"/"&amp;INDEX(F24:F29,MATCH(D20&amp;D22,C24:C29&amp;D24:D29,0))</f>
        <v>#N/A</v>
      </c>
      <c r="L20" s="572"/>
      <c r="M20" s="141" t="str">
        <f>IF(ISBLANK(partije!$J$2),"",COUNTIFS(C24:C29,D20,E24:E29,3)+COUNTIFS(D24:D29,D20,F24:F29,3))</f>
        <v/>
      </c>
      <c r="N20" s="141" t="str">
        <f>IF(ISBLANK(partije!$J$2),"",COUNTIFS(C24:C29,D20,E24:E29,"&lt;3")+COUNTIFS(D24:D29,D20,F24:F29,"&lt;3"))</f>
        <v/>
      </c>
      <c r="O20" s="247">
        <v>2</v>
      </c>
      <c r="P20" s="131">
        <v>2</v>
      </c>
      <c r="Q20" s="90" t="str">
        <f>IF(ISBLANK(D20),"*",INDEX(D19:D22,MATCH(P20,O19:O22,0)))</f>
        <v>*</v>
      </c>
      <c r="R20" s="91"/>
    </row>
    <row r="21" spans="1:20" ht="13.5" customHeight="1">
      <c r="A21" s="81">
        <v>3</v>
      </c>
      <c r="B21" s="209">
        <v>23</v>
      </c>
      <c r="C21" s="212"/>
      <c r="D21" s="546"/>
      <c r="E21" s="571" t="s">
        <v>176</v>
      </c>
      <c r="F21" s="572"/>
      <c r="G21" s="571" t="str">
        <f t="array" ref="G21">INDEX(F24:F29,MATCH(D20&amp;D21,C24:C29&amp;D24:D29,0))&amp;"/"&amp;INDEX(E24:E29,MATCH(D20&amp;D21,C24:C29&amp;D24:D29,0))</f>
        <v>/</v>
      </c>
      <c r="H21" s="572"/>
      <c r="I21" s="139"/>
      <c r="J21" s="140"/>
      <c r="K21" s="571" t="e">
        <f t="array" ref="K21">INDEX(E24:E29,MATCH(D21&amp;D22,C24:C29&amp;D24:D29,0))&amp;"/"&amp;INDEX(F24:F29,MATCH(D21&amp;D22,C24:C29&amp;D24:D29,0))</f>
        <v>#N/A</v>
      </c>
      <c r="L21" s="572"/>
      <c r="M21" s="141" t="str">
        <f>IF(ISBLANK(partije!$J$2),"",COUNTIFS(C24:C29,D21,E24:E29,3)+COUNTIFS(D24:D29,D21,F24:F29,3))</f>
        <v/>
      </c>
      <c r="N21" s="141" t="str">
        <f>IF(ISBLANK(partije!$J$2),"",COUNTIFS(C24:C29,D21,E24:E29,"&lt;3")+COUNTIFS(D24:D29,D21,F24:F29,"&lt;3"))</f>
        <v/>
      </c>
      <c r="O21" s="247">
        <v>3</v>
      </c>
      <c r="P21" s="131">
        <v>3</v>
      </c>
      <c r="Q21" s="90" t="str">
        <f>IF(ISBLANK(D21),"*",INDEX(D19:D22,MATCH(P21,O19:O22,0)))</f>
        <v>*</v>
      </c>
      <c r="R21" s="91"/>
    </row>
    <row r="22" spans="1:20" ht="13.5" customHeight="1">
      <c r="A22" s="82">
        <v>4</v>
      </c>
      <c r="B22" s="210">
        <v>24</v>
      </c>
      <c r="C22" s="213" t="str">
        <f>IF(ISNA(MATCH(B22,spisak!$F$4:$F$260,0)),"",INDEX(spisak!$C$4:$C$260,MATCH(B22,spisak!$F$4:$F$260,0)))</f>
        <v/>
      </c>
      <c r="D22" s="547" t="s">
        <v>176</v>
      </c>
      <c r="E22" s="573" t="e">
        <f t="array" ref="E22">INDEX(F24:F29,MATCH(D19&amp;D22,C24:C29&amp;D24:D29,0))&amp;"/"&amp;INDEX(E24:E29,MATCH(D19&amp;D22,C24:C29&amp;D24:D29,0))</f>
        <v>#N/A</v>
      </c>
      <c r="F22" s="574"/>
      <c r="G22" s="573" t="e">
        <f t="array" ref="G22">INDEX(F24:F29,MATCH(D20&amp;D22,C24:C29&amp;D24:D29,0))&amp;"/"&amp;INDEX(E24:E29,MATCH(D20&amp;D22,C24:C29&amp;D24:D29,0))</f>
        <v>#N/A</v>
      </c>
      <c r="H22" s="574"/>
      <c r="I22" s="573" t="e">
        <f t="array" ref="I22">INDEX(F24:F29,MATCH(D21&amp;D22,C24:C29&amp;D24:D29,0))&amp;"/"&amp;INDEX(E24:E29,MATCH(D21&amp;D22,C24:C29&amp;D24:D29,0))</f>
        <v>#N/A</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77"/>
      <c r="B23" s="577"/>
      <c r="C23" s="169"/>
      <c r="E23" s="578" t="s">
        <v>10</v>
      </c>
      <c r="F23" s="578"/>
      <c r="G23" s="579" t="s">
        <v>11</v>
      </c>
      <c r="H23" s="579"/>
      <c r="I23" s="580" t="s">
        <v>4</v>
      </c>
      <c r="J23" s="580"/>
      <c r="K23" s="575" t="s">
        <v>12</v>
      </c>
      <c r="L23" s="575"/>
      <c r="M23" s="197" t="s">
        <v>5</v>
      </c>
      <c r="N23" s="197" t="s">
        <v>6</v>
      </c>
      <c r="O23" s="198" t="s">
        <v>8</v>
      </c>
      <c r="P23" s="199" t="s">
        <v>9</v>
      </c>
      <c r="Q23" s="13"/>
      <c r="R23" s="13"/>
      <c r="S23" s="581" t="s">
        <v>125</v>
      </c>
      <c r="T23" s="581"/>
    </row>
    <row r="24" spans="1:20" ht="13.5" customHeight="1">
      <c r="A24" s="95" t="str">
        <f>IF(ISBLANK(partije!D4),"",partije!D4)</f>
        <v/>
      </c>
      <c r="B24" s="96" t="str">
        <f>IF(ISBLANK(partije!E4),"",partije!E4)</f>
        <v/>
      </c>
      <c r="C24" s="147"/>
      <c r="D24" s="550"/>
      <c r="E24" s="148"/>
      <c r="F24" s="148"/>
      <c r="G24" s="576"/>
      <c r="H24" s="576"/>
      <c r="I24" s="576"/>
      <c r="J24" s="576"/>
      <c r="K24" s="576"/>
      <c r="L24" s="576"/>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c r="D25" s="548"/>
      <c r="E25" s="153"/>
      <c r="F25" s="153"/>
      <c r="G25" s="567"/>
      <c r="H25" s="567"/>
      <c r="I25" s="567"/>
      <c r="J25" s="567"/>
      <c r="K25" s="567"/>
      <c r="L25" s="567"/>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c r="D26" s="176"/>
      <c r="E26" s="153"/>
      <c r="F26" s="153"/>
      <c r="G26" s="567"/>
      <c r="H26" s="567"/>
      <c r="I26" s="567"/>
      <c r="J26" s="567"/>
      <c r="K26" s="567"/>
      <c r="L26" s="567"/>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67"/>
      <c r="H27" s="567"/>
      <c r="I27" s="567"/>
      <c r="J27" s="567"/>
      <c r="K27" s="567"/>
      <c r="L27" s="567"/>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67"/>
      <c r="H28" s="567"/>
      <c r="I28" s="567"/>
      <c r="J28" s="567"/>
      <c r="K28" s="567"/>
      <c r="L28" s="567"/>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68"/>
      <c r="H29" s="568"/>
      <c r="I29" s="568"/>
      <c r="J29" s="568"/>
      <c r="K29" s="568"/>
      <c r="L29" s="568"/>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c r="D33" s="546"/>
      <c r="E33" s="139"/>
      <c r="F33" s="140"/>
      <c r="G33" s="571" t="str">
        <f t="array" ref="G33">INDEX(E38:E43,MATCH(D33&amp;D34,C38:C43&amp;D38:D43,0))&amp;"/"&amp;INDEX(F38:F43,MATCH(D33&amp;D34,C38:C43&amp;D38:D43,0))</f>
        <v>/</v>
      </c>
      <c r="H33" s="572"/>
      <c r="I33" s="571" t="s">
        <v>176</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str">
        <f>IF(ISBLANK(D33),"*",INDEX(D33:D36,MATCH(P33,O33:O36,0)))</f>
        <v>*</v>
      </c>
      <c r="R33" s="89"/>
    </row>
    <row r="34" spans="1:20" ht="13.5" customHeight="1">
      <c r="A34" s="81">
        <v>2</v>
      </c>
      <c r="B34" s="209">
        <v>32</v>
      </c>
      <c r="C34" s="212"/>
      <c r="D34" s="546"/>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
        <v>176</v>
      </c>
      <c r="L34" s="572"/>
      <c r="M34" s="141" t="str">
        <f>IF(ISBLANK(partije!$J$2),"",COUNTIFS(C38:C43,D34,E38:E43,3)+COUNTIFS(D38:D43,D34,F38:F43,3))</f>
        <v/>
      </c>
      <c r="N34" s="141" t="str">
        <f>IF(ISBLANK(partije!$J$2),"",COUNTIFS(C38:C43,D34,E38:E43,"&lt;3")+COUNTIFS(D38:D43,D34,F38:F43,"&lt;3"))</f>
        <v/>
      </c>
      <c r="O34" s="247"/>
      <c r="P34" s="131">
        <v>2</v>
      </c>
      <c r="Q34" s="90" t="str">
        <f>IF(ISBLANK(D34),"*",INDEX(D33:D36,MATCH(P34,O33:O36,0)))</f>
        <v>*</v>
      </c>
      <c r="R34" s="91"/>
    </row>
    <row r="35" spans="1:20" ht="13.5" customHeight="1">
      <c r="A35" s="81">
        <v>3</v>
      </c>
      <c r="B35" s="209">
        <v>33</v>
      </c>
      <c r="C35" s="212"/>
      <c r="D35" s="546"/>
      <c r="E35" s="571" t="s">
        <v>176</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str">
        <f>IF(ISBLANK(D35),"*",INDEX(D33:D36,MATCH(P35,O33:O36,0)))</f>
        <v>*</v>
      </c>
      <c r="R35" s="91"/>
    </row>
    <row r="36" spans="1:20" ht="13.5" customHeight="1">
      <c r="A36" s="82">
        <v>4</v>
      </c>
      <c r="B36" s="210">
        <v>34</v>
      </c>
      <c r="C36" s="213"/>
      <c r="D36" s="547"/>
      <c r="E36" s="573" t="str">
        <f t="array" ref="E36">INDEX(F38:F43,MATCH(D33&amp;D36,C38:C43&amp;D38:D43,0))&amp;"/"&amp;INDEX(E38:E43,MATCH(D33&amp;D36,C38:C43&amp;D38:D43,0))</f>
        <v>/</v>
      </c>
      <c r="F36" s="574"/>
      <c r="G36" s="573" t="s">
        <v>176</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77"/>
      <c r="B37" s="577"/>
      <c r="C37" s="169"/>
      <c r="E37" s="578" t="s">
        <v>10</v>
      </c>
      <c r="F37" s="578"/>
      <c r="G37" s="579" t="s">
        <v>11</v>
      </c>
      <c r="H37" s="579"/>
      <c r="I37" s="580" t="s">
        <v>4</v>
      </c>
      <c r="J37" s="580"/>
      <c r="K37" s="575" t="s">
        <v>12</v>
      </c>
      <c r="L37" s="575"/>
      <c r="M37" s="197" t="s">
        <v>5</v>
      </c>
      <c r="N37" s="197" t="s">
        <v>6</v>
      </c>
      <c r="O37" s="198" t="s">
        <v>8</v>
      </c>
      <c r="P37" s="199" t="s">
        <v>9</v>
      </c>
      <c r="Q37" s="13"/>
      <c r="R37" s="13"/>
      <c r="S37" s="581" t="s">
        <v>125</v>
      </c>
      <c r="T37" s="581"/>
    </row>
    <row r="38" spans="1:20" ht="13.5" customHeight="1">
      <c r="A38" s="95" t="str">
        <f>IF(ISBLANK(partije!D6),"",partije!D6)</f>
        <v/>
      </c>
      <c r="B38" s="96" t="str">
        <f>IF(ISBLANK(partije!E6),"",partije!E6)</f>
        <v/>
      </c>
      <c r="C38" s="147"/>
      <c r="D38" s="550"/>
      <c r="E38" s="148"/>
      <c r="F38" s="148"/>
      <c r="G38" s="576"/>
      <c r="H38" s="576"/>
      <c r="I38" s="576"/>
      <c r="J38" s="576"/>
      <c r="K38" s="576"/>
      <c r="L38" s="576"/>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c r="D39" s="548"/>
      <c r="E39" s="153"/>
      <c r="F39" s="153"/>
      <c r="G39" s="567"/>
      <c r="H39" s="567"/>
      <c r="I39" s="567"/>
      <c r="J39" s="567"/>
      <c r="K39" s="567"/>
      <c r="L39" s="567"/>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c r="D40" s="176"/>
      <c r="E40" s="153"/>
      <c r="F40" s="153"/>
      <c r="G40" s="567"/>
      <c r="H40" s="567"/>
      <c r="I40" s="567"/>
      <c r="J40" s="567"/>
      <c r="K40" s="567"/>
      <c r="L40" s="567"/>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67"/>
      <c r="H41" s="567"/>
      <c r="I41" s="567"/>
      <c r="J41" s="567"/>
      <c r="K41" s="567"/>
      <c r="L41" s="567"/>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67"/>
      <c r="H42" s="567"/>
      <c r="I42" s="567"/>
      <c r="J42" s="567"/>
      <c r="K42" s="567"/>
      <c r="L42" s="567"/>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68"/>
      <c r="H43" s="568"/>
      <c r="I43" s="568"/>
      <c r="J43" s="568"/>
      <c r="K43" s="568"/>
      <c r="L43" s="568"/>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c r="D47" s="546"/>
      <c r="E47" s="139"/>
      <c r="F47" s="140"/>
      <c r="G47" s="571" t="str">
        <f t="array" ref="G47">INDEX(E52:E57,MATCH(D47&amp;D48,C52:C57&amp;D52:D57,0))&amp;"/"&amp;INDEX(F52:F57,MATCH(D47&amp;D48,C52:C57&amp;D52:D57,0))</f>
        <v>/</v>
      </c>
      <c r="H47" s="572"/>
      <c r="I47" s="571" t="s">
        <v>176</v>
      </c>
      <c r="J47" s="572"/>
      <c r="K47" s="571" t="e">
        <f t="array" ref="K47">INDEX(E52:E57,MATCH(D47&amp;D50,C52:C57&amp;D52:D57,0))&amp;"/"&amp;INDEX(F52:F57,MATCH(D47&amp;D50,C52:C57&amp;D52:D57,0))</f>
        <v>#N/A</v>
      </c>
      <c r="L47" s="572"/>
      <c r="M47" s="141" t="str">
        <f>IF(ISBLANK(partije!$J$2),"",COUNTIFS(C52:C57,D47,E52:E57,3)+COUNTIFS(D52:D57,D47,F52:F57,3))</f>
        <v/>
      </c>
      <c r="N47" s="141" t="str">
        <f>IF(ISBLANK(partije!$J$2),"",COUNTIFS(C52:C57,D47,E52:E57,"&lt;3")+COUNTIFS(D52:D57,D47,F52:F57,"&lt;3"))</f>
        <v/>
      </c>
      <c r="O47" s="247">
        <v>1</v>
      </c>
      <c r="P47" s="131">
        <v>1</v>
      </c>
      <c r="Q47" s="88" t="str">
        <f>IF(ISBLANK(D47),"*",INDEX(D47:D50,MATCH(P47,O47:O50,0)))</f>
        <v>*</v>
      </c>
      <c r="R47" s="89"/>
    </row>
    <row r="48" spans="1:20" ht="13.5" customHeight="1">
      <c r="A48" s="81">
        <v>2</v>
      </c>
      <c r="B48" s="209">
        <v>42</v>
      </c>
      <c r="C48" s="212"/>
      <c r="D48" s="546"/>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e">
        <f t="array" ref="K48">INDEX(E52:E57,MATCH(D48&amp;D50,C52:C57&amp;D52:D57,0))&amp;"/"&amp;INDEX(F52:F57,MATCH(D48&amp;D50,C52:C57&amp;D52:D57,0))</f>
        <v>#N/A</v>
      </c>
      <c r="L48" s="572"/>
      <c r="M48" s="141" t="str">
        <f>IF(ISBLANK(partije!$J$2),"",COUNTIFS(C52:C57,D48,E52:E57,3)+COUNTIFS(D52:D57,D48,F52:F57,3))</f>
        <v/>
      </c>
      <c r="N48" s="141" t="str">
        <f>IF(ISBLANK(partije!$J$2),"",COUNTIFS(C52:C57,D48,E52:E57,"&lt;3")+COUNTIFS(D52:D57,D48,F52:F57,"&lt;3"))</f>
        <v/>
      </c>
      <c r="O48" s="247">
        <v>3</v>
      </c>
      <c r="P48" s="131">
        <v>2</v>
      </c>
      <c r="Q48" s="90" t="str">
        <f>IF(ISBLANK(D48),"*",INDEX(D47:D50,MATCH(P48,O47:O50,0)))</f>
        <v>*</v>
      </c>
      <c r="R48" s="91"/>
    </row>
    <row r="49" spans="1:20" ht="13.5" customHeight="1">
      <c r="A49" s="81">
        <v>3</v>
      </c>
      <c r="B49" s="209">
        <v>43</v>
      </c>
      <c r="C49" s="212"/>
      <c r="D49" s="546"/>
      <c r="E49" s="571" t="s">
        <v>176</v>
      </c>
      <c r="F49" s="572"/>
      <c r="G49" s="571" t="str">
        <f t="array" ref="G49">INDEX(F52:F57,MATCH(D48&amp;D49,C52:C57&amp;D52:D57,0))&amp;"/"&amp;INDEX(E52:E57,MATCH(D48&amp;D49,C52:C57&amp;D52:D57,0))</f>
        <v>/</v>
      </c>
      <c r="H49" s="572"/>
      <c r="I49" s="139"/>
      <c r="J49" s="140"/>
      <c r="K49" s="571" t="e">
        <f t="array" ref="K49">INDEX(E52:E57,MATCH(D49&amp;D50,C52:C57&amp;D52:D57,0))&amp;"/"&amp;INDEX(F52:F57,MATCH(D49&amp;D50,C52:C57&amp;D52:D57,0))</f>
        <v>#N/A</v>
      </c>
      <c r="L49" s="572"/>
      <c r="M49" s="141" t="str">
        <f>IF(ISBLANK(partije!$J$2),"",COUNTIFS(C52:C57,D49,E52:E57,3)+COUNTIFS(D52:D57,D49,F52:F57,3))</f>
        <v/>
      </c>
      <c r="N49" s="141" t="str">
        <f>IF(ISBLANK(partije!$J$2),"",COUNTIFS(C52:C57,D49,E52:E57,"&lt;3")+COUNTIFS(D52:D57,D49,F52:F57,"&lt;3"))</f>
        <v/>
      </c>
      <c r="O49" s="247">
        <v>2</v>
      </c>
      <c r="P49" s="131">
        <v>3</v>
      </c>
      <c r="Q49" s="90" t="str">
        <f>IF(ISBLANK(D49),"*",INDEX(D47:D50,MATCH(P49,O47:O50,0)))</f>
        <v>*</v>
      </c>
      <c r="R49" s="91"/>
    </row>
    <row r="50" spans="1:20" ht="13.5" customHeight="1">
      <c r="A50" s="82">
        <v>4</v>
      </c>
      <c r="B50" s="210">
        <v>44</v>
      </c>
      <c r="C50" s="213" t="str">
        <f>IF(ISNA(MATCH(B50,spisak!$F$4:$F$260,0)),"",INDEX(spisak!$C$4:$C$260,MATCH(B50,spisak!$F$4:$F$260,0)))</f>
        <v/>
      </c>
      <c r="D50" s="547" t="s">
        <v>176</v>
      </c>
      <c r="E50" s="573" t="e">
        <f t="array" ref="E50">INDEX(F52:F57,MATCH(D47&amp;D50,C52:C57&amp;D52:D57,0))&amp;"/"&amp;INDEX(E52:E57,MATCH(D47&amp;D50,C52:C57&amp;D52:D57,0))</f>
        <v>#N/A</v>
      </c>
      <c r="F50" s="574"/>
      <c r="G50" s="573" t="e">
        <f t="array" ref="G50">INDEX(F52:F57,MATCH(D48&amp;D50,C52:C57&amp;D52:D57,0))&amp;"/"&amp;INDEX(E52:E57,MATCH(D48&amp;D50,C52:C57&amp;D52:D57,0))</f>
        <v>#N/A</v>
      </c>
      <c r="H50" s="574"/>
      <c r="I50" s="573" t="e">
        <f t="array" ref="I50">INDEX(F52:F57,MATCH(D49&amp;D50,C52:C57&amp;D52:D57,0))&amp;"/"&amp;INDEX(E52:E57,MATCH(D49&amp;D50,C52:C57&amp;D52:D57,0))</f>
        <v>#N/A</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7"/>
      <c r="B51" s="577"/>
      <c r="C51" s="169"/>
      <c r="E51" s="578" t="s">
        <v>10</v>
      </c>
      <c r="F51" s="578"/>
      <c r="G51" s="579" t="s">
        <v>11</v>
      </c>
      <c r="H51" s="579"/>
      <c r="I51" s="580" t="s">
        <v>4</v>
      </c>
      <c r="J51" s="580"/>
      <c r="K51" s="575" t="s">
        <v>12</v>
      </c>
      <c r="L51" s="575"/>
      <c r="M51" s="197" t="s">
        <v>5</v>
      </c>
      <c r="N51" s="197" t="s">
        <v>6</v>
      </c>
      <c r="O51" s="198" t="s">
        <v>8</v>
      </c>
      <c r="P51" s="199" t="s">
        <v>9</v>
      </c>
      <c r="Q51" s="13"/>
      <c r="R51" s="13"/>
      <c r="S51" s="581" t="s">
        <v>125</v>
      </c>
      <c r="T51" s="581"/>
    </row>
    <row r="52" spans="1:20" ht="13.5" customHeight="1">
      <c r="A52" s="95" t="str">
        <f>IF(ISBLANK(partije!D8),"",partije!D8)</f>
        <v/>
      </c>
      <c r="B52" s="96" t="str">
        <f>IF(ISBLANK(partije!E8),"",partije!E8)</f>
        <v/>
      </c>
      <c r="C52" s="147"/>
      <c r="D52" s="550"/>
      <c r="E52" s="148"/>
      <c r="F52" s="148"/>
      <c r="G52" s="576"/>
      <c r="H52" s="576"/>
      <c r="I52" s="576"/>
      <c r="J52" s="576"/>
      <c r="K52" s="576"/>
      <c r="L52" s="576"/>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c r="D53" s="176"/>
      <c r="E53" s="153"/>
      <c r="F53" s="153"/>
      <c r="G53" s="567"/>
      <c r="H53" s="567"/>
      <c r="I53" s="567"/>
      <c r="J53" s="567"/>
      <c r="K53" s="567"/>
      <c r="L53" s="567"/>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c r="D54" s="176"/>
      <c r="E54" s="153"/>
      <c r="F54" s="153"/>
      <c r="G54" s="567"/>
      <c r="H54" s="567"/>
      <c r="I54" s="567"/>
      <c r="J54" s="567"/>
      <c r="K54" s="567"/>
      <c r="L54" s="567"/>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67"/>
      <c r="H55" s="567"/>
      <c r="I55" s="567"/>
      <c r="J55" s="567"/>
      <c r="K55" s="567"/>
      <c r="L55" s="567"/>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67"/>
      <c r="H56" s="567"/>
      <c r="I56" s="567"/>
      <c r="J56" s="567"/>
      <c r="K56" s="567"/>
      <c r="L56" s="567"/>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68"/>
      <c r="H57" s="568"/>
      <c r="I57" s="568"/>
      <c r="J57" s="568"/>
      <c r="K57" s="568"/>
      <c r="L57" s="568"/>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c r="D61" s="546"/>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e">
        <f t="array" ref="K61">INDEX(E66:E71,MATCH(D61&amp;D64,C66:C71&amp;D66:D71,0))&amp;"/"&amp;INDEX(F66:F71,MATCH(D61&amp;D64,C66:C71&amp;D66:D71,0))</f>
        <v>#N/A</v>
      </c>
      <c r="L61" s="572"/>
      <c r="M61" s="141" t="str">
        <f>IF(ISBLANK(partije!$J$2),"",COUNTIFS(C66:C71,D61,E66:E71,3)+COUNTIFS(D66:D71,D61,F66:F71,3))</f>
        <v/>
      </c>
      <c r="N61" s="141" t="str">
        <f>IF(ISBLANK(partije!$J$2),"",COUNTIFS(C66:C71,D61,E66:E71,"&lt;3")+COUNTIFS(D66:D71,D61,F66:F71,"&lt;3"))</f>
        <v/>
      </c>
      <c r="O61" s="247">
        <v>1</v>
      </c>
      <c r="P61" s="131">
        <v>1</v>
      </c>
      <c r="Q61" s="88" t="str">
        <f>IF(ISBLANK(D61),"*",INDEX(D61:D64,MATCH(P61,O61:O64,0)))</f>
        <v>*</v>
      </c>
      <c r="R61" s="89"/>
    </row>
    <row r="62" spans="1:20" ht="13.5" customHeight="1">
      <c r="A62" s="81">
        <v>2</v>
      </c>
      <c r="B62" s="209">
        <v>52</v>
      </c>
      <c r="C62" s="212"/>
      <c r="D62" s="546"/>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
        <v>176</v>
      </c>
      <c r="L62" s="572"/>
      <c r="M62" s="141" t="str">
        <f>IF(ISBLANK(partije!$J$2),"",COUNTIFS(C66:C71,D62,E66:E71,3)+COUNTIFS(D66:D71,D62,F66:F71,3))</f>
        <v/>
      </c>
      <c r="N62" s="141" t="str">
        <f>IF(ISBLANK(partije!$J$2),"",COUNTIFS(C66:C71,D62,E66:E71,"&lt;3")+COUNTIFS(D66:D71,D62,F66:F71,"&lt;3"))</f>
        <v/>
      </c>
      <c r="O62" s="247">
        <v>2</v>
      </c>
      <c r="P62" s="131">
        <v>2</v>
      </c>
      <c r="Q62" s="90" t="str">
        <f>IF(ISBLANK(D62),"*",INDEX(D61:D64,MATCH(P62,O61:O64,0)))</f>
        <v>*</v>
      </c>
      <c r="R62" s="91"/>
    </row>
    <row r="63" spans="1:20" ht="13.5" customHeight="1">
      <c r="A63" s="81">
        <v>3</v>
      </c>
      <c r="B63" s="209">
        <v>53</v>
      </c>
      <c r="C63" s="212"/>
      <c r="D63" s="546"/>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e">
        <f t="array" ref="K63">INDEX(E66:E71,MATCH(D63&amp;D64,C66:C71&amp;D66:D71,0))&amp;"/"&amp;INDEX(F66:F71,MATCH(D63&amp;D64,C66:C71&amp;D66:D71,0))</f>
        <v>#N/A</v>
      </c>
      <c r="L63" s="572"/>
      <c r="M63" s="141" t="str">
        <f>IF(ISBLANK(partije!$J$2),"",COUNTIFS(C66:C71,D63,E66:E71,3)+COUNTIFS(D66:D71,D63,F66:F71,3))</f>
        <v/>
      </c>
      <c r="N63" s="141" t="str">
        <f>IF(ISBLANK(partije!$J$2),"",COUNTIFS(C66:C71,D63,E66:E71,"&lt;3")+COUNTIFS(D66:D71,D63,F66:F71,"&lt;3"))</f>
        <v/>
      </c>
      <c r="O63" s="247">
        <v>3</v>
      </c>
      <c r="P63" s="131">
        <v>3</v>
      </c>
      <c r="Q63" s="90" t="str">
        <f>IF(ISBLANK(D63),"*",INDEX(D61:D64,MATCH(P63,O61:O64,0)))</f>
        <v>*</v>
      </c>
      <c r="R63" s="91"/>
    </row>
    <row r="64" spans="1:20" ht="13.5" customHeight="1">
      <c r="A64" s="82">
        <v>4</v>
      </c>
      <c r="B64" s="210">
        <v>54</v>
      </c>
      <c r="C64" s="213" t="s">
        <v>176</v>
      </c>
      <c r="D64" s="547" t="s">
        <v>195</v>
      </c>
      <c r="E64" s="573" t="e">
        <f t="array" ref="E64">INDEX(F66:F71,MATCH(D61&amp;D64,C66:C71&amp;D66:D71,0))&amp;"/"&amp;INDEX(E66:E71,MATCH(D61&amp;D64,C66:C71&amp;D66:D71,0))</f>
        <v>#N/A</v>
      </c>
      <c r="F64" s="574"/>
      <c r="G64" s="573" t="s">
        <v>176</v>
      </c>
      <c r="H64" s="574"/>
      <c r="I64" s="573" t="e">
        <f t="array" ref="I64">INDEX(F66:F71,MATCH(D63&amp;D64,C66:C71&amp;D66:D71,0))&amp;"/"&amp;INDEX(E66:E71,MATCH(D63&amp;D64,C66:C71&amp;D66:D71,0))</f>
        <v>#N/A</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7"/>
      <c r="B65" s="577"/>
      <c r="C65" s="169"/>
      <c r="E65" s="578" t="s">
        <v>10</v>
      </c>
      <c r="F65" s="578"/>
      <c r="G65" s="579" t="s">
        <v>11</v>
      </c>
      <c r="H65" s="579"/>
      <c r="I65" s="580" t="s">
        <v>4</v>
      </c>
      <c r="J65" s="580"/>
      <c r="K65" s="575" t="s">
        <v>12</v>
      </c>
      <c r="L65" s="575"/>
      <c r="M65" s="197" t="s">
        <v>5</v>
      </c>
      <c r="N65" s="197" t="s">
        <v>6</v>
      </c>
      <c r="O65" s="198" t="s">
        <v>8</v>
      </c>
      <c r="P65" s="199" t="s">
        <v>9</v>
      </c>
      <c r="Q65" s="13"/>
      <c r="R65" s="13"/>
      <c r="S65" s="581" t="s">
        <v>125</v>
      </c>
      <c r="T65" s="581"/>
    </row>
    <row r="66" spans="1:20" ht="13.5" customHeight="1">
      <c r="A66" s="95" t="str">
        <f>IF(ISBLANK(partije!D10),"",partije!D10)</f>
        <v/>
      </c>
      <c r="B66" s="96" t="str">
        <f>IF(ISBLANK(partije!E10),"",partije!E10)</f>
        <v/>
      </c>
      <c r="C66" s="147"/>
      <c r="D66" s="550"/>
      <c r="E66" s="148"/>
      <c r="F66" s="148"/>
      <c r="G66" s="576"/>
      <c r="H66" s="576"/>
      <c r="I66" s="576"/>
      <c r="J66" s="576"/>
      <c r="K66" s="576"/>
      <c r="L66" s="576"/>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c r="D67" s="548"/>
      <c r="E67" s="153"/>
      <c r="F67" s="153"/>
      <c r="G67" s="567"/>
      <c r="H67" s="567"/>
      <c r="I67" s="567"/>
      <c r="J67" s="567"/>
      <c r="K67" s="567"/>
      <c r="L67" s="567"/>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c r="D68" s="176"/>
      <c r="E68" s="153"/>
      <c r="F68" s="153"/>
      <c r="G68" s="567"/>
      <c r="H68" s="567"/>
      <c r="I68" s="567"/>
      <c r="J68" s="567"/>
      <c r="K68" s="567"/>
      <c r="L68" s="567"/>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67"/>
      <c r="H69" s="567"/>
      <c r="I69" s="567"/>
      <c r="J69" s="567"/>
      <c r="K69" s="567"/>
      <c r="L69" s="567"/>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67"/>
      <c r="H70" s="567"/>
      <c r="I70" s="567"/>
      <c r="J70" s="567"/>
      <c r="K70" s="567"/>
      <c r="L70" s="567"/>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68"/>
      <c r="H71" s="568"/>
      <c r="I71" s="568"/>
      <c r="J71" s="568"/>
      <c r="K71" s="568"/>
      <c r="L71" s="568"/>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c r="D75" s="546"/>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6"/>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6"/>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7"/>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77"/>
      <c r="B79" s="577"/>
      <c r="C79" s="169"/>
      <c r="E79" s="578" t="s">
        <v>10</v>
      </c>
      <c r="F79" s="578"/>
      <c r="G79" s="579" t="s">
        <v>11</v>
      </c>
      <c r="H79" s="579"/>
      <c r="I79" s="580" t="s">
        <v>4</v>
      </c>
      <c r="J79" s="580"/>
      <c r="K79" s="575" t="s">
        <v>12</v>
      </c>
      <c r="L79" s="575"/>
      <c r="M79" s="197" t="s">
        <v>5</v>
      </c>
      <c r="N79" s="197" t="s">
        <v>6</v>
      </c>
      <c r="O79" s="198" t="s">
        <v>8</v>
      </c>
      <c r="P79" s="199" t="s">
        <v>9</v>
      </c>
      <c r="Q79" s="13"/>
      <c r="R79" s="13"/>
      <c r="S79" s="581" t="s">
        <v>125</v>
      </c>
      <c r="T79" s="581"/>
    </row>
    <row r="80" spans="1:20" ht="13.5" customHeight="1">
      <c r="A80" s="95" t="str">
        <f>IF(ISBLANK(partije!D12),"",partije!D12)</f>
        <v/>
      </c>
      <c r="B80" s="96" t="str">
        <f>IF(ISBLANK(partije!E12),"",partije!E12)</f>
        <v/>
      </c>
      <c r="C80" s="147"/>
      <c r="D80" s="550"/>
      <c r="E80" s="148"/>
      <c r="F80" s="148"/>
      <c r="G80" s="576"/>
      <c r="H80" s="576"/>
      <c r="I80" s="576"/>
      <c r="J80" s="576"/>
      <c r="K80" s="576"/>
      <c r="L80" s="576"/>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67"/>
      <c r="H81" s="567"/>
      <c r="I81" s="567"/>
      <c r="J81" s="567"/>
      <c r="K81" s="567"/>
      <c r="L81" s="567"/>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67"/>
      <c r="H82" s="567"/>
      <c r="I82" s="567"/>
      <c r="J82" s="567"/>
      <c r="K82" s="567"/>
      <c r="L82" s="567"/>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67"/>
      <c r="H83" s="567"/>
      <c r="I83" s="567"/>
      <c r="J83" s="567"/>
      <c r="K83" s="567"/>
      <c r="L83" s="567"/>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67"/>
      <c r="H84" s="567"/>
      <c r="I84" s="567"/>
      <c r="J84" s="567"/>
      <c r="K84" s="567"/>
      <c r="L84" s="567"/>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68"/>
      <c r="H85" s="568"/>
      <c r="I85" s="568"/>
      <c r="J85" s="568"/>
      <c r="K85" s="568"/>
      <c r="L85" s="568"/>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c r="D89" s="546"/>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6"/>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6"/>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7"/>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77"/>
      <c r="B93" s="577"/>
      <c r="C93" s="169"/>
      <c r="E93" s="578" t="s">
        <v>10</v>
      </c>
      <c r="F93" s="578"/>
      <c r="G93" s="579" t="s">
        <v>11</v>
      </c>
      <c r="H93" s="579"/>
      <c r="I93" s="580" t="s">
        <v>4</v>
      </c>
      <c r="J93" s="580"/>
      <c r="K93" s="575" t="s">
        <v>12</v>
      </c>
      <c r="L93" s="575"/>
      <c r="M93" s="197" t="s">
        <v>5</v>
      </c>
      <c r="N93" s="197" t="s">
        <v>6</v>
      </c>
      <c r="O93" s="198" t="s">
        <v>8</v>
      </c>
      <c r="P93" s="199" t="s">
        <v>9</v>
      </c>
      <c r="Q93" s="13"/>
      <c r="R93" s="13"/>
      <c r="S93" s="581" t="s">
        <v>125</v>
      </c>
      <c r="T93" s="581"/>
    </row>
    <row r="94" spans="1:20" ht="13.5" customHeight="1">
      <c r="A94" s="95" t="str">
        <f>IF(ISBLANK(partije!D14),"",partije!D14)</f>
        <v/>
      </c>
      <c r="B94" s="96" t="str">
        <f>IF(ISBLANK(partije!E14),"",partije!E14)</f>
        <v/>
      </c>
      <c r="C94" s="147"/>
      <c r="D94" s="550"/>
      <c r="E94" s="148"/>
      <c r="F94" s="148"/>
      <c r="G94" s="576"/>
      <c r="H94" s="576"/>
      <c r="I94" s="576"/>
      <c r="J94" s="576"/>
      <c r="K94" s="576"/>
      <c r="L94" s="576"/>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67"/>
      <c r="H95" s="567"/>
      <c r="I95" s="567"/>
      <c r="J95" s="567"/>
      <c r="K95" s="567"/>
      <c r="L95" s="567"/>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67"/>
      <c r="H96" s="567"/>
      <c r="I96" s="567"/>
      <c r="J96" s="567"/>
      <c r="K96" s="567"/>
      <c r="L96" s="567"/>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67"/>
      <c r="H97" s="567"/>
      <c r="I97" s="567"/>
      <c r="J97" s="567"/>
      <c r="K97" s="567"/>
      <c r="L97" s="567"/>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67"/>
      <c r="H98" s="567"/>
      <c r="I98" s="567"/>
      <c r="J98" s="567"/>
      <c r="K98" s="567"/>
      <c r="L98" s="567"/>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68"/>
      <c r="H99" s="568"/>
      <c r="I99" s="568"/>
      <c r="J99" s="568"/>
      <c r="K99" s="568"/>
      <c r="L99" s="568"/>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c r="D103" s="546"/>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e">
        <f t="array" ref="K103">INDEX(E108:E113,MATCH(D103&amp;D106,C108:C113&amp;D108:D113,0))&amp;"/"&amp;INDEX(F108:F113,MATCH(D103&amp;D106,C108:C113&amp;D108:D113,0))</f>
        <v>#N/A</v>
      </c>
      <c r="L103" s="572"/>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6"/>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e">
        <f t="array" ref="K104">INDEX(E108:E113,MATCH(D104&amp;D106,C108:C113&amp;D108:D113,0))&amp;"/"&amp;INDEX(F108:F113,MATCH(D104&amp;D106,C108:C113&amp;D108:D113,0))</f>
        <v>#N/A</v>
      </c>
      <c r="L104" s="572"/>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6"/>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e">
        <f t="array" ref="K105">INDEX(E108:E113,MATCH(D105&amp;D106,C108:C113&amp;D108:D113,0))&amp;"/"&amp;INDEX(F108:F113,MATCH(D105&amp;D106,C108:C113&amp;D108:D113,0))</f>
        <v>#N/A</v>
      </c>
      <c r="L105" s="572"/>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7" t="s">
        <v>176</v>
      </c>
      <c r="E106" s="573" t="e">
        <f t="array" ref="E106">INDEX(F108:F113,MATCH(D103&amp;D106,C108:C113&amp;D108:D113,0))&amp;"/"&amp;INDEX(E108:E113,MATCH(D103&amp;D106,C108:C113&amp;D108:D113,0))</f>
        <v>#N/A</v>
      </c>
      <c r="F106" s="574"/>
      <c r="G106" s="573" t="e">
        <f t="array" ref="G106">INDEX(F108:F113,MATCH(D104&amp;D106,C108:C113&amp;D108:D113,0))&amp;"/"&amp;INDEX(E108:E113,MATCH(D104&amp;D106,C108:C113&amp;D108:D113,0))</f>
        <v>#N/A</v>
      </c>
      <c r="H106" s="574"/>
      <c r="I106" s="573" t="e">
        <f t="array" ref="I106">INDEX(F108:F113,MATCH(D105&amp;D106,C108:C113&amp;D108:D113,0))&amp;"/"&amp;INDEX(E108:E113,MATCH(D105&amp;D106,C108:C113&amp;D108:D113,0))</f>
        <v>#N/A</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7"/>
      <c r="B107" s="577"/>
      <c r="C107" s="169"/>
      <c r="E107" s="578" t="s">
        <v>10</v>
      </c>
      <c r="F107" s="578"/>
      <c r="G107" s="579" t="s">
        <v>11</v>
      </c>
      <c r="H107" s="579"/>
      <c r="I107" s="580" t="s">
        <v>4</v>
      </c>
      <c r="J107" s="580"/>
      <c r="K107" s="575" t="s">
        <v>12</v>
      </c>
      <c r="L107" s="575"/>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50"/>
      <c r="E108" s="148"/>
      <c r="F108" s="148"/>
      <c r="G108" s="576"/>
      <c r="H108" s="576"/>
      <c r="I108" s="576"/>
      <c r="J108" s="576"/>
      <c r="K108" s="576"/>
      <c r="L108" s="576"/>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67"/>
      <c r="H109" s="567"/>
      <c r="I109" s="567"/>
      <c r="J109" s="567"/>
      <c r="K109" s="567"/>
      <c r="L109" s="567"/>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67"/>
      <c r="H110" s="567"/>
      <c r="I110" s="567"/>
      <c r="J110" s="567"/>
      <c r="K110" s="567"/>
      <c r="L110" s="567"/>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67"/>
      <c r="H111" s="567"/>
      <c r="I111" s="567"/>
      <c r="J111" s="567"/>
      <c r="K111" s="567"/>
      <c r="L111" s="567"/>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67"/>
      <c r="H112" s="567"/>
      <c r="I112" s="567"/>
      <c r="J112" s="567"/>
      <c r="K112" s="567"/>
      <c r="L112" s="567"/>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68"/>
      <c r="H113" s="568"/>
      <c r="I113" s="568"/>
      <c r="J113" s="568"/>
      <c r="K113" s="568"/>
      <c r="L113" s="568"/>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c r="D117" s="546"/>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e">
        <f t="array" ref="K117">INDEX(E122:E127,MATCH(D117&amp;D120,C122:C127&amp;D122:D127,0))&amp;"/"&amp;INDEX(F122:F127,MATCH(D117&amp;D120,C122:C127&amp;D122:D127,0))</f>
        <v>#N/A</v>
      </c>
      <c r="L117" s="572"/>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e">
        <f t="array" ref="K118">INDEX(E122:E127,MATCH(D118&amp;D120,C122:C127&amp;D122:D127,0))&amp;"/"&amp;INDEX(F122:F127,MATCH(D118&amp;D120,C122:C127&amp;D122:D127,0))</f>
        <v>#N/A</v>
      </c>
      <c r="L118" s="572"/>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e">
        <f t="array" ref="K119">INDEX(E122:E127,MATCH(D119&amp;D120,C122:C127&amp;D122:D127,0))&amp;"/"&amp;INDEX(F122:F127,MATCH(D119&amp;D120,C122:C127&amp;D122:D127,0))</f>
        <v>#N/A</v>
      </c>
      <c r="L119" s="572"/>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3" t="e">
        <f t="array" ref="E120">INDEX(F122:F127,MATCH(D117&amp;D120,C122:C127&amp;D122:D127,0))&amp;"/"&amp;INDEX(E122:E127,MATCH(D117&amp;D120,C122:C127&amp;D122:D127,0))</f>
        <v>#N/A</v>
      </c>
      <c r="F120" s="574"/>
      <c r="G120" s="573" t="e">
        <f t="array" ref="G120">INDEX(F122:F127,MATCH(D118&amp;D120,C122:C127&amp;D122:D127,0))&amp;"/"&amp;INDEX(E122:E127,MATCH(D118&amp;D120,C122:C127&amp;D122:D127,0))</f>
        <v>#N/A</v>
      </c>
      <c r="H120" s="574"/>
      <c r="I120" s="573" t="e">
        <f t="array" ref="I120">INDEX(F122:F127,MATCH(D119&amp;D120,C122:C127&amp;D122:D127,0))&amp;"/"&amp;INDEX(E122:E127,MATCH(D119&amp;D120,C122:C127&amp;D122:D127,0))</f>
        <v>#N/A</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7"/>
      <c r="B121" s="577"/>
      <c r="C121" s="169"/>
      <c r="E121" s="578" t="s">
        <v>10</v>
      </c>
      <c r="F121" s="578"/>
      <c r="G121" s="579" t="s">
        <v>11</v>
      </c>
      <c r="H121" s="579"/>
      <c r="I121" s="580" t="s">
        <v>4</v>
      </c>
      <c r="J121" s="580"/>
      <c r="K121" s="575" t="s">
        <v>12</v>
      </c>
      <c r="L121" s="575"/>
      <c r="M121" s="197" t="s">
        <v>5</v>
      </c>
      <c r="N121" s="197" t="s">
        <v>6</v>
      </c>
      <c r="O121" s="198" t="s">
        <v>8</v>
      </c>
      <c r="P121" s="199" t="s">
        <v>9</v>
      </c>
      <c r="Q121" s="13"/>
      <c r="R121" s="13"/>
      <c r="S121" s="581" t="s">
        <v>125</v>
      </c>
      <c r="T121" s="581"/>
    </row>
    <row r="122" spans="1:20" ht="13.5" customHeight="1">
      <c r="A122" s="95" t="str">
        <f>IF(ISBLANK(partije!D18),"",partije!D18)</f>
        <v/>
      </c>
      <c r="B122" s="96" t="str">
        <f>IF(ISBLANK(partije!E18),"",partije!E18)</f>
        <v/>
      </c>
      <c r="C122" s="147"/>
      <c r="D122" s="550"/>
      <c r="E122" s="148"/>
      <c r="F122" s="148"/>
      <c r="G122" s="576"/>
      <c r="H122" s="576"/>
      <c r="I122" s="576"/>
      <c r="J122" s="576"/>
      <c r="K122" s="576"/>
      <c r="L122" s="576"/>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67"/>
      <c r="H123" s="567"/>
      <c r="I123" s="567"/>
      <c r="J123" s="567"/>
      <c r="K123" s="567"/>
      <c r="L123" s="567"/>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67"/>
      <c r="H124" s="567"/>
      <c r="I124" s="567"/>
      <c r="J124" s="567"/>
      <c r="K124" s="567"/>
      <c r="L124" s="567"/>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67"/>
      <c r="H125" s="567"/>
      <c r="I125" s="567"/>
      <c r="J125" s="567"/>
      <c r="K125" s="567"/>
      <c r="L125" s="567"/>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67"/>
      <c r="H126" s="567"/>
      <c r="I126" s="567"/>
      <c r="J126" s="567"/>
      <c r="K126" s="567"/>
      <c r="L126" s="567"/>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68"/>
      <c r="H127" s="568"/>
      <c r="I127" s="568"/>
      <c r="J127" s="568"/>
      <c r="K127" s="568"/>
      <c r="L127" s="568"/>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7"/>
      <c r="B135" s="577"/>
      <c r="C135" s="169"/>
      <c r="E135" s="578" t="s">
        <v>10</v>
      </c>
      <c r="F135" s="578"/>
      <c r="G135" s="579" t="s">
        <v>11</v>
      </c>
      <c r="H135" s="579"/>
      <c r="I135" s="580" t="s">
        <v>4</v>
      </c>
      <c r="J135" s="580"/>
      <c r="K135" s="575" t="s">
        <v>12</v>
      </c>
      <c r="L135" s="575"/>
      <c r="M135" s="197" t="s">
        <v>5</v>
      </c>
      <c r="N135" s="197" t="s">
        <v>6</v>
      </c>
      <c r="O135" s="198" t="s">
        <v>8</v>
      </c>
      <c r="P135" s="199" t="s">
        <v>9</v>
      </c>
      <c r="Q135" s="13"/>
      <c r="R135" s="13"/>
      <c r="S135" s="582" t="s">
        <v>125</v>
      </c>
      <c r="T135" s="582"/>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76" t="str">
        <f>IF(ISBLANK(partije!L20),"",partije!L20)</f>
        <v/>
      </c>
      <c r="H136" s="576"/>
      <c r="I136" s="576" t="str">
        <f>IF(ISBLANK(partije!M20),"",partije!M20)</f>
        <v/>
      </c>
      <c r="J136" s="576"/>
      <c r="K136" s="576" t="str">
        <f>IF(ISBLANK(partije!N20),"",partije!N20)</f>
        <v/>
      </c>
      <c r="L136" s="576"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1" t="s">
        <v>125</v>
      </c>
      <c r="T148" s="581"/>
    </row>
    <row r="149" spans="1:20" ht="13.5" customHeight="1">
      <c r="A149" s="577"/>
      <c r="B149" s="577"/>
      <c r="C149" s="169"/>
      <c r="E149" s="578" t="s">
        <v>10</v>
      </c>
      <c r="F149" s="578"/>
      <c r="G149" s="579" t="s">
        <v>11</v>
      </c>
      <c r="H149" s="579"/>
      <c r="I149" s="580" t="s">
        <v>4</v>
      </c>
      <c r="J149" s="580"/>
      <c r="K149" s="575" t="s">
        <v>12</v>
      </c>
      <c r="L149" s="575"/>
      <c r="M149" s="197" t="s">
        <v>5</v>
      </c>
      <c r="N149" s="197" t="s">
        <v>6</v>
      </c>
      <c r="O149" s="198" t="s">
        <v>8</v>
      </c>
      <c r="P149" s="199" t="s">
        <v>9</v>
      </c>
      <c r="Q149" s="13"/>
      <c r="R149" s="13"/>
      <c r="S149" s="582"/>
      <c r="T149" s="582"/>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6" t="str">
        <f>IF(ISBLANK(partije!L22),"",partije!L22)</f>
        <v/>
      </c>
      <c r="H150" s="576"/>
      <c r="I150" s="576" t="str">
        <f>IF(ISBLANK(partije!M22),"",partije!M22)</f>
        <v/>
      </c>
      <c r="J150" s="576"/>
      <c r="K150" s="576" t="str">
        <f>IF(ISBLANK(partije!N22),"",partije!N22)</f>
        <v/>
      </c>
      <c r="L150" s="576"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7"/>
      <c r="B163" s="577"/>
      <c r="C163" s="169"/>
      <c r="E163" s="578" t="s">
        <v>10</v>
      </c>
      <c r="F163" s="578"/>
      <c r="G163" s="579" t="s">
        <v>11</v>
      </c>
      <c r="H163" s="579"/>
      <c r="I163" s="580" t="s">
        <v>4</v>
      </c>
      <c r="J163" s="580"/>
      <c r="K163" s="575" t="s">
        <v>12</v>
      </c>
      <c r="L163" s="575"/>
      <c r="M163" s="197" t="s">
        <v>5</v>
      </c>
      <c r="N163" s="197" t="s">
        <v>6</v>
      </c>
      <c r="O163" s="198" t="s">
        <v>8</v>
      </c>
      <c r="P163" s="199" t="s">
        <v>9</v>
      </c>
      <c r="Q163" s="13"/>
      <c r="R163" s="13"/>
      <c r="S163" s="581" t="s">
        <v>125</v>
      </c>
      <c r="T163" s="581"/>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6" t="str">
        <f>IF(ISBLANK(partije!L24),"",partije!L24)</f>
        <v/>
      </c>
      <c r="H164" s="576"/>
      <c r="I164" s="576" t="str">
        <f>IF(ISBLANK(partije!M24),"",partije!M24)</f>
        <v/>
      </c>
      <c r="J164" s="576"/>
      <c r="K164" s="576" t="str">
        <f>IF(ISBLANK(partije!N24),"",partije!N24)</f>
        <v/>
      </c>
      <c r="L164" s="576"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7"/>
      <c r="B177" s="577"/>
      <c r="C177" s="169"/>
      <c r="E177" s="578" t="s">
        <v>10</v>
      </c>
      <c r="F177" s="578"/>
      <c r="G177" s="579" t="s">
        <v>11</v>
      </c>
      <c r="H177" s="579"/>
      <c r="I177" s="580" t="s">
        <v>4</v>
      </c>
      <c r="J177" s="580"/>
      <c r="K177" s="575" t="s">
        <v>12</v>
      </c>
      <c r="L177" s="575"/>
      <c r="M177" s="197" t="s">
        <v>5</v>
      </c>
      <c r="N177" s="197" t="s">
        <v>6</v>
      </c>
      <c r="O177" s="198" t="s">
        <v>8</v>
      </c>
      <c r="P177" s="199" t="s">
        <v>9</v>
      </c>
      <c r="Q177" s="13"/>
      <c r="R177" s="13"/>
      <c r="S177" s="581" t="s">
        <v>125</v>
      </c>
      <c r="T177" s="581"/>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6" t="str">
        <f>IF(ISBLANK(partije!L26),"",partije!L26)</f>
        <v/>
      </c>
      <c r="H178" s="576"/>
      <c r="I178" s="576" t="str">
        <f>IF(ISBLANK(partije!M26),"",partije!M26)</f>
        <v/>
      </c>
      <c r="J178" s="576"/>
      <c r="K178" s="576" t="str">
        <f>IF(ISBLANK(partije!N26),"",partije!N26)</f>
        <v/>
      </c>
      <c r="L178" s="576"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7"/>
      <c r="B191" s="577"/>
      <c r="C191" s="169"/>
      <c r="E191" s="578" t="s">
        <v>10</v>
      </c>
      <c r="F191" s="578"/>
      <c r="G191" s="579" t="s">
        <v>11</v>
      </c>
      <c r="H191" s="579"/>
      <c r="I191" s="580" t="s">
        <v>4</v>
      </c>
      <c r="J191" s="580"/>
      <c r="K191" s="575" t="s">
        <v>12</v>
      </c>
      <c r="L191" s="575"/>
      <c r="M191" s="197" t="s">
        <v>5</v>
      </c>
      <c r="N191" s="197" t="s">
        <v>6</v>
      </c>
      <c r="O191" s="198" t="s">
        <v>8</v>
      </c>
      <c r="P191" s="199" t="s">
        <v>9</v>
      </c>
      <c r="Q191" s="13"/>
      <c r="R191" s="13"/>
      <c r="S191" s="581" t="s">
        <v>125</v>
      </c>
      <c r="T191" s="581"/>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6" t="str">
        <f>IF(ISBLANK(partije!L28),"",partije!L28)</f>
        <v/>
      </c>
      <c r="H192" s="576"/>
      <c r="I192" s="576" t="str">
        <f>IF(ISBLANK(partije!M28),"",partije!M28)</f>
        <v/>
      </c>
      <c r="J192" s="576"/>
      <c r="K192" s="576" t="str">
        <f>IF(ISBLANK(partije!N28),"",partije!N28)</f>
        <v/>
      </c>
      <c r="L192" s="576"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7"/>
      <c r="B205" s="577"/>
      <c r="C205" s="169"/>
      <c r="E205" s="578" t="s">
        <v>10</v>
      </c>
      <c r="F205" s="578"/>
      <c r="G205" s="579" t="s">
        <v>11</v>
      </c>
      <c r="H205" s="579"/>
      <c r="I205" s="580" t="s">
        <v>4</v>
      </c>
      <c r="J205" s="580"/>
      <c r="K205" s="575" t="s">
        <v>12</v>
      </c>
      <c r="L205" s="575"/>
      <c r="M205" s="197" t="s">
        <v>5</v>
      </c>
      <c r="N205" s="197" t="s">
        <v>6</v>
      </c>
      <c r="O205" s="198" t="s">
        <v>8</v>
      </c>
      <c r="P205" s="199" t="s">
        <v>9</v>
      </c>
      <c r="Q205" s="13"/>
      <c r="R205" s="13"/>
      <c r="S205" s="581" t="s">
        <v>125</v>
      </c>
      <c r="T205" s="581"/>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6" t="str">
        <f>IF(ISBLANK(partije!L30),"",partije!L30)</f>
        <v/>
      </c>
      <c r="H206" s="576"/>
      <c r="I206" s="576" t="str">
        <f>IF(ISBLANK(partije!M30),"",partije!M30)</f>
        <v/>
      </c>
      <c r="J206" s="576"/>
      <c r="K206" s="576" t="str">
        <f>IF(ISBLANK(partije!N30),"",partije!N30)</f>
        <v/>
      </c>
      <c r="L206" s="576"/>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7"/>
      <c r="B219" s="577"/>
      <c r="C219" s="169"/>
      <c r="E219" s="578" t="s">
        <v>10</v>
      </c>
      <c r="F219" s="578"/>
      <c r="G219" s="579" t="s">
        <v>11</v>
      </c>
      <c r="H219" s="579"/>
      <c r="I219" s="580" t="s">
        <v>4</v>
      </c>
      <c r="J219" s="580"/>
      <c r="K219" s="575" t="s">
        <v>12</v>
      </c>
      <c r="L219" s="575"/>
      <c r="M219" s="197" t="s">
        <v>5</v>
      </c>
      <c r="N219" s="197" t="s">
        <v>6</v>
      </c>
      <c r="O219" s="198" t="s">
        <v>8</v>
      </c>
      <c r="P219" s="145" t="s">
        <v>9</v>
      </c>
      <c r="Q219" s="13"/>
      <c r="R219" s="13"/>
      <c r="S219" s="581" t="s">
        <v>125</v>
      </c>
      <c r="T219" s="581"/>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6" t="str">
        <f>IF(ISBLANK(partije!L32),"",partije!L32)</f>
        <v/>
      </c>
      <c r="H220" s="576"/>
      <c r="I220" s="576" t="str">
        <f>IF(ISBLANK(partije!M32),"",partije!M32)</f>
        <v/>
      </c>
      <c r="J220" s="576"/>
      <c r="K220" s="576" t="str">
        <f>IF(ISBLANK(partije!N32),"",partije!N32)</f>
        <v/>
      </c>
      <c r="L220" s="576"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7"/>
      <c r="B233" s="577"/>
      <c r="C233" s="169"/>
      <c r="E233" s="578" t="s">
        <v>10</v>
      </c>
      <c r="F233" s="578"/>
      <c r="G233" s="579" t="s">
        <v>11</v>
      </c>
      <c r="H233" s="579"/>
      <c r="I233" s="580" t="s">
        <v>4</v>
      </c>
      <c r="J233" s="580"/>
      <c r="K233" s="575" t="s">
        <v>12</v>
      </c>
      <c r="L233" s="575"/>
      <c r="M233" s="197" t="s">
        <v>5</v>
      </c>
      <c r="N233" s="197" t="s">
        <v>6</v>
      </c>
      <c r="O233" s="198" t="s">
        <v>8</v>
      </c>
      <c r="P233" s="199" t="s">
        <v>9</v>
      </c>
      <c r="Q233" s="13"/>
      <c r="R233" s="13"/>
      <c r="S233" s="581" t="s">
        <v>125</v>
      </c>
      <c r="T233" s="581"/>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6" t="str">
        <f>IF(ISBLANK(partije!L34),"",partije!L34)</f>
        <v/>
      </c>
      <c r="H234" s="576"/>
      <c r="I234" s="576" t="str">
        <f>IF(ISBLANK(partije!M34),"",partije!M34)</f>
        <v/>
      </c>
      <c r="J234" s="576"/>
      <c r="K234" s="576" t="str">
        <f>IF(ISBLANK(partije!N34),"",partije!N34)</f>
        <v/>
      </c>
      <c r="L234" s="576"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7"/>
      <c r="B247" s="577"/>
      <c r="C247" s="169"/>
      <c r="E247" s="578" t="s">
        <v>10</v>
      </c>
      <c r="F247" s="578"/>
      <c r="G247" s="579" t="s">
        <v>11</v>
      </c>
      <c r="H247" s="579"/>
      <c r="I247" s="580" t="s">
        <v>4</v>
      </c>
      <c r="J247" s="580"/>
      <c r="K247" s="575" t="s">
        <v>12</v>
      </c>
      <c r="L247" s="575"/>
      <c r="M247" s="197" t="s">
        <v>5</v>
      </c>
      <c r="N247" s="197" t="s">
        <v>6</v>
      </c>
      <c r="O247" s="198" t="s">
        <v>8</v>
      </c>
      <c r="P247" s="199" t="s">
        <v>9</v>
      </c>
      <c r="Q247" s="13"/>
      <c r="R247" s="13"/>
      <c r="S247" s="581" t="s">
        <v>125</v>
      </c>
      <c r="T247" s="581"/>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6" t="str">
        <f>IF(ISBLANK(partije!L36),"",partije!L36)</f>
        <v/>
      </c>
      <c r="H248" s="576"/>
      <c r="I248" s="576" t="str">
        <f>IF(ISBLANK(partije!M36),"",partije!M36)</f>
        <v/>
      </c>
      <c r="J248" s="576"/>
      <c r="K248" s="576" t="str">
        <f>IF(ISBLANK(partije!N36),"",partije!N36)</f>
        <v/>
      </c>
      <c r="L248" s="576"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7"/>
      <c r="B261" s="577"/>
      <c r="C261" s="169"/>
      <c r="E261" s="578" t="s">
        <v>10</v>
      </c>
      <c r="F261" s="578"/>
      <c r="G261" s="579" t="s">
        <v>11</v>
      </c>
      <c r="H261" s="579"/>
      <c r="I261" s="580" t="s">
        <v>4</v>
      </c>
      <c r="J261" s="580"/>
      <c r="K261" s="575" t="s">
        <v>12</v>
      </c>
      <c r="L261" s="575"/>
      <c r="M261" s="197" t="s">
        <v>5</v>
      </c>
      <c r="N261" s="197" t="s">
        <v>6</v>
      </c>
      <c r="O261" s="198" t="s">
        <v>8</v>
      </c>
      <c r="P261" s="199" t="s">
        <v>9</v>
      </c>
      <c r="Q261" s="13"/>
      <c r="R261" s="13"/>
      <c r="S261" s="581" t="s">
        <v>125</v>
      </c>
      <c r="T261" s="581"/>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6" t="str">
        <f>IF(ISBLANK(partije!L38),"",partije!L38)</f>
        <v/>
      </c>
      <c r="H262" s="576"/>
      <c r="I262" s="576" t="str">
        <f>IF(ISBLANK(partije!M38),"",partije!M38)</f>
        <v/>
      </c>
      <c r="J262" s="576"/>
      <c r="K262" s="576" t="str">
        <f>IF(ISBLANK(partije!N38),"",partije!N38)</f>
        <v/>
      </c>
      <c r="L262" s="576"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7"/>
      <c r="B275" s="577"/>
      <c r="C275" s="169"/>
      <c r="E275" s="578" t="s">
        <v>10</v>
      </c>
      <c r="F275" s="578"/>
      <c r="G275" s="579" t="s">
        <v>11</v>
      </c>
      <c r="H275" s="579"/>
      <c r="I275" s="580" t="s">
        <v>4</v>
      </c>
      <c r="J275" s="580"/>
      <c r="K275" s="575" t="s">
        <v>12</v>
      </c>
      <c r="L275" s="575"/>
      <c r="M275" s="197" t="s">
        <v>5</v>
      </c>
      <c r="N275" s="197" t="s">
        <v>6</v>
      </c>
      <c r="O275" s="198" t="s">
        <v>8</v>
      </c>
      <c r="P275" s="199" t="s">
        <v>9</v>
      </c>
      <c r="Q275" s="13"/>
      <c r="R275" s="13"/>
      <c r="S275" s="581" t="s">
        <v>125</v>
      </c>
      <c r="T275" s="581"/>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6" t="str">
        <f>IF(ISBLANK(partije!L40),"",partije!L40)</f>
        <v/>
      </c>
      <c r="H276" s="576"/>
      <c r="I276" s="576" t="str">
        <f>IF(ISBLANK(partije!M40),"",partije!M40)</f>
        <v/>
      </c>
      <c r="J276" s="576"/>
      <c r="K276" s="576" t="str">
        <f>IF(ISBLANK(partije!N40),"",partije!N40)</f>
        <v/>
      </c>
      <c r="L276" s="576"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7"/>
      <c r="B289" s="577"/>
      <c r="C289" s="169"/>
      <c r="E289" s="578" t="s">
        <v>10</v>
      </c>
      <c r="F289" s="578"/>
      <c r="G289" s="579" t="s">
        <v>11</v>
      </c>
      <c r="H289" s="579"/>
      <c r="I289" s="580" t="s">
        <v>4</v>
      </c>
      <c r="J289" s="580"/>
      <c r="K289" s="575" t="s">
        <v>12</v>
      </c>
      <c r="L289" s="575"/>
      <c r="M289" s="197" t="s">
        <v>5</v>
      </c>
      <c r="N289" s="197" t="s">
        <v>6</v>
      </c>
      <c r="O289" s="198" t="s">
        <v>8</v>
      </c>
      <c r="P289" s="199" t="s">
        <v>9</v>
      </c>
      <c r="Q289" s="13"/>
      <c r="R289" s="13"/>
      <c r="S289" s="581" t="s">
        <v>125</v>
      </c>
      <c r="T289" s="581"/>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6" t="str">
        <f>IF(ISBLANK(partije!L42),"",partije!L42)</f>
        <v/>
      </c>
      <c r="H290" s="576"/>
      <c r="I290" s="576"/>
      <c r="J290" s="576" t="str">
        <f>IF(ISBLANK(partije!M42),"",partije!M42)</f>
        <v/>
      </c>
      <c r="K290" s="576" t="str">
        <f>IF(ISBLANK(partije!N42),"",partije!N42)</f>
        <v/>
      </c>
      <c r="L290" s="576"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7"/>
      <c r="B303" s="577"/>
      <c r="C303" s="169"/>
      <c r="E303" s="578" t="s">
        <v>10</v>
      </c>
      <c r="F303" s="578"/>
      <c r="G303" s="579" t="s">
        <v>11</v>
      </c>
      <c r="H303" s="579"/>
      <c r="I303" s="580" t="s">
        <v>4</v>
      </c>
      <c r="J303" s="580"/>
      <c r="K303" s="575" t="s">
        <v>12</v>
      </c>
      <c r="L303" s="575"/>
      <c r="M303" s="197" t="s">
        <v>5</v>
      </c>
      <c r="N303" s="197" t="s">
        <v>6</v>
      </c>
      <c r="O303" s="198" t="s">
        <v>8</v>
      </c>
      <c r="P303" s="199" t="s">
        <v>9</v>
      </c>
      <c r="Q303" s="13"/>
      <c r="R303" s="13"/>
      <c r="S303" s="581" t="s">
        <v>125</v>
      </c>
      <c r="T303" s="581"/>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6" t="str">
        <f>IF(ISBLANK(partije!L44),"",partije!L44)</f>
        <v/>
      </c>
      <c r="H304" s="576"/>
      <c r="I304" s="576" t="str">
        <f>IF(ISBLANK(partije!M44),"",partije!M44)</f>
        <v/>
      </c>
      <c r="J304" s="576"/>
      <c r="K304" s="576" t="str">
        <f>IF(ISBLANK(partije!N44),"",partije!N44)</f>
        <v/>
      </c>
      <c r="L304" s="576"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7"/>
      <c r="B317" s="577"/>
      <c r="C317" s="169"/>
      <c r="E317" s="578" t="s">
        <v>10</v>
      </c>
      <c r="F317" s="578"/>
      <c r="G317" s="579" t="s">
        <v>11</v>
      </c>
      <c r="H317" s="579"/>
      <c r="I317" s="580" t="s">
        <v>4</v>
      </c>
      <c r="J317" s="580"/>
      <c r="K317" s="575" t="s">
        <v>12</v>
      </c>
      <c r="L317" s="575"/>
      <c r="M317" s="197" t="s">
        <v>5</v>
      </c>
      <c r="N317" s="197" t="s">
        <v>6</v>
      </c>
      <c r="O317" s="198" t="s">
        <v>8</v>
      </c>
      <c r="P317" s="199" t="s">
        <v>9</v>
      </c>
      <c r="Q317" s="13"/>
      <c r="R317" s="13"/>
      <c r="S317" s="581" t="s">
        <v>125</v>
      </c>
      <c r="T317" s="581"/>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6" t="str">
        <f>IF(ISBLANK(partije!L46),"",partije!L46)</f>
        <v/>
      </c>
      <c r="H318" s="576"/>
      <c r="I318" s="576" t="str">
        <f>IF(ISBLANK(partije!M46),"",partije!M46)</f>
        <v/>
      </c>
      <c r="J318" s="576"/>
      <c r="K318" s="576" t="str">
        <f>IF(ISBLANK(partije!N46),"",partije!N46)</f>
        <v/>
      </c>
      <c r="L318" s="576"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7"/>
      <c r="B331" s="577"/>
      <c r="C331" s="169"/>
      <c r="E331" s="578" t="s">
        <v>10</v>
      </c>
      <c r="F331" s="578"/>
      <c r="G331" s="579" t="s">
        <v>11</v>
      </c>
      <c r="H331" s="579"/>
      <c r="I331" s="580" t="s">
        <v>4</v>
      </c>
      <c r="J331" s="580"/>
      <c r="K331" s="575" t="s">
        <v>12</v>
      </c>
      <c r="L331" s="575"/>
      <c r="M331" s="197" t="s">
        <v>5</v>
      </c>
      <c r="N331" s="197" t="s">
        <v>6</v>
      </c>
      <c r="O331" s="198" t="s">
        <v>8</v>
      </c>
      <c r="P331" s="199" t="s">
        <v>9</v>
      </c>
      <c r="Q331" s="13"/>
      <c r="R331" s="13"/>
      <c r="S331" s="581" t="s">
        <v>125</v>
      </c>
      <c r="T331" s="581"/>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6" t="str">
        <f>IF(ISBLANK(partije!L48),"",partije!L48)</f>
        <v/>
      </c>
      <c r="H332" s="576"/>
      <c r="I332" s="576" t="str">
        <f>IF(ISBLANK(partije!M48),"",partije!M48)</f>
        <v/>
      </c>
      <c r="J332" s="576"/>
      <c r="K332" s="576" t="str">
        <f>IF(ISBLANK(partije!N48),"",partije!N48)</f>
        <v/>
      </c>
      <c r="L332" s="576"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7"/>
      <c r="B345" s="577"/>
      <c r="C345" s="169"/>
      <c r="E345" s="578" t="s">
        <v>10</v>
      </c>
      <c r="F345" s="578"/>
      <c r="G345" s="579" t="s">
        <v>11</v>
      </c>
      <c r="H345" s="579"/>
      <c r="I345" s="580" t="s">
        <v>4</v>
      </c>
      <c r="J345" s="580"/>
      <c r="K345" s="575" t="s">
        <v>12</v>
      </c>
      <c r="L345" s="575"/>
      <c r="M345" s="197" t="s">
        <v>5</v>
      </c>
      <c r="N345" s="197" t="s">
        <v>6</v>
      </c>
      <c r="O345" s="198" t="s">
        <v>8</v>
      </c>
      <c r="P345" s="199" t="s">
        <v>9</v>
      </c>
      <c r="Q345" s="13"/>
      <c r="R345" s="13"/>
      <c r="S345" s="581" t="s">
        <v>125</v>
      </c>
      <c r="T345" s="581"/>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6" t="str">
        <f>IF(ISBLANK(partije!L50),"",partije!L50)</f>
        <v/>
      </c>
      <c r="H346" s="576"/>
      <c r="I346" s="576" t="str">
        <f>IF(ISBLANK(partije!M50),"",partije!M50)</f>
        <v/>
      </c>
      <c r="J346" s="576"/>
      <c r="K346" s="576" t="str">
        <f>IF(ISBLANK(partije!N50),"",partije!N50)</f>
        <v/>
      </c>
      <c r="L346" s="576"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7"/>
      <c r="B359" s="577"/>
      <c r="C359" s="169"/>
      <c r="E359" s="578" t="s">
        <v>10</v>
      </c>
      <c r="F359" s="578"/>
      <c r="G359" s="579" t="s">
        <v>11</v>
      </c>
      <c r="H359" s="579"/>
      <c r="I359" s="580" t="s">
        <v>4</v>
      </c>
      <c r="J359" s="580"/>
      <c r="K359" s="575" t="s">
        <v>12</v>
      </c>
      <c r="L359" s="575"/>
      <c r="M359" s="197" t="s">
        <v>5</v>
      </c>
      <c r="N359" s="197" t="s">
        <v>6</v>
      </c>
      <c r="O359" s="198" t="s">
        <v>8</v>
      </c>
      <c r="P359" s="199" t="s">
        <v>9</v>
      </c>
      <c r="Q359" s="13"/>
      <c r="R359" s="13"/>
      <c r="S359" s="581" t="s">
        <v>125</v>
      </c>
      <c r="T359" s="581"/>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6" t="str">
        <f>IF(ISBLANK(partije!L52),"",partije!L52)</f>
        <v/>
      </c>
      <c r="H360" s="576"/>
      <c r="I360" s="576" t="str">
        <f>IF(ISBLANK(partije!M52),"",partije!M52)</f>
        <v/>
      </c>
      <c r="J360" s="576"/>
      <c r="K360" s="576" t="str">
        <f>IF(ISBLANK(partije!N52),"",partije!N52)</f>
        <v/>
      </c>
      <c r="L360" s="576"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7"/>
      <c r="B373" s="577"/>
      <c r="C373" s="169"/>
      <c r="E373" s="578" t="s">
        <v>10</v>
      </c>
      <c r="F373" s="578"/>
      <c r="G373" s="579" t="s">
        <v>11</v>
      </c>
      <c r="H373" s="579"/>
      <c r="I373" s="580" t="s">
        <v>4</v>
      </c>
      <c r="J373" s="580"/>
      <c r="K373" s="575" t="s">
        <v>12</v>
      </c>
      <c r="L373" s="575"/>
      <c r="M373" s="197" t="s">
        <v>5</v>
      </c>
      <c r="N373" s="197" t="s">
        <v>6</v>
      </c>
      <c r="O373" s="198" t="s">
        <v>8</v>
      </c>
      <c r="P373" s="199" t="s">
        <v>9</v>
      </c>
      <c r="Q373" s="13"/>
      <c r="R373" s="13"/>
      <c r="S373" s="581" t="s">
        <v>125</v>
      </c>
      <c r="T373" s="581"/>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6" t="str">
        <f>IF(ISBLANK(partije!L54),"",partije!L54)</f>
        <v/>
      </c>
      <c r="H374" s="576"/>
      <c r="I374" s="576" t="str">
        <f>IF(ISBLANK(partije!M54),"",partije!M54)</f>
        <v/>
      </c>
      <c r="J374" s="576"/>
      <c r="K374" s="576" t="str">
        <f>IF(ISBLANK(partije!N54),"",partije!N54)</f>
        <v/>
      </c>
      <c r="L374" s="576"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7"/>
      <c r="B387" s="577"/>
      <c r="C387" s="169"/>
      <c r="E387" s="578" t="s">
        <v>10</v>
      </c>
      <c r="F387" s="578"/>
      <c r="G387" s="579" t="s">
        <v>11</v>
      </c>
      <c r="H387" s="579"/>
      <c r="I387" s="580" t="s">
        <v>4</v>
      </c>
      <c r="J387" s="580"/>
      <c r="K387" s="575" t="s">
        <v>12</v>
      </c>
      <c r="L387" s="575"/>
      <c r="M387" s="197" t="s">
        <v>5</v>
      </c>
      <c r="N387" s="197" t="s">
        <v>6</v>
      </c>
      <c r="O387" s="198" t="s">
        <v>8</v>
      </c>
      <c r="P387" s="199" t="s">
        <v>9</v>
      </c>
      <c r="Q387" s="13"/>
      <c r="R387" s="13"/>
      <c r="S387" s="581" t="s">
        <v>125</v>
      </c>
      <c r="T387" s="581"/>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6"/>
      <c r="H388" s="576" t="str">
        <f>IF(ISBLANK(partije!L56),"",partije!L56)</f>
        <v/>
      </c>
      <c r="I388" s="576" t="str">
        <f>IF(ISBLANK(partije!M56),"",partije!M56)</f>
        <v/>
      </c>
      <c r="J388" s="576"/>
      <c r="K388" s="576" t="str">
        <f>IF(ISBLANK(partije!N56),"",partije!N56)</f>
        <v/>
      </c>
      <c r="L388" s="576"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7"/>
      <c r="B401" s="577"/>
      <c r="C401" s="169"/>
      <c r="E401" s="578" t="s">
        <v>10</v>
      </c>
      <c r="F401" s="578"/>
      <c r="G401" s="579" t="s">
        <v>11</v>
      </c>
      <c r="H401" s="579"/>
      <c r="I401" s="580" t="s">
        <v>4</v>
      </c>
      <c r="J401" s="580"/>
      <c r="K401" s="575" t="s">
        <v>12</v>
      </c>
      <c r="L401" s="575"/>
      <c r="M401" s="197" t="s">
        <v>5</v>
      </c>
      <c r="N401" s="197" t="s">
        <v>6</v>
      </c>
      <c r="O401" s="198" t="s">
        <v>8</v>
      </c>
      <c r="P401" s="199" t="s">
        <v>9</v>
      </c>
      <c r="Q401" s="13"/>
      <c r="R401" s="13"/>
      <c r="S401" s="581" t="s">
        <v>125</v>
      </c>
      <c r="T401" s="581"/>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6" t="str">
        <f>IF(ISBLANK(partije!L58),"",partije!L58)</f>
        <v/>
      </c>
      <c r="H402" s="576"/>
      <c r="I402" s="576" t="str">
        <f>IF(ISBLANK(partije!M58),"",partije!M58)</f>
        <v/>
      </c>
      <c r="J402" s="576"/>
      <c r="K402" s="576" t="str">
        <f>IF(ISBLANK(partije!N58),"",partije!N58)</f>
        <v/>
      </c>
      <c r="L402" s="576"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7"/>
      <c r="B415" s="577"/>
      <c r="C415" s="169"/>
      <c r="E415" s="578" t="s">
        <v>10</v>
      </c>
      <c r="F415" s="578"/>
      <c r="G415" s="579" t="s">
        <v>11</v>
      </c>
      <c r="H415" s="579"/>
      <c r="I415" s="580" t="s">
        <v>4</v>
      </c>
      <c r="J415" s="580"/>
      <c r="K415" s="575" t="s">
        <v>12</v>
      </c>
      <c r="L415" s="575"/>
      <c r="M415" s="197" t="s">
        <v>5</v>
      </c>
      <c r="N415" s="197" t="s">
        <v>6</v>
      </c>
      <c r="O415" s="198" t="s">
        <v>8</v>
      </c>
      <c r="P415" s="199" t="s">
        <v>9</v>
      </c>
      <c r="Q415" s="13"/>
      <c r="R415" s="13"/>
      <c r="S415" s="581" t="s">
        <v>125</v>
      </c>
      <c r="T415" s="581"/>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6" t="str">
        <f>IF(ISBLANK(partije!L60),"",partije!L60)</f>
        <v/>
      </c>
      <c r="H416" s="576"/>
      <c r="I416" s="576" t="str">
        <f>IF(ISBLANK(partije!M60),"",partije!M60)</f>
        <v/>
      </c>
      <c r="J416" s="576"/>
      <c r="K416" s="576" t="str">
        <f>IF(ISBLANK(partije!N60),"",partije!N60)</f>
        <v/>
      </c>
      <c r="L416" s="576"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7"/>
      <c r="B429" s="577"/>
      <c r="C429" s="169"/>
      <c r="E429" s="578" t="s">
        <v>10</v>
      </c>
      <c r="F429" s="578"/>
      <c r="G429" s="579" t="s">
        <v>11</v>
      </c>
      <c r="H429" s="579"/>
      <c r="I429" s="580" t="s">
        <v>4</v>
      </c>
      <c r="J429" s="580"/>
      <c r="K429" s="575" t="s">
        <v>12</v>
      </c>
      <c r="L429" s="575"/>
      <c r="M429" s="197" t="s">
        <v>5</v>
      </c>
      <c r="N429" s="197" t="s">
        <v>6</v>
      </c>
      <c r="O429" s="198" t="s">
        <v>8</v>
      </c>
      <c r="P429" s="199" t="s">
        <v>9</v>
      </c>
      <c r="Q429" s="13"/>
      <c r="R429" s="13"/>
      <c r="S429" s="581" t="s">
        <v>125</v>
      </c>
      <c r="T429" s="581"/>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6" t="str">
        <f>IF(ISBLANK(partije!L62),"",partije!L62)</f>
        <v/>
      </c>
      <c r="H430" s="576"/>
      <c r="I430" s="576" t="str">
        <f>IF(ISBLANK(partije!M62),"",partije!M62)</f>
        <v/>
      </c>
      <c r="J430" s="576"/>
      <c r="K430" s="576" t="str">
        <f>IF(ISBLANK(partije!N62),"",partije!N62)</f>
        <v/>
      </c>
      <c r="L430" s="576"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7"/>
      <c r="B443" s="577"/>
      <c r="C443" s="169"/>
      <c r="E443" s="578" t="s">
        <v>10</v>
      </c>
      <c r="F443" s="578"/>
      <c r="G443" s="579" t="s">
        <v>11</v>
      </c>
      <c r="H443" s="579"/>
      <c r="I443" s="580" t="s">
        <v>4</v>
      </c>
      <c r="J443" s="580"/>
      <c r="K443" s="575" t="s">
        <v>12</v>
      </c>
      <c r="L443" s="575"/>
      <c r="M443" s="197" t="s">
        <v>5</v>
      </c>
      <c r="N443" s="197" t="s">
        <v>6</v>
      </c>
      <c r="O443" s="198" t="s">
        <v>8</v>
      </c>
      <c r="P443" s="199" t="s">
        <v>9</v>
      </c>
      <c r="Q443" s="13"/>
      <c r="R443" s="13"/>
      <c r="S443" s="581" t="s">
        <v>125</v>
      </c>
      <c r="T443" s="581"/>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6" t="str">
        <f>IF(ISBLANK(partije!L64),"",partije!L64)</f>
        <v/>
      </c>
      <c r="H444" s="576"/>
      <c r="I444" s="576" t="str">
        <f>IF(ISBLANK(partije!M64),"",partije!M64)</f>
        <v/>
      </c>
      <c r="J444" s="576"/>
      <c r="K444" s="576" t="str">
        <f>IF(ISBLANK(partije!N64),"",partije!N64)</f>
        <v/>
      </c>
      <c r="L444" s="576"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7"/>
      <c r="B457" s="577"/>
      <c r="C457" s="169"/>
      <c r="E457" s="578" t="s">
        <v>10</v>
      </c>
      <c r="F457" s="578"/>
      <c r="G457" s="579" t="s">
        <v>11</v>
      </c>
      <c r="H457" s="579"/>
      <c r="I457" s="580" t="s">
        <v>4</v>
      </c>
      <c r="J457" s="580"/>
      <c r="K457" s="575" t="s">
        <v>12</v>
      </c>
      <c r="L457" s="575"/>
      <c r="M457" s="197" t="s">
        <v>5</v>
      </c>
      <c r="N457" s="197" t="s">
        <v>6</v>
      </c>
      <c r="O457" s="198" t="s">
        <v>8</v>
      </c>
      <c r="P457" s="199" t="s">
        <v>9</v>
      </c>
      <c r="Q457" s="13"/>
      <c r="R457" s="13"/>
      <c r="S457" s="581" t="s">
        <v>125</v>
      </c>
      <c r="T457" s="581"/>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6" t="str">
        <f>IF(ISBLANK(partije!L66),"",partije!L66)</f>
        <v/>
      </c>
      <c r="H458" s="576"/>
      <c r="I458" s="576" t="str">
        <f>IF(ISBLANK(partije!M66),"",partije!M66)</f>
        <v/>
      </c>
      <c r="J458" s="576"/>
      <c r="K458" s="576" t="str">
        <f>IF(ISBLANK(partije!N66),"",partije!N66)</f>
        <v/>
      </c>
      <c r="L458" s="576"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G12:H12"/>
    <mergeCell ref="K71:L71"/>
    <mergeCell ref="I64:J64"/>
    <mergeCell ref="I55:J55"/>
    <mergeCell ref="G274:H274"/>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91:F91"/>
    <mergeCell ref="G94:H94"/>
    <mergeCell ref="K103:L103"/>
    <mergeCell ref="K104:L104"/>
    <mergeCell ref="I110:J110"/>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G250:H250"/>
    <mergeCell ref="G262:H262"/>
    <mergeCell ref="I262:J262"/>
    <mergeCell ref="G11:H11"/>
    <mergeCell ref="I11:J11"/>
    <mergeCell ref="I12:J12"/>
    <mergeCell ref="I15:J15"/>
    <mergeCell ref="K13:L13"/>
    <mergeCell ref="K14:L14"/>
    <mergeCell ref="G65:H65"/>
    <mergeCell ref="K69:L69"/>
    <mergeCell ref="K56:L56"/>
    <mergeCell ref="I69:J69"/>
    <mergeCell ref="K74:L7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I145:J145"/>
    <mergeCell ref="I146:J146"/>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239:L239"/>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I95:J95"/>
    <mergeCell ref="I66:J66"/>
    <mergeCell ref="I65:J65"/>
    <mergeCell ref="G57:H57"/>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196:J196"/>
    <mergeCell ref="G201:H201"/>
    <mergeCell ref="G196:H196"/>
    <mergeCell ref="I332:J332"/>
    <mergeCell ref="G331:H331"/>
    <mergeCell ref="G332:H332"/>
    <mergeCell ref="I274:J274"/>
    <mergeCell ref="I271:J271"/>
    <mergeCell ref="I267:J267"/>
    <mergeCell ref="I288:J288"/>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3" t="str">
        <f>info!C3</f>
        <v>Uskršnji turnir</v>
      </c>
      <c r="B1" s="583"/>
      <c r="C1" s="583"/>
      <c r="D1" s="585" t="s">
        <v>180</v>
      </c>
      <c r="E1" s="585"/>
      <c r="F1" s="584" t="str">
        <f>info!C4</f>
        <v>OPEN Žene</v>
      </c>
      <c r="G1" s="584"/>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Uskršnji turnir</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OPEN Žene</v>
      </c>
    </row>
    <row r="2" spans="1:39" ht="13.5" customHeight="1" thickTop="1">
      <c r="AM2" s="350"/>
    </row>
    <row r="3" spans="1:39" ht="16.5" customHeight="1">
      <c r="A3" s="542">
        <v>1</v>
      </c>
      <c r="B3" s="542">
        <v>1</v>
      </c>
      <c r="C3" s="589" t="str">
        <f>IF(ISNA(MATCH(A3,spisak!$E$4:$E$151,0)),IF(ISNA(MATCH(A3,plasman!$I$3:$I$68,0)),"bye",INDEX(plasman!$H$3:$H$68,MATCH(A3,plasman!$I$3:$I$68,0))),INDEX(spisak!$B$4:$B$151,MATCH(A3,spisak!$E$4:$E$151,0)))</f>
        <v>bye</v>
      </c>
      <c r="D3" s="589"/>
      <c r="E3" s="589"/>
      <c r="F3" s="589"/>
      <c r="G3" s="591" t="str">
        <f>IF(ISNA(MATCH(C3,spisak!$B$4:$B$151,0)),"",INDEX(spisak!$C$4:$C$151,MATCH(C3,spisak!$B$4:$B$151,0)))</f>
        <v/>
      </c>
      <c r="H3" s="591"/>
      <c r="I3" s="591"/>
      <c r="J3" s="592" t="str">
        <f>partije!$S$200</f>
        <v>bye</v>
      </c>
      <c r="K3" s="592"/>
      <c r="L3" s="592"/>
      <c r="M3" s="592"/>
      <c r="N3" s="592"/>
      <c r="O3" s="608" t="str">
        <f>IF(ISBLANK(partije!J200),"",IF(partije!J200&gt;partije!K200,partije!J200,partije!K200))</f>
        <v/>
      </c>
      <c r="P3" s="592" t="str">
        <f>IF(ISBLANK(partije!J200),"",IF(partije!J200&gt;partije!K200,partije!K200,partije!J200))</f>
        <v/>
      </c>
      <c r="Q3" s="281"/>
      <c r="R3" s="281"/>
      <c r="S3" s="281"/>
      <c r="T3" s="281"/>
      <c r="U3" s="281"/>
      <c r="V3" s="604" t="s">
        <v>137</v>
      </c>
      <c r="W3" s="604"/>
      <c r="X3" s="604"/>
      <c r="Y3" s="593" t="str">
        <f>IF(AE99="bye","",AE34)</f>
        <v/>
      </c>
      <c r="Z3" s="593"/>
      <c r="AA3" s="593"/>
      <c r="AB3" s="593"/>
      <c r="AC3" s="593"/>
      <c r="AD3" s="593"/>
      <c r="AE3" s="592" t="str">
        <f>IF(AE99="bye","",partije!S262)</f>
        <v/>
      </c>
      <c r="AF3" s="592"/>
      <c r="AG3" s="592"/>
      <c r="AH3" s="592"/>
      <c r="AI3" s="592"/>
      <c r="AJ3" s="596" t="str">
        <f>IF(ISBLANK(partije!J262),"",IF(partije!J262&gt;partije!K262,partije!J262,partije!K262))</f>
        <v/>
      </c>
      <c r="AK3" s="598" t="str">
        <f>IF(ISBLANK(partije!J262),"",IF(partije!J262&gt;partije!K262,partije!K262,partije!J262))</f>
        <v/>
      </c>
      <c r="AL3" s="282"/>
      <c r="AM3" s="351"/>
    </row>
    <row r="4" spans="1:39" ht="12" customHeight="1">
      <c r="A4" s="586">
        <v>2</v>
      </c>
      <c r="B4" s="586"/>
      <c r="C4" s="588" t="str">
        <f>IF(ISNA(MATCH(A4,spisak!$E$4:$E$151,0)),IF(ISNA(MATCH(A4,plasman!$I$3:$I$68,0)),"bye",INDEX(plasman!$H$3:$H$68,MATCH(A4,plasman!$I$3:$I$68,0))),INDEX(spisak!$B$4:$B$151,MATCH(A4,spisak!$E$4:$E$151,0)))</f>
        <v>bye</v>
      </c>
      <c r="D4" s="588"/>
      <c r="E4" s="588"/>
      <c r="F4" s="588"/>
      <c r="G4" s="590" t="str">
        <f>IF(ISNA(MATCH(C4,spisak!$B$4:$B$151,0)),"",INDEX(spisak!$C$4:$C$151,MATCH(C4,spisak!$B$4:$B$151,0)))</f>
        <v/>
      </c>
      <c r="H4" s="590"/>
      <c r="I4" s="594"/>
      <c r="J4" s="592"/>
      <c r="K4" s="592"/>
      <c r="L4" s="592"/>
      <c r="M4" s="592"/>
      <c r="N4" s="592"/>
      <c r="O4" s="608"/>
      <c r="P4" s="592"/>
      <c r="Q4" s="281"/>
      <c r="R4" s="281"/>
      <c r="S4" s="281"/>
      <c r="T4" s="281"/>
      <c r="U4" s="281"/>
      <c r="V4" s="281"/>
      <c r="W4" s="281"/>
      <c r="X4" s="281"/>
      <c r="Y4" s="611" t="str">
        <f>IF(AE99="bye","",AE99)</f>
        <v/>
      </c>
      <c r="Z4" s="611"/>
      <c r="AA4" s="611"/>
      <c r="AB4" s="611"/>
      <c r="AC4" s="611"/>
      <c r="AD4" s="612"/>
      <c r="AE4" s="593"/>
      <c r="AF4" s="593"/>
      <c r="AG4" s="593"/>
      <c r="AH4" s="593"/>
      <c r="AI4" s="593"/>
      <c r="AJ4" s="597"/>
      <c r="AK4" s="599"/>
      <c r="AL4" s="282"/>
      <c r="AM4" s="351"/>
    </row>
    <row r="5" spans="1:39" ht="12" customHeight="1">
      <c r="A5" s="586"/>
      <c r="B5" s="586"/>
      <c r="C5" s="589">
        <f>IF(ISNA(MATCH(A5,spisak!$E$4:$E$151,0)),IF(ISNA(MATCH(A5,plasman!$I$3:$I$68,0)),"bye",INDEX(plasman!$H$3:$H$68,MATCH(A5,plasman!$I$3:$I$68,0))),INDEX(spisak!$B$4:$B$151,MATCH(A5,spisak!$E$4:$E$151,0)))</f>
        <v>0</v>
      </c>
      <c r="D5" s="589"/>
      <c r="E5" s="589"/>
      <c r="F5" s="589"/>
      <c r="G5" s="591" t="str">
        <f>IF(ISNA(MATCH(C5,spisak!$B$4:$B$151,0)),"",INDEX(spisak!$C$4:$C$151,MATCH(C5,spisak!$B$4:$B$151,0)))</f>
        <v/>
      </c>
      <c r="H5" s="591"/>
      <c r="I5" s="595"/>
      <c r="J5" s="616" t="str">
        <f>IF(ISBLANK(partije!L200),"",partije!L200)</f>
        <v/>
      </c>
      <c r="K5" s="616" t="str">
        <f>IF(ISBLANK(partije!M200),"",partije!M200)</f>
        <v/>
      </c>
      <c r="L5" s="616" t="str">
        <f>IF(ISBLANK(partije!N200),"",partije!N200)</f>
        <v/>
      </c>
      <c r="M5" s="616" t="str">
        <f>IF(ISBLANK(partije!O200),"",partije!O200)</f>
        <v/>
      </c>
      <c r="N5" s="616" t="str">
        <f>IF(ISBLANK(partije!P200),"",partije!P200)</f>
        <v/>
      </c>
      <c r="O5" s="616" t="str">
        <f>IF(ISBLANK(partije!Q200),"",partije!Q200)</f>
        <v/>
      </c>
      <c r="P5" s="625" t="str">
        <f>IF(ISBLANK(partije!R200),"",partije!R200)</f>
        <v/>
      </c>
      <c r="Q5" s="602" t="str">
        <f>partije!$S$216</f>
        <v>bye</v>
      </c>
      <c r="R5" s="592"/>
      <c r="S5" s="592"/>
      <c r="T5" s="592"/>
      <c r="U5" s="592"/>
      <c r="V5" s="608"/>
      <c r="W5" s="592"/>
      <c r="X5" s="281"/>
      <c r="Y5" s="593"/>
      <c r="Z5" s="593"/>
      <c r="AA5" s="593"/>
      <c r="AB5" s="593"/>
      <c r="AC5" s="593"/>
      <c r="AD5" s="613"/>
      <c r="AE5" s="600" t="str">
        <f>IF(ISBLANK(partije!L262),"",partije!L262)</f>
        <v/>
      </c>
      <c r="AF5" s="600" t="str">
        <f>IF(ISBLANK(partije!M262),"",partije!M262)</f>
        <v/>
      </c>
      <c r="AG5" s="600" t="str">
        <f>IF(ISBLANK(partije!N262),"",partije!N262)</f>
        <v/>
      </c>
      <c r="AH5" s="600" t="str">
        <f>IF(ISBLANK(partije!O262),"",partije!O262)</f>
        <v/>
      </c>
      <c r="AI5" s="600" t="str">
        <f>IF(ISBLANK(partije!P262),"",partije!P262)</f>
        <v/>
      </c>
      <c r="AJ5" s="600" t="str">
        <f>IF(ISBLANK(partije!Q262),"",partije!Q262)</f>
        <v/>
      </c>
      <c r="AK5" s="610" t="str">
        <f>IF(ISBLANK(partije!R262),"",partije!R262)</f>
        <v/>
      </c>
      <c r="AL5" s="282"/>
      <c r="AM5" s="351"/>
    </row>
    <row r="6" spans="1:39" ht="12" customHeight="1">
      <c r="A6" s="586">
        <v>3</v>
      </c>
      <c r="B6" s="586"/>
      <c r="C6" s="588" t="str">
        <f>IF(ISNA(MATCH(A6,spisak!$E$4:$E$151,0)),IF(ISNA(MATCH(A6,plasman!$I$3:$I$68,0)),"bye",INDEX(plasman!$H$3:$H$68,MATCH(A6,plasman!$I$3:$I$68,0))),INDEX(spisak!$B$4:$B$151,MATCH(A6,spisak!$E$4:$E$151,0)))</f>
        <v>bye</v>
      </c>
      <c r="D6" s="588"/>
      <c r="E6" s="588"/>
      <c r="F6" s="588"/>
      <c r="G6" s="590" t="str">
        <f>IF(ISNA(MATCH(C6,spisak!$B$4:$B$151,0)),"",INDEX(spisak!$C$4:$C$151,MATCH(C6,spisak!$B$4:$B$151,0)))</f>
        <v/>
      </c>
      <c r="H6" s="590"/>
      <c r="I6" s="590"/>
      <c r="J6" s="617"/>
      <c r="K6" s="617"/>
      <c r="L6" s="617"/>
      <c r="M6" s="617"/>
      <c r="N6" s="617"/>
      <c r="O6" s="617"/>
      <c r="P6" s="626"/>
      <c r="Q6" s="603"/>
      <c r="R6" s="593"/>
      <c r="S6" s="593"/>
      <c r="T6" s="593"/>
      <c r="U6" s="593"/>
      <c r="V6" s="609"/>
      <c r="W6" s="593"/>
      <c r="X6" s="281"/>
      <c r="Y6" s="281"/>
      <c r="Z6" s="281"/>
      <c r="AA6" s="281"/>
      <c r="AB6" s="281"/>
      <c r="AC6" s="281"/>
      <c r="AD6" s="281"/>
      <c r="AE6" s="600"/>
      <c r="AF6" s="600"/>
      <c r="AG6" s="600"/>
      <c r="AH6" s="600"/>
      <c r="AI6" s="600"/>
      <c r="AJ6" s="600"/>
      <c r="AK6" s="600"/>
      <c r="AL6" s="282"/>
      <c r="AM6" s="351"/>
    </row>
    <row r="7" spans="1:39" ht="12" customHeight="1">
      <c r="A7" s="586"/>
      <c r="B7" s="586"/>
      <c r="C7" s="589">
        <f>IF(ISNA(MATCH(A7,spisak!$E$4:$E$151,0)),IF(ISNA(MATCH(A7,plasman!$I$3:$I$68,0)),"bye",INDEX(plasman!$H$3:$H$68,MATCH(A7,plasman!$I$3:$I$68,0))),INDEX(spisak!$B$4:$B$151,MATCH(A7,spisak!$E$4:$E$151,0)))</f>
        <v>0</v>
      </c>
      <c r="D7" s="589"/>
      <c r="E7" s="589"/>
      <c r="F7" s="589"/>
      <c r="G7" s="591" t="str">
        <f>IF(ISNA(MATCH(C7,spisak!$B$4:$B$151,0)),"",INDEX(spisak!$C$4:$C$151,MATCH(C7,spisak!$B$4:$B$151,0)))</f>
        <v/>
      </c>
      <c r="H7" s="591"/>
      <c r="I7" s="591"/>
      <c r="J7" s="592" t="str">
        <f>partije!S201</f>
        <v>bye</v>
      </c>
      <c r="K7" s="592"/>
      <c r="L7" s="592"/>
      <c r="M7" s="592"/>
      <c r="N7" s="592"/>
      <c r="O7" s="608" t="str">
        <f>IF(ISBLANK(partije!J201),"",IF(partije!J201&gt;partije!K201,partije!J201,partije!K201))</f>
        <v/>
      </c>
      <c r="P7" s="615" t="str">
        <f>IF(ISBLANK(partije!J201),"",IF(partije!J201&gt;partije!K201,partije!K201,partije!J201))</f>
        <v/>
      </c>
      <c r="Q7" s="600"/>
      <c r="R7" s="600"/>
      <c r="S7" s="600"/>
      <c r="T7" s="600" t="str">
        <f>IF(ISBLANK(partije!O216),"",partije!O216)</f>
        <v/>
      </c>
      <c r="U7" s="600" t="str">
        <f>IF(ISBLANK(partije!P216),"",partije!P216)</f>
        <v/>
      </c>
      <c r="V7" s="600" t="str">
        <f>IF(ISBLANK(partije!Q216),"",partije!Q216)</f>
        <v/>
      </c>
      <c r="W7" s="627"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6">
        <v>4</v>
      </c>
      <c r="B8" s="586">
        <v>16</v>
      </c>
      <c r="C8" s="588" t="str">
        <f>IF(ISNA(MATCH(A8,spisak!$E$4:$E$151,0)),IF(ISNA(MATCH(A8,plasman!$I$3:$I$68,0)),"bye",INDEX(plasman!$H$3:$H$68,MATCH(A8,plasman!$I$3:$I$68,0))),INDEX(spisak!$B$4:$B$151,MATCH(A8,spisak!$E$4:$E$151,0)))</f>
        <v>bye</v>
      </c>
      <c r="D8" s="588"/>
      <c r="E8" s="588"/>
      <c r="F8" s="588"/>
      <c r="G8" s="590" t="str">
        <f>IF(ISNA(MATCH(C8,spisak!$B$4:$B$151,0)),"",INDEX(spisak!$C$4:$C$151,MATCH(C8,spisak!$B$4:$B$151,0)))</f>
        <v/>
      </c>
      <c r="H8" s="590"/>
      <c r="I8" s="594"/>
      <c r="J8" s="593"/>
      <c r="K8" s="593"/>
      <c r="L8" s="593"/>
      <c r="M8" s="593"/>
      <c r="N8" s="593"/>
      <c r="O8" s="609"/>
      <c r="P8" s="613"/>
      <c r="Q8" s="600"/>
      <c r="R8" s="600"/>
      <c r="S8" s="600"/>
      <c r="T8" s="600"/>
      <c r="U8" s="600"/>
      <c r="V8" s="600"/>
      <c r="W8" s="628"/>
      <c r="X8" s="281"/>
      <c r="Y8" s="281"/>
      <c r="Z8" s="281"/>
      <c r="AA8" s="281"/>
      <c r="AB8" s="281"/>
      <c r="AC8" s="281"/>
      <c r="AD8" s="281"/>
      <c r="AE8" s="281"/>
      <c r="AF8" s="281"/>
      <c r="AG8" s="283"/>
      <c r="AH8" s="281"/>
      <c r="AI8" s="281"/>
      <c r="AJ8" s="282"/>
      <c r="AK8" s="282"/>
      <c r="AL8" s="282"/>
      <c r="AM8" s="351"/>
    </row>
    <row r="9" spans="1:39" ht="12" customHeight="1">
      <c r="A9" s="586"/>
      <c r="B9" s="586">
        <v>16</v>
      </c>
      <c r="C9" s="589">
        <f>IF(ISNA(MATCH(A9,spisak!$E$4:$E$151,0)),IF(ISNA(MATCH(A9,plasman!$I$3:$I$68,0)),"bye",INDEX(plasman!$H$3:$H$68,MATCH(A9,plasman!$I$3:$I$68,0))),INDEX(spisak!$B$4:$B$151,MATCH(A9,spisak!$E$4:$E$151,0)))</f>
        <v>0</v>
      </c>
      <c r="D9" s="589"/>
      <c r="E9" s="589"/>
      <c r="F9" s="589"/>
      <c r="G9" s="591" t="str">
        <f>IF(ISNA(MATCH(C9,spisak!$B$4:$B$151,0)),"",INDEX(spisak!$C$4:$C$151,MATCH(C9,spisak!$B$4:$B$151,0)))</f>
        <v/>
      </c>
      <c r="H9" s="591"/>
      <c r="I9" s="595"/>
      <c r="J9" s="587" t="str">
        <f>IF(ISBLANK(partije!L201),"",partije!L201)</f>
        <v/>
      </c>
      <c r="K9" s="587" t="str">
        <f>IF(ISBLANK(partije!M201),"",partije!M201)</f>
        <v/>
      </c>
      <c r="L9" s="587" t="str">
        <f>IF(ISBLANK(partije!N201),"",partije!N201)</f>
        <v/>
      </c>
      <c r="M9" s="587" t="str">
        <f>IF(ISBLANK(partije!O201),"",partije!O201)</f>
        <v/>
      </c>
      <c r="N9" s="587" t="str">
        <f>IF(ISBLANK(partije!P201),"",partije!P201)</f>
        <v/>
      </c>
      <c r="O9" s="587" t="str">
        <f>IF(ISBLANK(partije!Q201),"",partije!Q201)</f>
        <v/>
      </c>
      <c r="P9" s="587" t="str">
        <f>IF(ISBLANK(partije!R201),"",partije!R201)</f>
        <v/>
      </c>
      <c r="Q9" s="281"/>
      <c r="R9" s="281"/>
      <c r="S9" s="281"/>
      <c r="T9" s="281"/>
      <c r="U9" s="281"/>
      <c r="V9" s="538"/>
      <c r="W9" s="544"/>
      <c r="X9" s="602" t="str">
        <f>partije!$S$224</f>
        <v>bye</v>
      </c>
      <c r="Y9" s="592"/>
      <c r="Z9" s="592"/>
      <c r="AA9" s="592"/>
      <c r="AB9" s="592"/>
      <c r="AC9" s="608"/>
      <c r="AD9" s="592"/>
      <c r="AE9" s="281"/>
      <c r="AF9" s="281"/>
      <c r="AG9" s="281"/>
      <c r="AH9" s="281"/>
      <c r="AI9" s="281"/>
      <c r="AJ9" s="282"/>
      <c r="AK9" s="282"/>
      <c r="AL9" s="282"/>
      <c r="AM9" s="351"/>
    </row>
    <row r="10" spans="1:39" ht="12" customHeight="1">
      <c r="A10" s="586">
        <v>5</v>
      </c>
      <c r="B10" s="586">
        <v>9</v>
      </c>
      <c r="C10" s="588" t="str">
        <f>IF(ISNA(MATCH(A10,spisak!$E$4:$E$151,0)),IF(ISNA(MATCH(A10,plasman!$I$3:$I$68,0)),"bye",INDEX(plasman!$H$3:$H$68,MATCH(A10,plasman!$I$3:$I$68,0))),INDEX(spisak!$B$4:$B$151,MATCH(A10,spisak!$E$4:$E$151,0)))</f>
        <v>bye</v>
      </c>
      <c r="D10" s="588"/>
      <c r="E10" s="588"/>
      <c r="F10" s="588"/>
      <c r="G10" s="590" t="str">
        <f>IF(ISNA(MATCH(C10,spisak!$B$4:$B$151,0)),"",INDEX(spisak!$C$4:$C$151,MATCH(C10,spisak!$B$4:$B$151,0)))</f>
        <v/>
      </c>
      <c r="H10" s="590"/>
      <c r="I10" s="590"/>
      <c r="J10" s="587"/>
      <c r="K10" s="587"/>
      <c r="L10" s="587"/>
      <c r="M10" s="587"/>
      <c r="N10" s="587"/>
      <c r="O10" s="587"/>
      <c r="P10" s="587"/>
      <c r="Q10" s="281"/>
      <c r="R10" s="281"/>
      <c r="S10" s="281"/>
      <c r="T10" s="281"/>
      <c r="U10" s="281"/>
      <c r="V10" s="538"/>
      <c r="W10" s="544"/>
      <c r="X10" s="603"/>
      <c r="Y10" s="593"/>
      <c r="Z10" s="593"/>
      <c r="AA10" s="593"/>
      <c r="AB10" s="593"/>
      <c r="AC10" s="609"/>
      <c r="AD10" s="593"/>
      <c r="AE10" s="281"/>
      <c r="AF10" s="281"/>
      <c r="AG10" s="281"/>
      <c r="AH10" s="281"/>
      <c r="AI10" s="281"/>
      <c r="AJ10" s="282"/>
      <c r="AK10" s="282"/>
      <c r="AL10" s="282"/>
      <c r="AM10" s="351"/>
    </row>
    <row r="11" spans="1:39" ht="12" customHeight="1">
      <c r="A11" s="586"/>
      <c r="B11" s="586">
        <v>9</v>
      </c>
      <c r="C11" s="589">
        <f>IF(ISNA(MATCH(A11,spisak!$E$4:$E$151,0)),IF(ISNA(MATCH(A11,plasman!$I$3:$I$68,0)),"bye",INDEX(plasman!$H$3:$H$68,MATCH(A11,plasman!$I$3:$I$68,0))),INDEX(spisak!$B$4:$B$151,MATCH(A11,spisak!$E$4:$E$151,0)))</f>
        <v>0</v>
      </c>
      <c r="D11" s="589"/>
      <c r="E11" s="589"/>
      <c r="F11" s="589"/>
      <c r="G11" s="591" t="str">
        <f>IF(ISNA(MATCH(C11,spisak!$B$4:$B$151,0)),"",INDEX(spisak!$C$4:$C$151,MATCH(C11,spisak!$B$4:$B$151,0)))</f>
        <v/>
      </c>
      <c r="H11" s="591"/>
      <c r="I11" s="591"/>
      <c r="J11" s="592" t="str">
        <f>partije!S202</f>
        <v>bye</v>
      </c>
      <c r="K11" s="592"/>
      <c r="L11" s="592"/>
      <c r="M11" s="592"/>
      <c r="N11" s="592"/>
      <c r="O11" s="608" t="str">
        <f>IF(ISBLANK(partije!J202),"",IF(partije!J202&gt;partije!K202,partije!J202,partije!K202))</f>
        <v/>
      </c>
      <c r="P11" s="592" t="str">
        <f>IF(ISBLANK(partije!J202),"",IF(partije!J202&gt;partije!K202,partije!K202,partije!J202))</f>
        <v/>
      </c>
      <c r="Q11" s="281"/>
      <c r="R11" s="281"/>
      <c r="S11" s="281"/>
      <c r="T11" s="281"/>
      <c r="U11" s="281"/>
      <c r="V11" s="538"/>
      <c r="W11" s="544"/>
      <c r="X11" s="600"/>
      <c r="Y11" s="600"/>
      <c r="Z11" s="600"/>
      <c r="AA11" s="600"/>
      <c r="AB11" s="600" t="str">
        <f>IF(ISBLANK(partije!P224),"",partije!P224)</f>
        <v/>
      </c>
      <c r="AC11" s="600" t="str">
        <f>IF(ISBLANK(partije!Q224),"",partije!Q224)</f>
        <v/>
      </c>
      <c r="AD11" s="627" t="str">
        <f>IF(ISBLANK(partije!R224),"",partije!R224)</f>
        <v/>
      </c>
      <c r="AE11" s="281"/>
      <c r="AF11" s="281"/>
      <c r="AG11" s="281"/>
      <c r="AH11" s="281"/>
      <c r="AI11" s="281"/>
      <c r="AJ11" s="282"/>
      <c r="AK11" s="282"/>
      <c r="AL11" s="282"/>
      <c r="AM11" s="351"/>
    </row>
    <row r="12" spans="1:39" ht="12" customHeight="1">
      <c r="A12" s="586">
        <v>6</v>
      </c>
      <c r="B12" s="586"/>
      <c r="C12" s="588" t="str">
        <f>IF(ISNA(MATCH(A12,spisak!$E$4:$E$151,0)),IF(ISNA(MATCH(A12,plasman!$I$3:$I$68,0)),"bye",INDEX(plasman!$H$3:$H$68,MATCH(A12,plasman!$I$3:$I$68,0))),INDEX(spisak!$B$4:$B$151,MATCH(A12,spisak!$E$4:$E$151,0)))</f>
        <v>bye</v>
      </c>
      <c r="D12" s="588"/>
      <c r="E12" s="588"/>
      <c r="F12" s="588"/>
      <c r="G12" s="590" t="str">
        <f>IF(ISNA(MATCH(C12,spisak!$B$4:$B$151,0)),"",INDEX(spisak!$C$4:$C$151,MATCH(C12,spisak!$B$4:$B$151,0)))</f>
        <v/>
      </c>
      <c r="H12" s="590"/>
      <c r="I12" s="594"/>
      <c r="J12" s="593"/>
      <c r="K12" s="593"/>
      <c r="L12" s="593"/>
      <c r="M12" s="593"/>
      <c r="N12" s="593"/>
      <c r="O12" s="609"/>
      <c r="P12" s="593"/>
      <c r="Q12" s="281"/>
      <c r="R12" s="281"/>
      <c r="S12" s="281"/>
      <c r="T12" s="281"/>
      <c r="U12" s="281"/>
      <c r="V12" s="538"/>
      <c r="W12" s="544"/>
      <c r="X12" s="600"/>
      <c r="Y12" s="600"/>
      <c r="Z12" s="600"/>
      <c r="AA12" s="600"/>
      <c r="AB12" s="600"/>
      <c r="AC12" s="600"/>
      <c r="AD12" s="628"/>
      <c r="AE12" s="281"/>
      <c r="AF12" s="281"/>
      <c r="AG12" s="281"/>
      <c r="AH12" s="281"/>
      <c r="AI12" s="281"/>
      <c r="AJ12" s="282"/>
      <c r="AK12" s="282"/>
      <c r="AL12" s="282"/>
      <c r="AM12" s="351"/>
    </row>
    <row r="13" spans="1:39" ht="12" customHeight="1">
      <c r="A13" s="586"/>
      <c r="B13" s="586"/>
      <c r="C13" s="589">
        <f>IF(ISNA(MATCH(A13,spisak!$E$4:$E$151,0)),IF(ISNA(MATCH(A13,plasman!$I$3:$I$68,0)),"bye",INDEX(plasman!$H$3:$H$68,MATCH(A13,plasman!$I$3:$I$68,0))),INDEX(spisak!$B$4:$B$151,MATCH(A13,spisak!$E$4:$E$151,0)))</f>
        <v>0</v>
      </c>
      <c r="D13" s="589"/>
      <c r="E13" s="589"/>
      <c r="F13" s="589"/>
      <c r="G13" s="591" t="str">
        <f>IF(ISNA(MATCH(C13,spisak!$B$4:$B$151,0)),"",INDEX(spisak!$C$4:$C$151,MATCH(C13,spisak!$B$4:$B$151,0)))</f>
        <v/>
      </c>
      <c r="H13" s="591"/>
      <c r="I13" s="595"/>
      <c r="J13" s="587" t="str">
        <f>IF(ISBLANK(partije!L202),"",partije!L202)</f>
        <v/>
      </c>
      <c r="K13" s="587" t="str">
        <f>IF(ISBLANK(partije!M202),"",partije!M202)</f>
        <v/>
      </c>
      <c r="L13" s="587" t="str">
        <f>IF(ISBLANK(partije!N202),"",partije!N202)</f>
        <v/>
      </c>
      <c r="M13" s="587" t="str">
        <f>IF(ISBLANK(partije!O202),"",partije!O202)</f>
        <v/>
      </c>
      <c r="N13" s="587" t="str">
        <f>IF(ISBLANK(partije!P202),"",partije!P202)</f>
        <v/>
      </c>
      <c r="O13" s="587" t="str">
        <f>IF(ISBLANK(partije!Q202),"",partije!Q202)</f>
        <v/>
      </c>
      <c r="P13" s="625" t="str">
        <f>IF(ISBLANK(partije!R202),"",partije!R202)</f>
        <v/>
      </c>
      <c r="Q13" s="602" t="str">
        <f>partije!$S$217</f>
        <v>bye</v>
      </c>
      <c r="R13" s="592"/>
      <c r="S13" s="592"/>
      <c r="T13" s="592"/>
      <c r="U13" s="592"/>
      <c r="V13" s="608"/>
      <c r="W13" s="615"/>
      <c r="X13" s="281"/>
      <c r="Y13" s="281"/>
      <c r="Z13" s="281"/>
      <c r="AA13" s="281"/>
      <c r="AB13" s="281"/>
      <c r="AC13" s="538"/>
      <c r="AD13" s="544"/>
      <c r="AE13" s="281"/>
      <c r="AF13" s="281"/>
      <c r="AG13" s="281"/>
      <c r="AH13" s="281"/>
      <c r="AI13" s="281"/>
      <c r="AJ13" s="282"/>
      <c r="AK13" s="282"/>
      <c r="AL13" s="282"/>
      <c r="AM13" s="351"/>
    </row>
    <row r="14" spans="1:39" ht="12" customHeight="1">
      <c r="A14" s="586">
        <v>7</v>
      </c>
      <c r="B14" s="586"/>
      <c r="C14" s="588" t="str">
        <f>IF(ISNA(MATCH(A14,spisak!$E$4:$E$151,0)),IF(ISNA(MATCH(A14,plasman!$I$3:$I$68,0)),"bye",INDEX(plasman!$H$3:$H$68,MATCH(A14,plasman!$I$3:$I$68,0))),INDEX(spisak!$B$4:$B$151,MATCH(A14,spisak!$E$4:$E$151,0)))</f>
        <v>bye</v>
      </c>
      <c r="D14" s="588"/>
      <c r="E14" s="588"/>
      <c r="F14" s="588"/>
      <c r="G14" s="590" t="str">
        <f>IF(ISNA(MATCH(C14,spisak!$B$4:$B$151,0)),"",INDEX(spisak!$C$4:$C$151,MATCH(C14,spisak!$B$4:$B$151,0)))</f>
        <v/>
      </c>
      <c r="H14" s="590"/>
      <c r="I14" s="590"/>
      <c r="J14" s="617"/>
      <c r="K14" s="617"/>
      <c r="L14" s="617"/>
      <c r="M14" s="617"/>
      <c r="N14" s="617"/>
      <c r="O14" s="617"/>
      <c r="P14" s="626"/>
      <c r="Q14" s="603"/>
      <c r="R14" s="593"/>
      <c r="S14" s="593"/>
      <c r="T14" s="593"/>
      <c r="U14" s="593"/>
      <c r="V14" s="609"/>
      <c r="W14" s="613"/>
      <c r="X14" s="281"/>
      <c r="Y14" s="281"/>
      <c r="Z14" s="281"/>
      <c r="AA14" s="281"/>
      <c r="AB14" s="281"/>
      <c r="AC14" s="538"/>
      <c r="AD14" s="544"/>
      <c r="AE14" s="281"/>
      <c r="AF14" s="281"/>
      <c r="AG14" s="281"/>
      <c r="AH14" s="281"/>
      <c r="AI14" s="281"/>
      <c r="AJ14" s="282"/>
      <c r="AK14" s="282"/>
      <c r="AL14" s="282"/>
      <c r="AM14" s="351"/>
    </row>
    <row r="15" spans="1:39" ht="12" customHeight="1">
      <c r="A15" s="586"/>
      <c r="B15" s="586"/>
      <c r="C15" s="589">
        <f>IF(ISNA(MATCH(A15,spisak!$E$4:$E$151,0)),IF(ISNA(MATCH(A15,plasman!$I$3:$I$68,0)),"bye",INDEX(plasman!$H$3:$H$68,MATCH(A15,plasman!$I$3:$I$68,0))),INDEX(spisak!$B$4:$B$151,MATCH(A15,spisak!$E$4:$E$151,0)))</f>
        <v>0</v>
      </c>
      <c r="D15" s="589"/>
      <c r="E15" s="589"/>
      <c r="F15" s="589"/>
      <c r="G15" s="591" t="str">
        <f>IF(ISNA(MATCH(C15,spisak!$B$4:$B$151,0)),"",INDEX(spisak!$C$4:$C$151,MATCH(C15,spisak!$B$4:$B$151,0)))</f>
        <v/>
      </c>
      <c r="H15" s="591"/>
      <c r="I15" s="591"/>
      <c r="J15" s="592" t="str">
        <f>partije!$S$203</f>
        <v>bye</v>
      </c>
      <c r="K15" s="592"/>
      <c r="L15" s="592"/>
      <c r="M15" s="592"/>
      <c r="N15" s="592"/>
      <c r="O15" s="608" t="str">
        <f>IF(ISBLANK(partije!J203),"",IF(partije!J203&gt;partije!K203,partije!J203,partije!K203))</f>
        <v/>
      </c>
      <c r="P15" s="615" t="str">
        <f>IF(ISBLANK(partije!J203),"",IF(partije!J203&gt;partije!K203,partije!K203,partije!J203))</f>
        <v/>
      </c>
      <c r="Q15" s="600"/>
      <c r="R15" s="600"/>
      <c r="S15" s="600"/>
      <c r="T15" s="600" t="str">
        <f>IF(ISBLANK(partije!O217),"",partije!O217)</f>
        <v/>
      </c>
      <c r="U15" s="600" t="str">
        <f>IF(ISBLANK(partije!P217),"",partije!P217)</f>
        <v/>
      </c>
      <c r="V15" s="600" t="str">
        <f>IF(ISBLANK(partije!Q217),"",partije!Q217)</f>
        <v/>
      </c>
      <c r="W15" s="600"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6">
        <v>8</v>
      </c>
      <c r="B16" s="586">
        <v>8</v>
      </c>
      <c r="C16" s="588" t="str">
        <f>IF(ISNA(MATCH(A16,spisak!$E$4:$E$151,0)),IF(ISNA(MATCH(A16,plasman!$I$3:$I$68,0)),"bye",INDEX(plasman!$H$3:$H$68,MATCH(A16,plasman!$I$3:$I$68,0))),INDEX(spisak!$B$4:$B$151,MATCH(A16,spisak!$E$4:$E$151,0)))</f>
        <v>bye</v>
      </c>
      <c r="D16" s="588"/>
      <c r="E16" s="588"/>
      <c r="F16" s="588"/>
      <c r="G16" s="590" t="str">
        <f>IF(ISNA(MATCH(C16,spisak!$B$4:$B$151,0)),"",INDEX(spisak!$C$4:$C$151,MATCH(C16,spisak!$B$4:$B$151,0)))</f>
        <v/>
      </c>
      <c r="H16" s="590"/>
      <c r="I16" s="594"/>
      <c r="J16" s="593"/>
      <c r="K16" s="593"/>
      <c r="L16" s="593"/>
      <c r="M16" s="593"/>
      <c r="N16" s="593"/>
      <c r="O16" s="609"/>
      <c r="P16" s="613"/>
      <c r="Q16" s="600"/>
      <c r="R16" s="600"/>
      <c r="S16" s="600"/>
      <c r="T16" s="600"/>
      <c r="U16" s="600"/>
      <c r="V16" s="600"/>
      <c r="W16" s="600"/>
      <c r="X16" s="281"/>
      <c r="Y16" s="281"/>
      <c r="Z16" s="281"/>
      <c r="AA16" s="281"/>
      <c r="AB16" s="281"/>
      <c r="AC16" s="538"/>
      <c r="AD16" s="544"/>
      <c r="AE16" s="281"/>
      <c r="AF16" s="281"/>
      <c r="AG16" s="281"/>
      <c r="AH16" s="281"/>
      <c r="AI16" s="281"/>
      <c r="AJ16" s="282"/>
      <c r="AK16" s="282"/>
      <c r="AL16" s="282"/>
      <c r="AM16" s="351"/>
    </row>
    <row r="17" spans="1:39" ht="12" customHeight="1">
      <c r="A17" s="586"/>
      <c r="B17" s="586">
        <v>8</v>
      </c>
      <c r="C17" s="589">
        <f>IF(ISNA(MATCH(A17,spisak!$E$4:$E$151,0)),IF(ISNA(MATCH(A17,plasman!$I$3:$I$68,0)),"bye",INDEX(plasman!$H$3:$H$68,MATCH(A17,plasman!$I$3:$I$68,0))),INDEX(spisak!$B$4:$B$151,MATCH(A17,spisak!$E$4:$E$151,0)))</f>
        <v>0</v>
      </c>
      <c r="D17" s="589"/>
      <c r="E17" s="589"/>
      <c r="F17" s="589"/>
      <c r="G17" s="591" t="str">
        <f>IF(ISNA(MATCH(C17,spisak!$B$4:$B$151,0)),"",INDEX(spisak!$C$4:$C$151,MATCH(C17,spisak!$B$4:$B$151,0)))</f>
        <v/>
      </c>
      <c r="H17" s="591"/>
      <c r="I17" s="595"/>
      <c r="J17" s="587" t="str">
        <f>IF(ISBLANK(partije!L203),"",partije!L203)</f>
        <v/>
      </c>
      <c r="K17" s="587" t="str">
        <f>IF(ISBLANK(partije!M203),"",partije!M203)</f>
        <v/>
      </c>
      <c r="L17" s="587" t="str">
        <f>IF(ISBLANK(partije!N203),"",partije!N203)</f>
        <v/>
      </c>
      <c r="M17" s="587" t="str">
        <f>IF(ISBLANK(partije!O203),"",partije!O203)</f>
        <v/>
      </c>
      <c r="N17" s="587" t="str">
        <f>IF(ISBLANK(partije!P203),"",partije!P203)</f>
        <v/>
      </c>
      <c r="O17" s="587" t="str">
        <f>IF(ISBLANK(partije!Q203),"",partije!Q203)</f>
        <v/>
      </c>
      <c r="P17" s="587"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6">
        <v>9</v>
      </c>
      <c r="B18" s="586">
        <v>5</v>
      </c>
      <c r="C18" s="588" t="str">
        <f>IF(ISNA(MATCH(A18,spisak!$E$4:$E$151,0)),IF(ISNA(MATCH(A18,plasman!$I$3:$I$68,0)),"bye",INDEX(plasman!$H$3:$H$68,MATCH(A18,plasman!$I$3:$I$68,0))),INDEX(spisak!$B$4:$B$151,MATCH(A18,spisak!$E$4:$E$151,0)))</f>
        <v>bye</v>
      </c>
      <c r="D18" s="588"/>
      <c r="E18" s="588"/>
      <c r="F18" s="588"/>
      <c r="G18" s="590" t="str">
        <f>IF(ISNA(MATCH(C18,spisak!$B$4:$B$151,0)),"",INDEX(spisak!$C$4:$C$151,MATCH(C18,spisak!$B$4:$B$151,0)))</f>
        <v/>
      </c>
      <c r="H18" s="590"/>
      <c r="I18" s="590"/>
      <c r="J18" s="587"/>
      <c r="K18" s="587"/>
      <c r="L18" s="587"/>
      <c r="M18" s="587"/>
      <c r="N18" s="587"/>
      <c r="O18" s="587"/>
      <c r="P18" s="587"/>
      <c r="Q18" s="281"/>
      <c r="R18" s="281"/>
      <c r="S18" s="281"/>
      <c r="T18" s="281"/>
      <c r="U18" s="281"/>
      <c r="V18" s="538"/>
      <c r="W18" s="543"/>
      <c r="X18" s="281"/>
      <c r="Y18" s="281"/>
      <c r="Z18" s="281"/>
      <c r="AA18" s="281"/>
      <c r="AB18" s="281"/>
      <c r="AC18" s="538"/>
      <c r="AD18" s="544"/>
      <c r="AE18" s="602" t="str">
        <f>partije!$S$228</f>
        <v>bye</v>
      </c>
      <c r="AF18" s="592"/>
      <c r="AG18" s="592"/>
      <c r="AH18" s="592"/>
      <c r="AI18" s="592"/>
      <c r="AJ18" s="596"/>
      <c r="AK18" s="598"/>
      <c r="AL18" s="282"/>
      <c r="AM18" s="351"/>
    </row>
    <row r="19" spans="1:39" ht="12" customHeight="1">
      <c r="A19" s="586"/>
      <c r="B19" s="586">
        <v>5</v>
      </c>
      <c r="C19" s="589">
        <f>IF(ISNA(MATCH(A19,spisak!$E$4:$E$151,0)),IF(ISNA(MATCH(A19,plasman!$I$3:$I$68,0)),"bye",INDEX(plasman!$H$3:$H$68,MATCH(A19,plasman!$I$3:$I$68,0))),INDEX(spisak!$B$4:$B$151,MATCH(A19,spisak!$E$4:$E$151,0)))</f>
        <v>0</v>
      </c>
      <c r="D19" s="589"/>
      <c r="E19" s="589"/>
      <c r="F19" s="589"/>
      <c r="G19" s="591" t="str">
        <f>IF(ISNA(MATCH(C19,spisak!$B$4:$B$151,0)),"",INDEX(spisak!$C$4:$C$151,MATCH(C19,spisak!$B$4:$B$151,0)))</f>
        <v/>
      </c>
      <c r="H19" s="591"/>
      <c r="I19" s="591"/>
      <c r="J19" s="592" t="str">
        <f>partije!$S$204</f>
        <v>bye</v>
      </c>
      <c r="K19" s="592"/>
      <c r="L19" s="592"/>
      <c r="M19" s="592"/>
      <c r="N19" s="592"/>
      <c r="O19" s="608" t="str">
        <f>IF(ISBLANK(partije!J204),"",IF(partije!J204&gt;partije!K204,partije!J204,partije!K204))</f>
        <v/>
      </c>
      <c r="P19" s="592" t="str">
        <f>IF(ISBLANK(partije!J204),"",IF(partije!J204&gt;partije!K204,partije!K204,partije!J204))</f>
        <v/>
      </c>
      <c r="Q19" s="281"/>
      <c r="R19" s="281"/>
      <c r="S19" s="281"/>
      <c r="T19" s="281"/>
      <c r="U19" s="281"/>
      <c r="V19" s="538"/>
      <c r="W19" s="543"/>
      <c r="X19" s="281"/>
      <c r="Y19" s="281"/>
      <c r="Z19" s="281"/>
      <c r="AA19" s="281"/>
      <c r="AB19" s="281"/>
      <c r="AC19" s="538"/>
      <c r="AD19" s="544"/>
      <c r="AE19" s="603"/>
      <c r="AF19" s="593"/>
      <c r="AG19" s="593"/>
      <c r="AH19" s="593"/>
      <c r="AI19" s="593"/>
      <c r="AJ19" s="597"/>
      <c r="AK19" s="599"/>
      <c r="AL19" s="282"/>
      <c r="AM19" s="351"/>
    </row>
    <row r="20" spans="1:39" ht="12" customHeight="1">
      <c r="A20" s="586">
        <v>10</v>
      </c>
      <c r="B20" s="586"/>
      <c r="C20" s="588" t="str">
        <f>IF(ISNA(MATCH(A20,spisak!$E$4:$E$151,0)),IF(ISNA(MATCH(A20,plasman!$I$3:$I$68,0)),"bye",INDEX(plasman!$H$3:$H$68,MATCH(A20,plasman!$I$3:$I$68,0))),INDEX(spisak!$B$4:$B$151,MATCH(A20,spisak!$E$4:$E$151,0)))</f>
        <v>bye</v>
      </c>
      <c r="D20" s="588"/>
      <c r="E20" s="588"/>
      <c r="F20" s="588"/>
      <c r="G20" s="590" t="str">
        <f>IF(ISNA(MATCH(C20,spisak!$B$4:$B$151,0)),"",INDEX(spisak!$C$4:$C$151,MATCH(C20,spisak!$B$4:$B$151,0)))</f>
        <v/>
      </c>
      <c r="H20" s="590"/>
      <c r="I20" s="594"/>
      <c r="J20" s="593"/>
      <c r="K20" s="593"/>
      <c r="L20" s="593"/>
      <c r="M20" s="593"/>
      <c r="N20" s="593"/>
      <c r="O20" s="609"/>
      <c r="P20" s="593"/>
      <c r="Q20" s="281"/>
      <c r="R20" s="281"/>
      <c r="S20" s="281"/>
      <c r="T20" s="281"/>
      <c r="U20" s="281"/>
      <c r="V20" s="538"/>
      <c r="W20" s="543"/>
      <c r="X20" s="281"/>
      <c r="Y20" s="281"/>
      <c r="Z20" s="281"/>
      <c r="AA20" s="281"/>
      <c r="AB20" s="281"/>
      <c r="AC20" s="538"/>
      <c r="AD20" s="544"/>
      <c r="AE20" s="600"/>
      <c r="AF20" s="600"/>
      <c r="AG20" s="600"/>
      <c r="AH20" s="600"/>
      <c r="AI20" s="600"/>
      <c r="AJ20" s="600" t="str">
        <f>IF(ISBLANK(partije!Q228),"",partije!Q228)</f>
        <v/>
      </c>
      <c r="AK20" s="627" t="str">
        <f>IF(ISBLANK(partije!R228),"",partije!R228)</f>
        <v/>
      </c>
      <c r="AL20" s="282"/>
      <c r="AM20" s="351"/>
    </row>
    <row r="21" spans="1:39" ht="12" customHeight="1">
      <c r="A21" s="586"/>
      <c r="B21" s="586"/>
      <c r="C21" s="589">
        <f>IF(ISNA(MATCH(A21,spisak!$E$4:$E$151,0)),IF(ISNA(MATCH(A21,plasman!$I$3:$I$68,0)),"bye",INDEX(plasman!$H$3:$H$68,MATCH(A21,plasman!$I$3:$I$68,0))),INDEX(spisak!$B$4:$B$151,MATCH(A21,spisak!$E$4:$E$151,0)))</f>
        <v>0</v>
      </c>
      <c r="D21" s="589"/>
      <c r="E21" s="589"/>
      <c r="F21" s="589"/>
      <c r="G21" s="591" t="str">
        <f>IF(ISNA(MATCH(C21,spisak!$B$4:$B$151,0)),"",INDEX(spisak!$C$4:$C$151,MATCH(C21,spisak!$B$4:$B$151,0)))</f>
        <v/>
      </c>
      <c r="H21" s="591"/>
      <c r="I21" s="595"/>
      <c r="J21" s="587" t="str">
        <f>IF(ISBLANK(partije!L204),"",partije!L204)</f>
        <v/>
      </c>
      <c r="K21" s="587" t="str">
        <f>IF(ISBLANK(partije!M204),"",partije!M204)</f>
        <v/>
      </c>
      <c r="L21" s="587" t="str">
        <f>IF(ISBLANK(partije!N204),"",partije!N204)</f>
        <v/>
      </c>
      <c r="M21" s="587" t="str">
        <f>IF(ISBLANK(partije!O204),"",partije!O204)</f>
        <v/>
      </c>
      <c r="N21" s="587" t="str">
        <f>IF(ISBLANK(partije!P204),"",partije!P204)</f>
        <v/>
      </c>
      <c r="O21" s="587" t="str">
        <f>IF(ISBLANK(partije!Q204),"",partije!Q204)</f>
        <v/>
      </c>
      <c r="P21" s="625" t="str">
        <f>IF(ISBLANK(partije!R204),"",partije!R204)</f>
        <v/>
      </c>
      <c r="Q21" s="602" t="str">
        <f>partije!$S$218</f>
        <v>bye</v>
      </c>
      <c r="R21" s="592"/>
      <c r="S21" s="592"/>
      <c r="T21" s="592"/>
      <c r="U21" s="592"/>
      <c r="V21" s="608"/>
      <c r="W21" s="592"/>
      <c r="X21" s="281"/>
      <c r="Y21" s="281"/>
      <c r="Z21" s="281"/>
      <c r="AA21" s="281"/>
      <c r="AB21" s="281"/>
      <c r="AC21" s="538"/>
      <c r="AD21" s="544"/>
      <c r="AE21" s="600"/>
      <c r="AF21" s="600"/>
      <c r="AG21" s="600"/>
      <c r="AH21" s="600"/>
      <c r="AI21" s="600"/>
      <c r="AJ21" s="600"/>
      <c r="AK21" s="628"/>
      <c r="AL21" s="282"/>
      <c r="AM21" s="351"/>
    </row>
    <row r="22" spans="1:39" ht="12" customHeight="1">
      <c r="A22" s="586">
        <v>11</v>
      </c>
      <c r="B22" s="586"/>
      <c r="C22" s="588" t="str">
        <f>IF(ISNA(MATCH(A22,spisak!$E$4:$E$151,0)),IF(ISNA(MATCH(A22,plasman!$I$3:$I$68,0)),"bye",INDEX(plasman!$H$3:$H$68,MATCH(A22,plasman!$I$3:$I$68,0))),INDEX(spisak!$B$4:$B$151,MATCH(A22,spisak!$E$4:$E$151,0)))</f>
        <v>bye</v>
      </c>
      <c r="D22" s="588"/>
      <c r="E22" s="588"/>
      <c r="F22" s="588"/>
      <c r="G22" s="590" t="str">
        <f>IF(ISNA(MATCH(C22,spisak!$B$4:$B$151,0)),"",INDEX(spisak!$C$4:$C$151,MATCH(C22,spisak!$B$4:$B$151,0)))</f>
        <v/>
      </c>
      <c r="H22" s="590"/>
      <c r="I22" s="590"/>
      <c r="J22" s="617"/>
      <c r="K22" s="617"/>
      <c r="L22" s="617"/>
      <c r="M22" s="617"/>
      <c r="N22" s="617"/>
      <c r="O22" s="617"/>
      <c r="P22" s="626"/>
      <c r="Q22" s="603"/>
      <c r="R22" s="593"/>
      <c r="S22" s="593"/>
      <c r="T22" s="593"/>
      <c r="U22" s="593"/>
      <c r="V22" s="609"/>
      <c r="W22" s="593"/>
      <c r="X22" s="281"/>
      <c r="Y22" s="281"/>
      <c r="Z22" s="281"/>
      <c r="AA22" s="281"/>
      <c r="AB22" s="281"/>
      <c r="AC22" s="538"/>
      <c r="AD22" s="544"/>
      <c r="AE22" s="281"/>
      <c r="AF22" s="281"/>
      <c r="AG22" s="281"/>
      <c r="AH22" s="281"/>
      <c r="AI22" s="281"/>
      <c r="AJ22" s="282"/>
      <c r="AK22" s="284"/>
      <c r="AL22" s="282"/>
      <c r="AM22" s="351"/>
    </row>
    <row r="23" spans="1:39" ht="12" customHeight="1">
      <c r="A23" s="586"/>
      <c r="B23" s="586"/>
      <c r="C23" s="589">
        <f>IF(ISNA(MATCH(A23,spisak!$E$4:$E$151,0)),IF(ISNA(MATCH(A23,plasman!$I$3:$I$68,0)),"bye",INDEX(plasman!$H$3:$H$68,MATCH(A23,plasman!$I$3:$I$68,0))),INDEX(spisak!$B$4:$B$151,MATCH(A23,spisak!$E$4:$E$151,0)))</f>
        <v>0</v>
      </c>
      <c r="D23" s="589"/>
      <c r="E23" s="589"/>
      <c r="F23" s="589"/>
      <c r="G23" s="591" t="str">
        <f>IF(ISNA(MATCH(C23,spisak!$B$4:$B$151,0)),"",INDEX(spisak!$C$4:$C$151,MATCH(C23,spisak!$B$4:$B$151,0)))</f>
        <v/>
      </c>
      <c r="H23" s="591"/>
      <c r="I23" s="591"/>
      <c r="J23" s="592" t="str">
        <f>partije!$S$205</f>
        <v>bye</v>
      </c>
      <c r="K23" s="592"/>
      <c r="L23" s="592"/>
      <c r="M23" s="592"/>
      <c r="N23" s="592"/>
      <c r="O23" s="608"/>
      <c r="P23" s="615"/>
      <c r="Q23" s="600"/>
      <c r="R23" s="600"/>
      <c r="S23" s="600"/>
      <c r="T23" s="600" t="str">
        <f>IF(ISBLANK(partije!O218),"",partije!O218)</f>
        <v/>
      </c>
      <c r="U23" s="600" t="str">
        <f>IF(ISBLANK(partije!P218),"",partije!P218)</f>
        <v/>
      </c>
      <c r="V23" s="600" t="str">
        <f>IF(ISBLANK(partije!Q218),"",partije!Q218)</f>
        <v/>
      </c>
      <c r="W23" s="627"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6">
        <v>12</v>
      </c>
      <c r="B24" s="586">
        <v>12</v>
      </c>
      <c r="C24" s="588" t="str">
        <f>IF(ISNA(MATCH(A24,spisak!$E$4:$E$151,0)),IF(ISNA(MATCH(A24,plasman!$I$3:$I$68,0)),"bye",INDEX(plasman!$H$3:$H$68,MATCH(A24,plasman!$I$3:$I$68,0))),INDEX(spisak!$B$4:$B$151,MATCH(A24,spisak!$E$4:$E$151,0)))</f>
        <v>bye</v>
      </c>
      <c r="D24" s="588"/>
      <c r="E24" s="588"/>
      <c r="F24" s="588"/>
      <c r="G24" s="590" t="str">
        <f>IF(ISNA(MATCH(C24,spisak!$B$4:$B$151,0)),"",INDEX(spisak!$C$4:$C$151,MATCH(C24,spisak!$B$4:$B$151,0)))</f>
        <v/>
      </c>
      <c r="H24" s="590"/>
      <c r="I24" s="594"/>
      <c r="J24" s="593"/>
      <c r="K24" s="593"/>
      <c r="L24" s="593"/>
      <c r="M24" s="593"/>
      <c r="N24" s="593"/>
      <c r="O24" s="609"/>
      <c r="P24" s="613"/>
      <c r="Q24" s="600"/>
      <c r="R24" s="600"/>
      <c r="S24" s="600"/>
      <c r="T24" s="600"/>
      <c r="U24" s="600"/>
      <c r="V24" s="600"/>
      <c r="W24" s="628"/>
      <c r="X24" s="285"/>
      <c r="Y24" s="281"/>
      <c r="Z24" s="281"/>
      <c r="AA24" s="281"/>
      <c r="AB24" s="281"/>
      <c r="AC24" s="538"/>
      <c r="AD24" s="544"/>
      <c r="AE24" s="281"/>
      <c r="AF24" s="281"/>
      <c r="AG24" s="281"/>
      <c r="AH24" s="281"/>
      <c r="AI24" s="281"/>
      <c r="AJ24" s="282"/>
      <c r="AK24" s="284"/>
      <c r="AL24" s="282"/>
      <c r="AM24" s="351"/>
    </row>
    <row r="25" spans="1:39" ht="12" customHeight="1">
      <c r="A25" s="586"/>
      <c r="B25" s="586">
        <v>12</v>
      </c>
      <c r="C25" s="589">
        <f>IF(ISNA(MATCH(A25,spisak!$E$4:$E$151,0)),IF(ISNA(MATCH(A25,plasman!$I$3:$I$68,0)),"bye",INDEX(plasman!$H$3:$H$68,MATCH(A25,plasman!$I$3:$I$68,0))),INDEX(spisak!$B$4:$B$151,MATCH(A25,spisak!$E$4:$E$151,0)))</f>
        <v>0</v>
      </c>
      <c r="D25" s="589"/>
      <c r="E25" s="589"/>
      <c r="F25" s="589"/>
      <c r="G25" s="591" t="str">
        <f>IF(ISNA(MATCH(C25,spisak!$B$4:$B$151,0)),"",INDEX(spisak!$C$4:$C$151,MATCH(C25,spisak!$B$4:$B$151,0)))</f>
        <v/>
      </c>
      <c r="H25" s="591"/>
      <c r="I25" s="595"/>
      <c r="J25" s="587"/>
      <c r="K25" s="587"/>
      <c r="L25" s="587"/>
      <c r="M25" s="587" t="str">
        <f>IF(ISBLANK(partije!O205),"",partije!O205)</f>
        <v/>
      </c>
      <c r="N25" s="587" t="str">
        <f>IF(ISBLANK(partije!P205),"",partije!P205)</f>
        <v/>
      </c>
      <c r="O25" s="587" t="str">
        <f>IF(ISBLANK(partije!Q205),"",partije!Q205)</f>
        <v/>
      </c>
      <c r="P25" s="587" t="str">
        <f>IF(ISBLANK(partije!R205),"",partije!R205)</f>
        <v/>
      </c>
      <c r="Q25" s="281"/>
      <c r="R25" s="281"/>
      <c r="S25" s="281"/>
      <c r="T25" s="281"/>
      <c r="U25" s="281"/>
      <c r="V25" s="538"/>
      <c r="W25" s="544"/>
      <c r="X25" s="602" t="str">
        <f>partije!$S$225</f>
        <v>bye</v>
      </c>
      <c r="Y25" s="592"/>
      <c r="Z25" s="592"/>
      <c r="AA25" s="592"/>
      <c r="AB25" s="592"/>
      <c r="AC25" s="608"/>
      <c r="AD25" s="615"/>
      <c r="AE25" s="281"/>
      <c r="AF25" s="281"/>
      <c r="AG25" s="281"/>
      <c r="AH25" s="281"/>
      <c r="AI25" s="281"/>
      <c r="AJ25" s="282"/>
      <c r="AK25" s="284"/>
      <c r="AL25" s="282"/>
      <c r="AM25" s="351"/>
    </row>
    <row r="26" spans="1:39" ht="12" customHeight="1">
      <c r="A26" s="586">
        <v>13</v>
      </c>
      <c r="B26" s="586">
        <v>13</v>
      </c>
      <c r="C26" s="588" t="str">
        <f>IF(ISNA(MATCH(A26,spisak!$E$4:$E$151,0)),IF(ISNA(MATCH(A26,plasman!$I$3:$I$68,0)),"bye",INDEX(plasman!$H$3:$H$68,MATCH(A26,plasman!$I$3:$I$68,0))),INDEX(spisak!$B$4:$B$151,MATCH(A26,spisak!$E$4:$E$151,0)))</f>
        <v>bye</v>
      </c>
      <c r="D26" s="588"/>
      <c r="E26" s="588"/>
      <c r="F26" s="588"/>
      <c r="G26" s="590" t="str">
        <f>IF(ISNA(MATCH(C26,spisak!$B$4:$B$151,0)),"",INDEX(spisak!$C$4:$C$151,MATCH(C26,spisak!$B$4:$B$151,0)))</f>
        <v/>
      </c>
      <c r="H26" s="590"/>
      <c r="I26" s="590"/>
      <c r="J26" s="587"/>
      <c r="K26" s="587"/>
      <c r="L26" s="587"/>
      <c r="M26" s="587"/>
      <c r="N26" s="587"/>
      <c r="O26" s="587"/>
      <c r="P26" s="587"/>
      <c r="Q26" s="281"/>
      <c r="R26" s="281"/>
      <c r="S26" s="281"/>
      <c r="T26" s="281"/>
      <c r="U26" s="281"/>
      <c r="V26" s="538"/>
      <c r="W26" s="544"/>
      <c r="X26" s="603"/>
      <c r="Y26" s="593"/>
      <c r="Z26" s="593"/>
      <c r="AA26" s="593"/>
      <c r="AB26" s="593"/>
      <c r="AC26" s="609"/>
      <c r="AD26" s="613"/>
      <c r="AE26" s="281"/>
      <c r="AF26" s="281"/>
      <c r="AG26" s="281"/>
      <c r="AH26" s="281"/>
      <c r="AI26" s="281"/>
      <c r="AJ26" s="282"/>
      <c r="AK26" s="284"/>
      <c r="AL26" s="282"/>
      <c r="AM26" s="351"/>
    </row>
    <row r="27" spans="1:39" ht="12" customHeight="1">
      <c r="A27" s="586"/>
      <c r="B27" s="586">
        <v>13</v>
      </c>
      <c r="C27" s="589">
        <f>IF(ISNA(MATCH(A27,spisak!$E$4:$E$151,0)),IF(ISNA(MATCH(A27,plasman!$I$3:$I$68,0)),"bye",INDEX(plasman!$H$3:$H$68,MATCH(A27,plasman!$I$3:$I$68,0))),INDEX(spisak!$B$4:$B$151,MATCH(A27,spisak!$E$4:$E$151,0)))</f>
        <v>0</v>
      </c>
      <c r="D27" s="589"/>
      <c r="E27" s="589"/>
      <c r="F27" s="589"/>
      <c r="G27" s="591" t="str">
        <f>IF(ISNA(MATCH(C27,spisak!$B$4:$B$151,0)),"",INDEX(spisak!$C$4:$C$151,MATCH(C27,spisak!$B$4:$B$151,0)))</f>
        <v/>
      </c>
      <c r="H27" s="591"/>
      <c r="I27" s="591"/>
      <c r="J27" s="592" t="str">
        <f>partije!$S$206</f>
        <v>bye</v>
      </c>
      <c r="K27" s="592"/>
      <c r="L27" s="592"/>
      <c r="M27" s="592"/>
      <c r="N27" s="592"/>
      <c r="O27" s="608" t="str">
        <f>IF(ISBLANK(partije!J206),"",IF(partije!J206&gt;partije!K206,partije!J206,partije!K206))</f>
        <v/>
      </c>
      <c r="P27" s="592" t="str">
        <f>IF(ISBLANK(partije!J206),"",IF(partije!J206&gt;partije!K206,partije!K206,partije!J206))</f>
        <v/>
      </c>
      <c r="Q27" s="281"/>
      <c r="R27" s="281"/>
      <c r="S27" s="281"/>
      <c r="T27" s="281"/>
      <c r="U27" s="281"/>
      <c r="V27" s="538"/>
      <c r="W27" s="544"/>
      <c r="X27" s="600"/>
      <c r="Y27" s="600"/>
      <c r="Z27" s="600"/>
      <c r="AA27" s="600"/>
      <c r="AB27" s="600"/>
      <c r="AC27" s="600"/>
      <c r="AD27" s="600" t="str">
        <f>IF(ISBLANK(partije!R225),"",partije!R225)</f>
        <v/>
      </c>
      <c r="AE27" s="281"/>
      <c r="AF27" s="281"/>
      <c r="AG27" s="281"/>
      <c r="AH27" s="281"/>
      <c r="AI27" s="281"/>
      <c r="AJ27" s="282"/>
      <c r="AK27" s="284"/>
      <c r="AL27" s="282"/>
      <c r="AM27" s="351"/>
    </row>
    <row r="28" spans="1:39" ht="12" customHeight="1">
      <c r="A28" s="586">
        <v>14</v>
      </c>
      <c r="B28" s="586"/>
      <c r="C28" s="588" t="str">
        <f>IF(ISNA(MATCH(A28,spisak!$E$4:$E$151,0)),IF(ISNA(MATCH(A28,plasman!$I$3:$I$68,0)),"bye",INDEX(plasman!$H$3:$H$68,MATCH(A28,plasman!$I$3:$I$68,0))),INDEX(spisak!$B$4:$B$151,MATCH(A28,spisak!$E$4:$E$151,0)))</f>
        <v>bye</v>
      </c>
      <c r="D28" s="588"/>
      <c r="E28" s="588"/>
      <c r="F28" s="588"/>
      <c r="G28" s="590" t="str">
        <f>IF(ISNA(MATCH(C28,spisak!$B$4:$B$151,0)),"",INDEX(spisak!$C$4:$C$151,MATCH(C28,spisak!$B$4:$B$151,0)))</f>
        <v/>
      </c>
      <c r="H28" s="590"/>
      <c r="I28" s="594"/>
      <c r="J28" s="593"/>
      <c r="K28" s="593"/>
      <c r="L28" s="593"/>
      <c r="M28" s="593"/>
      <c r="N28" s="593"/>
      <c r="O28" s="609"/>
      <c r="P28" s="593"/>
      <c r="Q28" s="281"/>
      <c r="R28" s="281"/>
      <c r="S28" s="281"/>
      <c r="T28" s="281"/>
      <c r="U28" s="281"/>
      <c r="V28" s="538"/>
      <c r="W28" s="544"/>
      <c r="X28" s="600"/>
      <c r="Y28" s="600"/>
      <c r="Z28" s="600"/>
      <c r="AA28" s="600"/>
      <c r="AB28" s="600"/>
      <c r="AC28" s="600"/>
      <c r="AD28" s="600"/>
      <c r="AE28" s="281"/>
      <c r="AF28" s="281"/>
      <c r="AG28" s="281"/>
      <c r="AH28" s="281"/>
      <c r="AI28" s="281"/>
      <c r="AJ28" s="282"/>
      <c r="AK28" s="284"/>
      <c r="AL28" s="282"/>
      <c r="AM28" s="352"/>
    </row>
    <row r="29" spans="1:39" ht="12" customHeight="1">
      <c r="A29" s="586"/>
      <c r="B29" s="586"/>
      <c r="C29" s="589">
        <f>IF(ISNA(MATCH(A29,spisak!$E$4:$E$151,0)),IF(ISNA(MATCH(A29,plasman!$I$3:$I$68,0)),"bye",INDEX(plasman!$H$3:$H$68,MATCH(A29,plasman!$I$3:$I$68,0))),INDEX(spisak!$B$4:$B$151,MATCH(A29,spisak!$E$4:$E$151,0)))</f>
        <v>0</v>
      </c>
      <c r="D29" s="589"/>
      <c r="E29" s="589"/>
      <c r="F29" s="589"/>
      <c r="G29" s="591" t="str">
        <f>IF(ISNA(MATCH(C29,spisak!$B$4:$B$151,0)),"",INDEX(spisak!$C$4:$C$151,MATCH(C29,spisak!$B$4:$B$151,0)))</f>
        <v/>
      </c>
      <c r="H29" s="591"/>
      <c r="I29" s="595"/>
      <c r="J29" s="616" t="str">
        <f>IF(ISBLANK(partije!L206),"",partije!L206)</f>
        <v/>
      </c>
      <c r="K29" s="616" t="str">
        <f>IF(ISBLANK(partije!M206),"",partije!M206)</f>
        <v/>
      </c>
      <c r="L29" s="616" t="str">
        <f>IF(ISBLANK(partije!N206),"",partije!N206)</f>
        <v/>
      </c>
      <c r="M29" s="616" t="str">
        <f>IF(ISBLANK(partije!O206),"",partije!O206)</f>
        <v/>
      </c>
      <c r="N29" s="616" t="str">
        <f>IF(ISBLANK(partije!P206),"",partije!P206)</f>
        <v/>
      </c>
      <c r="O29" s="616" t="str">
        <f>IF(ISBLANK(partije!Q206),"",partije!Q206)</f>
        <v/>
      </c>
      <c r="P29" s="625" t="str">
        <f>IF(ISBLANK(partije!R206),"",partije!R206)</f>
        <v/>
      </c>
      <c r="Q29" s="602" t="str">
        <f>partije!$S$219</f>
        <v>bye</v>
      </c>
      <c r="R29" s="592"/>
      <c r="S29" s="592"/>
      <c r="T29" s="592"/>
      <c r="U29" s="592"/>
      <c r="V29" s="608"/>
      <c r="W29" s="615"/>
      <c r="X29" s="281"/>
      <c r="Y29" s="281"/>
      <c r="Z29" s="281"/>
      <c r="AA29" s="281"/>
      <c r="AB29" s="281"/>
      <c r="AC29" s="538"/>
      <c r="AD29" s="543"/>
      <c r="AE29" s="281"/>
      <c r="AF29" s="281"/>
      <c r="AG29" s="281"/>
      <c r="AH29" s="281"/>
      <c r="AI29" s="281"/>
      <c r="AJ29" s="282"/>
      <c r="AK29" s="284"/>
      <c r="AL29" s="282"/>
      <c r="AM29" s="352"/>
    </row>
    <row r="30" spans="1:39" ht="12" customHeight="1">
      <c r="A30" s="586">
        <v>15</v>
      </c>
      <c r="B30" s="586"/>
      <c r="C30" s="588" t="str">
        <f>IF(ISNA(MATCH(A30,spisak!$E$4:$E$151,0)),IF(ISNA(MATCH(A30,plasman!$I$3:$I$68,0)),"bye",INDEX(plasman!$H$3:$H$68,MATCH(A30,plasman!$I$3:$I$68,0))),INDEX(spisak!$B$4:$B$151,MATCH(A30,spisak!$E$4:$E$151,0)))</f>
        <v>bye</v>
      </c>
      <c r="D30" s="588"/>
      <c r="E30" s="588"/>
      <c r="F30" s="588"/>
      <c r="G30" s="590" t="str">
        <f>IF(ISNA(MATCH(C30,spisak!$B$4:$B$151,0)),"",INDEX(spisak!$C$4:$C$151,MATCH(C30,spisak!$B$4:$B$151,0)))</f>
        <v/>
      </c>
      <c r="H30" s="590"/>
      <c r="I30" s="590"/>
      <c r="J30" s="617"/>
      <c r="K30" s="617"/>
      <c r="L30" s="617"/>
      <c r="M30" s="617"/>
      <c r="N30" s="617"/>
      <c r="O30" s="617"/>
      <c r="P30" s="626"/>
      <c r="Q30" s="603"/>
      <c r="R30" s="593"/>
      <c r="S30" s="593"/>
      <c r="T30" s="593"/>
      <c r="U30" s="593"/>
      <c r="V30" s="609"/>
      <c r="W30" s="613"/>
      <c r="X30" s="281"/>
      <c r="Y30" s="281"/>
      <c r="Z30" s="281"/>
      <c r="AA30" s="281"/>
      <c r="AB30" s="281"/>
      <c r="AC30" s="538"/>
      <c r="AD30" s="543"/>
      <c r="AE30" s="281"/>
      <c r="AF30" s="281"/>
      <c r="AG30" s="281"/>
      <c r="AH30" s="281"/>
      <c r="AI30" s="281"/>
      <c r="AJ30" s="282"/>
      <c r="AK30" s="284"/>
      <c r="AL30" s="282"/>
      <c r="AM30" s="352"/>
    </row>
    <row r="31" spans="1:39" ht="12" customHeight="1">
      <c r="A31" s="586"/>
      <c r="B31" s="586"/>
      <c r="C31" s="589">
        <f>IF(ISNA(MATCH(A31,spisak!$E$4:$E$151,0)),IF(ISNA(MATCH(A31,plasman!$I$3:$I$68,0)),"bye",INDEX(plasman!$H$3:$H$68,MATCH(A31,plasman!$I$3:$I$68,0))),INDEX(spisak!$B$4:$B$151,MATCH(A31,spisak!$E$4:$E$151,0)))</f>
        <v>0</v>
      </c>
      <c r="D31" s="589"/>
      <c r="E31" s="589"/>
      <c r="F31" s="589"/>
      <c r="G31" s="591" t="str">
        <f>IF(ISNA(MATCH(C31,spisak!$B$4:$B$151,0)),"",INDEX(spisak!$C$4:$C$151,MATCH(C31,spisak!$B$4:$B$151,0)))</f>
        <v/>
      </c>
      <c r="H31" s="591"/>
      <c r="I31" s="591"/>
      <c r="J31" s="592" t="str">
        <f>partije!$S$207</f>
        <v>bye</v>
      </c>
      <c r="K31" s="592"/>
      <c r="L31" s="592"/>
      <c r="M31" s="592"/>
      <c r="N31" s="592"/>
      <c r="O31" s="608" t="str">
        <f>IF(ISBLANK(partije!J207),"",IF(partije!J207&gt;partije!K207,partije!J207,partije!K207))</f>
        <v/>
      </c>
      <c r="P31" s="615" t="str">
        <f>IF(ISBLANK(partije!J207),"",IF(partije!J207&gt;partije!K207,partije!K207,partije!J207))</f>
        <v/>
      </c>
      <c r="Q31" s="600"/>
      <c r="R31" s="600"/>
      <c r="S31" s="600"/>
      <c r="T31" s="600"/>
      <c r="U31" s="600" t="str">
        <f>IF(ISBLANK(partije!P219),"",partije!P219)</f>
        <v/>
      </c>
      <c r="V31" s="600" t="str">
        <f>IF(ISBLANK(partije!Q219),"",partije!Q219)</f>
        <v/>
      </c>
      <c r="W31" s="600"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6">
        <v>16</v>
      </c>
      <c r="B32" s="586">
        <v>4</v>
      </c>
      <c r="C32" s="588" t="str">
        <f>IF(ISNA(MATCH(A32,spisak!$E$4:$E$151,0)),IF(ISNA(MATCH(A32,plasman!$I$3:$I$68,0)),"bye",INDEX(plasman!$H$3:$H$68,MATCH(A32,plasman!$I$3:$I$68,0))),INDEX(spisak!$B$4:$B$151,MATCH(A32,spisak!$E$4:$E$151,0)))</f>
        <v>bye</v>
      </c>
      <c r="D32" s="588"/>
      <c r="E32" s="588"/>
      <c r="F32" s="588"/>
      <c r="G32" s="590" t="str">
        <f>IF(ISNA(MATCH(C32,spisak!$B$4:$B$151,0)),"",INDEX(spisak!$C$4:$C$151,MATCH(C32,spisak!$B$4:$B$151,0)))</f>
        <v/>
      </c>
      <c r="H32" s="590"/>
      <c r="I32" s="594"/>
      <c r="J32" s="593"/>
      <c r="K32" s="593"/>
      <c r="L32" s="593"/>
      <c r="M32" s="593"/>
      <c r="N32" s="593"/>
      <c r="O32" s="609"/>
      <c r="P32" s="613"/>
      <c r="Q32" s="600"/>
      <c r="R32" s="600"/>
      <c r="S32" s="600"/>
      <c r="T32" s="600"/>
      <c r="U32" s="600"/>
      <c r="V32" s="600"/>
      <c r="W32" s="600"/>
      <c r="X32" s="281"/>
      <c r="Y32" s="281"/>
      <c r="Z32" s="281"/>
      <c r="AA32" s="281"/>
      <c r="AB32" s="281"/>
      <c r="AC32" s="538"/>
      <c r="AD32" s="543"/>
      <c r="AE32" s="281"/>
      <c r="AF32" s="281"/>
      <c r="AG32" s="281"/>
      <c r="AH32" s="281"/>
      <c r="AI32" s="281"/>
      <c r="AJ32" s="282"/>
      <c r="AK32" s="284"/>
      <c r="AL32" s="282"/>
      <c r="AM32" s="352"/>
    </row>
    <row r="33" spans="1:39" ht="12" customHeight="1">
      <c r="A33" s="586"/>
      <c r="B33" s="586">
        <v>4</v>
      </c>
      <c r="C33" s="589">
        <f>IF(ISNA(MATCH(A33,spisak!$E$4:$E$151,0)),IF(ISNA(MATCH(A33,plasman!$I$3:$I$68,0)),"bye",INDEX(plasman!$H$3:$H$68,MATCH(A33,plasman!$I$3:$I$68,0))),INDEX(spisak!$B$4:$B$151,MATCH(A33,spisak!$E$4:$E$151,0)))</f>
        <v>0</v>
      </c>
      <c r="D33" s="589"/>
      <c r="E33" s="589"/>
      <c r="F33" s="589"/>
      <c r="G33" s="591" t="str">
        <f>IF(ISNA(MATCH(C33,spisak!$B$4:$B$151,0)),"",INDEX(spisak!$C$4:$C$151,MATCH(C33,spisak!$B$4:$B$151,0)))</f>
        <v/>
      </c>
      <c r="H33" s="591"/>
      <c r="I33" s="595"/>
      <c r="J33" s="587" t="str">
        <f>IF(ISBLANK(partije!L207),"",partije!L207)</f>
        <v/>
      </c>
      <c r="K33" s="587" t="str">
        <f>IF(ISBLANK(partije!M207),"",partije!M207)</f>
        <v/>
      </c>
      <c r="L33" s="587" t="str">
        <f>IF(ISBLANK(partije!N207),"",partije!N207)</f>
        <v/>
      </c>
      <c r="M33" s="587" t="str">
        <f>IF(ISBLANK(partije!O207),"",partije!O207)</f>
        <v/>
      </c>
      <c r="N33" s="587" t="str">
        <f>IF(ISBLANK(partije!P207),"",partije!P207)</f>
        <v/>
      </c>
      <c r="O33" s="587" t="str">
        <f>IF(ISBLANK(partije!Q207),"",partije!Q207)</f>
        <v/>
      </c>
      <c r="P33" s="587"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6">
        <v>17</v>
      </c>
      <c r="B34" s="586">
        <v>3</v>
      </c>
      <c r="C34" s="588" t="str">
        <f>IF(ISNA(MATCH(A34,spisak!$E$4:$E$151,0)),IF(ISNA(MATCH(A34,plasman!$I$3:$I$68,0)),"bye",INDEX(plasman!$H$3:$H$68,MATCH(A34,plasman!$I$3:$I$68,0))),INDEX(spisak!$B$4:$B$151,MATCH(A34,spisak!$E$4:$E$151,0)))</f>
        <v>bye</v>
      </c>
      <c r="D34" s="588"/>
      <c r="E34" s="588"/>
      <c r="F34" s="588"/>
      <c r="G34" s="590" t="str">
        <f>IF(ISNA(MATCH(C34,spisak!$B$4:$B$151,0)),"",INDEX(spisak!$C$4:$C$151,MATCH(C34,spisak!$B$4:$B$151,0)))</f>
        <v/>
      </c>
      <c r="H34" s="590"/>
      <c r="I34" s="590"/>
      <c r="J34" s="587"/>
      <c r="K34" s="587"/>
      <c r="L34" s="587"/>
      <c r="M34" s="587"/>
      <c r="N34" s="587"/>
      <c r="O34" s="587"/>
      <c r="P34" s="587"/>
      <c r="Q34" s="281"/>
      <c r="R34" s="281"/>
      <c r="S34" s="281"/>
      <c r="T34" s="281"/>
      <c r="U34" s="281"/>
      <c r="V34" s="538"/>
      <c r="W34" s="543"/>
      <c r="X34" s="281"/>
      <c r="Y34" s="281"/>
      <c r="Z34" s="281"/>
      <c r="AA34" s="281"/>
      <c r="AB34" s="281"/>
      <c r="AC34" s="538"/>
      <c r="AD34" s="543"/>
      <c r="AE34" s="634" t="str">
        <f>partije!$S$230</f>
        <v>bye</v>
      </c>
      <c r="AF34" s="635"/>
      <c r="AG34" s="635"/>
      <c r="AH34" s="635"/>
      <c r="AI34" s="635"/>
      <c r="AJ34" s="638"/>
      <c r="AK34" s="633"/>
      <c r="AL34" s="286"/>
      <c r="AM34" s="352"/>
    </row>
    <row r="35" spans="1:39" ht="12" customHeight="1">
      <c r="A35" s="586"/>
      <c r="B35" s="586">
        <v>3</v>
      </c>
      <c r="C35" s="589">
        <f>IF(ISNA(MATCH(A35,spisak!$E$4:$E$151,0)),IF(ISNA(MATCH(A35,plasman!$I$3:$I$68,0)),"bye",INDEX(plasman!$H$3:$H$68,MATCH(A35,plasman!$I$3:$I$68,0))),INDEX(spisak!$B$4:$B$151,MATCH(A35,spisak!$E$4:$E$151,0)))</f>
        <v>0</v>
      </c>
      <c r="D35" s="589"/>
      <c r="E35" s="589"/>
      <c r="F35" s="589"/>
      <c r="G35" s="591" t="str">
        <f>IF(ISNA(MATCH(C35,spisak!$B$4:$B$151,0)),"",INDEX(spisak!$C$4:$C$151,MATCH(C35,spisak!$B$4:$B$151,0)))</f>
        <v/>
      </c>
      <c r="H35" s="591"/>
      <c r="I35" s="591"/>
      <c r="J35" s="592" t="str">
        <f>partije!$S$208</f>
        <v>bye</v>
      </c>
      <c r="K35" s="592"/>
      <c r="L35" s="592"/>
      <c r="M35" s="592"/>
      <c r="N35" s="592"/>
      <c r="O35" s="608" t="str">
        <f>IF(ISBLANK(partije!J208),"",IF(partije!J208&gt;partije!K208,partije!J208,partije!K208))</f>
        <v/>
      </c>
      <c r="P35" s="592" t="str">
        <f>IF(ISBLANK(partije!J208),"",IF(partije!J208&gt;partije!K208,partije!K208,partije!J208))</f>
        <v/>
      </c>
      <c r="Q35" s="281"/>
      <c r="R35" s="281"/>
      <c r="S35" s="281"/>
      <c r="T35" s="281"/>
      <c r="U35" s="281"/>
      <c r="V35" s="538"/>
      <c r="W35" s="543"/>
      <c r="X35" s="281"/>
      <c r="Y35" s="281"/>
      <c r="Z35" s="281"/>
      <c r="AA35" s="281"/>
      <c r="AB35" s="281"/>
      <c r="AC35" s="538"/>
      <c r="AD35" s="543"/>
      <c r="AE35" s="636"/>
      <c r="AF35" s="637"/>
      <c r="AG35" s="637"/>
      <c r="AH35" s="637"/>
      <c r="AI35" s="637"/>
      <c r="AJ35" s="597"/>
      <c r="AK35" s="599"/>
      <c r="AL35" s="545"/>
      <c r="AM35" s="352"/>
    </row>
    <row r="36" spans="1:39" ht="12" customHeight="1">
      <c r="A36" s="586">
        <v>18</v>
      </c>
      <c r="B36" s="586"/>
      <c r="C36" s="588" t="str">
        <f>IF(ISNA(MATCH(A36,spisak!$E$4:$E$151,0)),IF(ISNA(MATCH(A36,plasman!$I$3:$I$68,0)),"bye",INDEX(plasman!$H$3:$H$68,MATCH(A36,plasman!$I$3:$I$68,0))),INDEX(spisak!$B$4:$B$151,MATCH(A36,spisak!$E$4:$E$151,0)))</f>
        <v>bye</v>
      </c>
      <c r="D36" s="588"/>
      <c r="E36" s="588"/>
      <c r="F36" s="588"/>
      <c r="G36" s="590" t="str">
        <f>IF(ISNA(MATCH(C36,spisak!$B$4:$B$151,0)),"",INDEX(spisak!$C$4:$C$151,MATCH(C36,spisak!$B$4:$B$151,0)))</f>
        <v/>
      </c>
      <c r="H36" s="590"/>
      <c r="I36" s="594"/>
      <c r="J36" s="593"/>
      <c r="K36" s="593"/>
      <c r="L36" s="593"/>
      <c r="M36" s="593"/>
      <c r="N36" s="593"/>
      <c r="O36" s="609"/>
      <c r="P36" s="593"/>
      <c r="Q36" s="281"/>
      <c r="R36" s="281"/>
      <c r="S36" s="281"/>
      <c r="T36" s="281"/>
      <c r="U36" s="281"/>
      <c r="V36" s="538"/>
      <c r="W36" s="543"/>
      <c r="X36" s="281"/>
      <c r="Y36" s="281"/>
      <c r="Z36" s="281"/>
      <c r="AA36" s="281"/>
      <c r="AB36" s="281"/>
      <c r="AC36" s="538"/>
      <c r="AD36" s="543"/>
      <c r="AE36" s="610" t="str">
        <f>IF(ISBLANK(partije!L230),"",partije!L230)</f>
        <v/>
      </c>
      <c r="AF36" s="610" t="str">
        <f>IF(ISBLANK(partije!M230),"",partije!M230)</f>
        <v/>
      </c>
      <c r="AG36" s="610" t="str">
        <f>IF(ISBLANK(partije!N230),"",partije!N230)</f>
        <v/>
      </c>
      <c r="AH36" s="610" t="str">
        <f>IF(ISBLANK(partije!O230),"",partije!O230)</f>
        <v/>
      </c>
      <c r="AI36" s="610" t="str">
        <f>IF(ISBLANK(partije!P230),"",partije!P230)</f>
        <v/>
      </c>
      <c r="AJ36" s="610" t="str">
        <f>IF(ISBLANK(partije!Q230),"",partije!Q230)</f>
        <v/>
      </c>
      <c r="AK36" s="627" t="str">
        <f>IF(ISBLANK(partije!R230),"",partije!R230)</f>
        <v/>
      </c>
      <c r="AL36" s="287"/>
      <c r="AM36" s="352"/>
    </row>
    <row r="37" spans="1:39" ht="12" customHeight="1">
      <c r="A37" s="586"/>
      <c r="B37" s="586"/>
      <c r="C37" s="589">
        <f>IF(ISNA(MATCH(A37,spisak!$E$4:$E$151,0)),IF(ISNA(MATCH(A37,plasman!$I$3:$I$68,0)),"bye",INDEX(plasman!$H$3:$H$68,MATCH(A37,plasman!$I$3:$I$68,0))),INDEX(spisak!$B$4:$B$151,MATCH(A37,spisak!$E$4:$E$151,0)))</f>
        <v>0</v>
      </c>
      <c r="D37" s="589"/>
      <c r="E37" s="589"/>
      <c r="F37" s="589"/>
      <c r="G37" s="591" t="str">
        <f>IF(ISNA(MATCH(C37,spisak!$B$4:$B$151,0)),"",INDEX(spisak!$C$4:$C$151,MATCH(C37,spisak!$B$4:$B$151,0)))</f>
        <v/>
      </c>
      <c r="H37" s="591"/>
      <c r="I37" s="595"/>
      <c r="J37" s="616" t="str">
        <f>IF(ISBLANK(partije!L208),"",partije!L208)</f>
        <v/>
      </c>
      <c r="K37" s="616" t="str">
        <f>IF(ISBLANK(partije!M208),"",partije!M208)</f>
        <v/>
      </c>
      <c r="L37" s="616" t="str">
        <f>IF(ISBLANK(partije!N208),"",partije!N208)</f>
        <v/>
      </c>
      <c r="M37" s="616" t="str">
        <f>IF(ISBLANK(partije!O208),"",partije!O208)</f>
        <v/>
      </c>
      <c r="N37" s="616" t="str">
        <f>IF(ISBLANK(partije!P208),"",partije!P208)</f>
        <v/>
      </c>
      <c r="O37" s="616" t="str">
        <f>IF(ISBLANK(partije!Q208),"",partije!Q208)</f>
        <v/>
      </c>
      <c r="P37" s="625" t="str">
        <f>IF(ISBLANK(partije!R208),"",partije!R208)</f>
        <v/>
      </c>
      <c r="Q37" s="602" t="str">
        <f>partije!$S$220</f>
        <v>bye</v>
      </c>
      <c r="R37" s="592"/>
      <c r="S37" s="592"/>
      <c r="T37" s="592"/>
      <c r="U37" s="592"/>
      <c r="V37" s="608"/>
      <c r="W37" s="592"/>
      <c r="X37" s="281"/>
      <c r="Y37" s="281"/>
      <c r="Z37" s="281"/>
      <c r="AA37" s="281"/>
      <c r="AB37" s="281"/>
      <c r="AC37" s="538"/>
      <c r="AD37" s="543"/>
      <c r="AE37" s="600"/>
      <c r="AF37" s="600"/>
      <c r="AG37" s="600"/>
      <c r="AH37" s="600"/>
      <c r="AI37" s="600"/>
      <c r="AJ37" s="600"/>
      <c r="AK37" s="628"/>
      <c r="AL37" s="282"/>
      <c r="AM37" s="352"/>
    </row>
    <row r="38" spans="1:39" ht="12" customHeight="1">
      <c r="A38" s="586">
        <v>19</v>
      </c>
      <c r="B38" s="586"/>
      <c r="C38" s="588" t="str">
        <f>IF(ISNA(MATCH(A38,spisak!$E$4:$E$151,0)),IF(ISNA(MATCH(A38,plasman!$I$3:$I$68,0)),"bye",INDEX(plasman!$H$3:$H$68,MATCH(A38,plasman!$I$3:$I$68,0))),INDEX(spisak!$B$4:$B$151,MATCH(A38,spisak!$E$4:$E$151,0)))</f>
        <v>bye</v>
      </c>
      <c r="D38" s="588"/>
      <c r="E38" s="588"/>
      <c r="F38" s="588"/>
      <c r="G38" s="590" t="str">
        <f>IF(ISNA(MATCH(C38,spisak!$B$4:$B$151,0)),"",INDEX(spisak!$C$4:$C$151,MATCH(C38,spisak!$B$4:$B$151,0)))</f>
        <v/>
      </c>
      <c r="H38" s="590"/>
      <c r="I38" s="590"/>
      <c r="J38" s="617"/>
      <c r="K38" s="617"/>
      <c r="L38" s="617"/>
      <c r="M38" s="617"/>
      <c r="N38" s="617"/>
      <c r="O38" s="617"/>
      <c r="P38" s="626"/>
      <c r="Q38" s="603"/>
      <c r="R38" s="593"/>
      <c r="S38" s="593"/>
      <c r="T38" s="593"/>
      <c r="U38" s="593"/>
      <c r="V38" s="609"/>
      <c r="W38" s="593"/>
      <c r="X38" s="281"/>
      <c r="Y38" s="281"/>
      <c r="Z38" s="281"/>
      <c r="AA38" s="281"/>
      <c r="AB38" s="281"/>
      <c r="AC38" s="538"/>
      <c r="AD38" s="543"/>
      <c r="AE38" s="281"/>
      <c r="AF38" s="281"/>
      <c r="AG38" s="281"/>
      <c r="AH38" s="281"/>
      <c r="AI38" s="281"/>
      <c r="AJ38" s="282"/>
      <c r="AK38" s="284"/>
      <c r="AL38" s="282"/>
      <c r="AM38" s="352"/>
    </row>
    <row r="39" spans="1:39" ht="12" customHeight="1">
      <c r="A39" s="586"/>
      <c r="B39" s="586"/>
      <c r="C39" s="589">
        <f>IF(ISNA(MATCH(A39,spisak!$E$4:$E$151,0)),IF(ISNA(MATCH(A39,plasman!$I$3:$I$68,0)),"bye",INDEX(plasman!$H$3:$H$68,MATCH(A39,plasman!$I$3:$I$68,0))),INDEX(spisak!$B$4:$B$151,MATCH(A39,spisak!$E$4:$E$151,0)))</f>
        <v>0</v>
      </c>
      <c r="D39" s="589"/>
      <c r="E39" s="589"/>
      <c r="F39" s="589"/>
      <c r="G39" s="591" t="str">
        <f>IF(ISNA(MATCH(C39,spisak!$B$4:$B$151,0)),"",INDEX(spisak!$C$4:$C$151,MATCH(C39,spisak!$B$4:$B$151,0)))</f>
        <v/>
      </c>
      <c r="H39" s="591"/>
      <c r="I39" s="591"/>
      <c r="J39" s="592" t="str">
        <f>partije!$S$209</f>
        <v>bye</v>
      </c>
      <c r="K39" s="592"/>
      <c r="L39" s="592"/>
      <c r="M39" s="592"/>
      <c r="N39" s="592"/>
      <c r="O39" s="608" t="str">
        <f>IF(ISBLANK(partije!J209),"",IF(partije!J209&gt;partije!K209,partije!J209,partije!K209))</f>
        <v/>
      </c>
      <c r="P39" s="615" t="str">
        <f>IF(ISBLANK(partije!J209),"",IF(partije!J209&gt;partije!K209,partije!K209,partije!J209))</f>
        <v/>
      </c>
      <c r="Q39" s="600"/>
      <c r="R39" s="600"/>
      <c r="S39" s="600"/>
      <c r="T39" s="600" t="str">
        <f>IF(ISBLANK(partije!O220),"",partije!O220)</f>
        <v/>
      </c>
      <c r="U39" s="600" t="str">
        <f>IF(ISBLANK(partije!P220),"",partije!P220)</f>
        <v/>
      </c>
      <c r="V39" s="600" t="str">
        <f>IF(ISBLANK(partije!Q220),"",partije!Q220)</f>
        <v/>
      </c>
      <c r="W39" s="627"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6">
        <v>20</v>
      </c>
      <c r="B40" s="586">
        <v>14</v>
      </c>
      <c r="C40" s="588" t="str">
        <f>IF(ISNA(MATCH(A40,spisak!$E$4:$E$151,0)),IF(ISNA(MATCH(A40,plasman!$I$3:$I$68,0)),"bye",INDEX(plasman!$H$3:$H$68,MATCH(A40,plasman!$I$3:$I$68,0))),INDEX(spisak!$B$4:$B$151,MATCH(A40,spisak!$E$4:$E$151,0)))</f>
        <v>bye</v>
      </c>
      <c r="D40" s="588"/>
      <c r="E40" s="588"/>
      <c r="F40" s="588"/>
      <c r="G40" s="590" t="str">
        <f>IF(ISNA(MATCH(C40,spisak!$B$4:$B$151,0)),"",INDEX(spisak!$C$4:$C$151,MATCH(C40,spisak!$B$4:$B$151,0)))</f>
        <v/>
      </c>
      <c r="H40" s="590"/>
      <c r="I40" s="594"/>
      <c r="J40" s="593"/>
      <c r="K40" s="593"/>
      <c r="L40" s="593"/>
      <c r="M40" s="593"/>
      <c r="N40" s="593"/>
      <c r="O40" s="609"/>
      <c r="P40" s="613"/>
      <c r="Q40" s="600"/>
      <c r="R40" s="600"/>
      <c r="S40" s="600"/>
      <c r="T40" s="600"/>
      <c r="U40" s="600"/>
      <c r="V40" s="600"/>
      <c r="W40" s="628"/>
      <c r="X40" s="281"/>
      <c r="Y40" s="281"/>
      <c r="Z40" s="281"/>
      <c r="AA40" s="281"/>
      <c r="AB40" s="281"/>
      <c r="AC40" s="538"/>
      <c r="AD40" s="543"/>
      <c r="AE40" s="281"/>
      <c r="AF40" s="281"/>
      <c r="AG40" s="281"/>
      <c r="AH40" s="281"/>
      <c r="AI40" s="281"/>
      <c r="AJ40" s="282"/>
      <c r="AK40" s="284"/>
      <c r="AL40" s="282"/>
      <c r="AM40" s="352"/>
    </row>
    <row r="41" spans="1:39" ht="12" customHeight="1">
      <c r="A41" s="586"/>
      <c r="B41" s="586">
        <v>14</v>
      </c>
      <c r="C41" s="589">
        <f>IF(ISNA(MATCH(A41,spisak!$E$4:$E$151,0)),IF(ISNA(MATCH(A41,plasman!$I$3:$I$68,0)),"bye",INDEX(plasman!$H$3:$H$68,MATCH(A41,plasman!$I$3:$I$68,0))),INDEX(spisak!$B$4:$B$151,MATCH(A41,spisak!$E$4:$E$151,0)))</f>
        <v>0</v>
      </c>
      <c r="D41" s="589"/>
      <c r="E41" s="589"/>
      <c r="F41" s="589"/>
      <c r="G41" s="591" t="str">
        <f>IF(ISNA(MATCH(C41,spisak!$B$4:$B$151,0)),"",INDEX(spisak!$C$4:$C$151,MATCH(C41,spisak!$B$4:$B$151,0)))</f>
        <v/>
      </c>
      <c r="H41" s="591"/>
      <c r="I41" s="595"/>
      <c r="J41" s="587" t="str">
        <f>IF(ISBLANK(partije!L209),"",partije!L209)</f>
        <v/>
      </c>
      <c r="K41" s="587" t="str">
        <f>IF(ISBLANK(partije!M209),"",partije!M209)</f>
        <v/>
      </c>
      <c r="L41" s="587" t="str">
        <f>IF(ISBLANK(partije!N209),"",partije!N209)</f>
        <v/>
      </c>
      <c r="M41" s="587" t="str">
        <f>IF(ISBLANK(partije!O209),"",partije!O209)</f>
        <v/>
      </c>
      <c r="N41" s="587" t="str">
        <f>IF(ISBLANK(partije!P209),"",partije!P209)</f>
        <v/>
      </c>
      <c r="O41" s="587" t="str">
        <f>IF(ISBLANK(partije!Q209),"",partije!Q209)</f>
        <v/>
      </c>
      <c r="P41" s="587" t="str">
        <f>IF(ISBLANK(partije!R209),"",partije!R209)</f>
        <v/>
      </c>
      <c r="Q41" s="281"/>
      <c r="R41" s="281"/>
      <c r="S41" s="281"/>
      <c r="T41" s="281"/>
      <c r="U41" s="281"/>
      <c r="V41" s="538"/>
      <c r="W41" s="544"/>
      <c r="X41" s="602" t="str">
        <f>partije!$S$226</f>
        <v>bye</v>
      </c>
      <c r="Y41" s="592"/>
      <c r="Z41" s="592"/>
      <c r="AA41" s="592"/>
      <c r="AB41" s="592"/>
      <c r="AC41" s="608"/>
      <c r="AD41" s="592"/>
      <c r="AE41" s="281"/>
      <c r="AF41" s="281"/>
      <c r="AG41" s="281"/>
      <c r="AH41" s="281"/>
      <c r="AI41" s="281"/>
      <c r="AJ41" s="282"/>
      <c r="AK41" s="284"/>
      <c r="AL41" s="282"/>
      <c r="AM41" s="352"/>
    </row>
    <row r="42" spans="1:39" ht="12" customHeight="1">
      <c r="A42" s="586">
        <v>21</v>
      </c>
      <c r="B42" s="586">
        <v>11</v>
      </c>
      <c r="C42" s="588" t="str">
        <f>IF(ISNA(MATCH(A42,spisak!$E$4:$E$151,0)),IF(ISNA(MATCH(A42,plasman!$I$3:$I$68,0)),"bye",INDEX(plasman!$H$3:$H$68,MATCH(A42,plasman!$I$3:$I$68,0))),INDEX(spisak!$B$4:$B$151,MATCH(A42,spisak!$E$4:$E$151,0)))</f>
        <v>bye</v>
      </c>
      <c r="D42" s="588"/>
      <c r="E42" s="588"/>
      <c r="F42" s="588"/>
      <c r="G42" s="590" t="str">
        <f>IF(ISNA(MATCH(C42,spisak!$B$4:$B$151,0)),"",INDEX(spisak!$C$4:$C$151,MATCH(C42,spisak!$B$4:$B$151,0)))</f>
        <v/>
      </c>
      <c r="H42" s="590"/>
      <c r="I42" s="590"/>
      <c r="J42" s="587"/>
      <c r="K42" s="587"/>
      <c r="L42" s="587"/>
      <c r="M42" s="587"/>
      <c r="N42" s="587"/>
      <c r="O42" s="587"/>
      <c r="P42" s="587"/>
      <c r="Q42" s="281"/>
      <c r="R42" s="281"/>
      <c r="S42" s="281"/>
      <c r="T42" s="281"/>
      <c r="U42" s="281"/>
      <c r="V42" s="538"/>
      <c r="W42" s="544"/>
      <c r="X42" s="603"/>
      <c r="Y42" s="593"/>
      <c r="Z42" s="593"/>
      <c r="AA42" s="593"/>
      <c r="AB42" s="593"/>
      <c r="AC42" s="609"/>
      <c r="AD42" s="593"/>
      <c r="AE42" s="281"/>
      <c r="AF42" s="281"/>
      <c r="AG42" s="281"/>
      <c r="AH42" s="281"/>
      <c r="AI42" s="281"/>
      <c r="AJ42" s="282"/>
      <c r="AK42" s="284"/>
      <c r="AL42" s="282"/>
      <c r="AM42" s="352"/>
    </row>
    <row r="43" spans="1:39" ht="12" customHeight="1">
      <c r="A43" s="586"/>
      <c r="B43" s="586">
        <v>11</v>
      </c>
      <c r="C43" s="589">
        <f>IF(ISNA(MATCH(A43,spisak!$E$4:$E$151,0)),IF(ISNA(MATCH(A43,plasman!$I$3:$I$68,0)),"bye",INDEX(plasman!$H$3:$H$68,MATCH(A43,plasman!$I$3:$I$68,0))),INDEX(spisak!$B$4:$B$151,MATCH(A43,spisak!$E$4:$E$151,0)))</f>
        <v>0</v>
      </c>
      <c r="D43" s="589"/>
      <c r="E43" s="589"/>
      <c r="F43" s="589"/>
      <c r="G43" s="591" t="str">
        <f>IF(ISNA(MATCH(C43,spisak!$B$4:$B$151,0)),"",INDEX(spisak!$C$4:$C$151,MATCH(C43,spisak!$B$4:$B$151,0)))</f>
        <v/>
      </c>
      <c r="H43" s="591"/>
      <c r="I43" s="591"/>
      <c r="J43" s="605" t="str">
        <f>partije!$S$210</f>
        <v>bye</v>
      </c>
      <c r="K43" s="605"/>
      <c r="L43" s="605"/>
      <c r="M43" s="605"/>
      <c r="N43" s="605"/>
      <c r="O43" s="608" t="str">
        <f>IF(ISBLANK(partije!J210),"",IF(partije!J210&gt;partije!K210,partije!J210,partije!K210))</f>
        <v/>
      </c>
      <c r="P43" s="592" t="str">
        <f>IF(ISBLANK(partije!J210),"",IF(partije!J210&gt;partije!K210,partije!K210,partije!J210))</f>
        <v/>
      </c>
      <c r="Q43" s="281"/>
      <c r="R43" s="281"/>
      <c r="S43" s="281"/>
      <c r="T43" s="281"/>
      <c r="U43" s="281"/>
      <c r="V43" s="538"/>
      <c r="W43" s="544"/>
      <c r="X43" s="600" t="str">
        <f>IF(ISBLANK(partije!L226),"",partije!L226)</f>
        <v/>
      </c>
      <c r="Y43" s="600" t="str">
        <f>IF(ISBLANK(partije!M226),"",partije!M226)</f>
        <v/>
      </c>
      <c r="Z43" s="600" t="str">
        <f>IF(ISBLANK(partije!N226),"",partije!N226)</f>
        <v/>
      </c>
      <c r="AA43" s="600" t="str">
        <f>IF(ISBLANK(partije!O226),"",partije!O226)</f>
        <v/>
      </c>
      <c r="AB43" s="600" t="str">
        <f>IF(ISBLANK(partije!P226),"",partije!P226)</f>
        <v/>
      </c>
      <c r="AC43" s="600" t="str">
        <f>IF(ISBLANK(partije!Q226),"",partije!Q226)</f>
        <v/>
      </c>
      <c r="AD43" s="627" t="str">
        <f>IF(ISBLANK(partije!R226),"",partije!R226)</f>
        <v/>
      </c>
      <c r="AE43" s="281"/>
      <c r="AF43" s="281"/>
      <c r="AG43" s="281"/>
      <c r="AH43" s="281"/>
      <c r="AI43" s="281"/>
      <c r="AJ43" s="282"/>
      <c r="AK43" s="284"/>
      <c r="AL43" s="282"/>
      <c r="AM43" s="352"/>
    </row>
    <row r="44" spans="1:39" ht="12" customHeight="1">
      <c r="A44" s="586">
        <v>22</v>
      </c>
      <c r="B44" s="586"/>
      <c r="C44" s="588" t="str">
        <f>IF(ISNA(MATCH(A44,spisak!$E$4:$E$151,0)),IF(ISNA(MATCH(A44,plasman!$I$3:$I$68,0)),"bye",INDEX(plasman!$H$3:$H$68,MATCH(A44,plasman!$I$3:$I$68,0))),INDEX(spisak!$B$4:$B$151,MATCH(A44,spisak!$E$4:$E$151,0)))</f>
        <v>bye</v>
      </c>
      <c r="D44" s="588"/>
      <c r="E44" s="588"/>
      <c r="F44" s="588"/>
      <c r="G44" s="590" t="str">
        <f>IF(ISNA(MATCH(C44,spisak!$B$4:$B$151,0)),"",INDEX(spisak!$C$4:$C$151,MATCH(C44,spisak!$B$4:$B$151,0)))</f>
        <v/>
      </c>
      <c r="H44" s="590"/>
      <c r="I44" s="594"/>
      <c r="J44" s="605"/>
      <c r="K44" s="605"/>
      <c r="L44" s="605"/>
      <c r="M44" s="605"/>
      <c r="N44" s="605"/>
      <c r="O44" s="609"/>
      <c r="P44" s="593"/>
      <c r="Q44" s="281"/>
      <c r="R44" s="281"/>
      <c r="S44" s="281"/>
      <c r="T44" s="281"/>
      <c r="U44" s="281"/>
      <c r="V44" s="538"/>
      <c r="W44" s="544"/>
      <c r="X44" s="600"/>
      <c r="Y44" s="600"/>
      <c r="Z44" s="600"/>
      <c r="AA44" s="600"/>
      <c r="AB44" s="600"/>
      <c r="AC44" s="600"/>
      <c r="AD44" s="628"/>
      <c r="AE44" s="281"/>
      <c r="AF44" s="281"/>
      <c r="AG44" s="281"/>
      <c r="AH44" s="281"/>
      <c r="AI44" s="281"/>
      <c r="AJ44" s="282"/>
      <c r="AK44" s="284"/>
      <c r="AL44" s="282"/>
      <c r="AM44" s="352"/>
    </row>
    <row r="45" spans="1:39" ht="12" customHeight="1">
      <c r="A45" s="586"/>
      <c r="B45" s="586"/>
      <c r="C45" s="589">
        <f>IF(ISNA(MATCH(A45,spisak!$E$4:$E$151,0)),IF(ISNA(MATCH(A45,plasman!$I$3:$I$68,0)),"bye",INDEX(plasman!$H$3:$H$68,MATCH(A45,plasman!$I$3:$I$68,0))),INDEX(spisak!$B$4:$B$151,MATCH(A45,spisak!$E$4:$E$151,0)))</f>
        <v>0</v>
      </c>
      <c r="D45" s="589"/>
      <c r="E45" s="589"/>
      <c r="F45" s="589"/>
      <c r="G45" s="591" t="str">
        <f>IF(ISNA(MATCH(C45,spisak!$B$4:$B$151,0)),"",INDEX(spisak!$C$4:$C$151,MATCH(C45,spisak!$B$4:$B$151,0)))</f>
        <v/>
      </c>
      <c r="H45" s="591"/>
      <c r="I45" s="595"/>
      <c r="J45" s="616" t="str">
        <f>IF(ISBLANK(partije!L210),"",partije!L210)</f>
        <v/>
      </c>
      <c r="K45" s="616" t="str">
        <f>IF(ISBLANK(partije!M210),"",partije!M210)</f>
        <v/>
      </c>
      <c r="L45" s="616" t="str">
        <f>IF(ISBLANK(partije!N210),"",partije!N210)</f>
        <v/>
      </c>
      <c r="M45" s="616" t="str">
        <f>IF(ISBLANK(partije!O210),"",partije!O210)</f>
        <v/>
      </c>
      <c r="N45" s="616" t="str">
        <f>IF(ISBLANK(partije!P210),"",partije!P210)</f>
        <v/>
      </c>
      <c r="O45" s="616" t="str">
        <f>IF(ISBLANK(partije!Q210),"",partije!Q210)</f>
        <v/>
      </c>
      <c r="P45" s="625" t="str">
        <f>IF(ISBLANK(partije!R210),"",partije!R210)</f>
        <v/>
      </c>
      <c r="Q45" s="602" t="str">
        <f>partije!$S$221</f>
        <v>bye</v>
      </c>
      <c r="R45" s="592"/>
      <c r="S45" s="592"/>
      <c r="T45" s="592"/>
      <c r="U45" s="592"/>
      <c r="V45" s="608" t="str">
        <f>IF(ISBLANK(partije!J221),"",IF(partije!J221&gt;partije!K221,partije!J221,partije!K221))</f>
        <v/>
      </c>
      <c r="W45" s="615"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6">
        <v>23</v>
      </c>
      <c r="B46" s="586"/>
      <c r="C46" s="588" t="str">
        <f>IF(ISNA(MATCH(A46,spisak!$E$4:$E$151,0)),IF(ISNA(MATCH(A46,plasman!$I$3:$I$68,0)),"bye",INDEX(plasman!$H$3:$H$68,MATCH(A46,plasman!$I$3:$I$68,0))),INDEX(spisak!$B$4:$B$151,MATCH(A46,spisak!$E$4:$E$151,0)))</f>
        <v>bye</v>
      </c>
      <c r="D46" s="588"/>
      <c r="E46" s="588"/>
      <c r="F46" s="588"/>
      <c r="G46" s="590" t="str">
        <f>IF(ISNA(MATCH(C46,spisak!$B$4:$B$151,0)),"",INDEX(spisak!$C$4:$C$151,MATCH(C46,spisak!$B$4:$B$151,0)))</f>
        <v/>
      </c>
      <c r="H46" s="590"/>
      <c r="I46" s="590"/>
      <c r="J46" s="587"/>
      <c r="K46" s="587"/>
      <c r="L46" s="587"/>
      <c r="M46" s="587"/>
      <c r="N46" s="587"/>
      <c r="O46" s="587"/>
      <c r="P46" s="614"/>
      <c r="Q46" s="603"/>
      <c r="R46" s="593"/>
      <c r="S46" s="593"/>
      <c r="T46" s="593"/>
      <c r="U46" s="593"/>
      <c r="V46" s="609"/>
      <c r="W46" s="613"/>
      <c r="X46" s="281"/>
      <c r="Y46" s="281"/>
      <c r="Z46" s="281"/>
      <c r="AA46" s="281"/>
      <c r="AB46" s="281"/>
      <c r="AC46" s="538"/>
      <c r="AD46" s="544"/>
      <c r="AE46" s="281"/>
      <c r="AF46" s="281"/>
      <c r="AG46" s="281"/>
      <c r="AH46" s="281"/>
      <c r="AI46" s="281"/>
      <c r="AJ46" s="282"/>
      <c r="AK46" s="284"/>
      <c r="AL46" s="282"/>
      <c r="AM46" s="352"/>
    </row>
    <row r="47" spans="1:39" ht="12" customHeight="1">
      <c r="A47" s="586"/>
      <c r="B47" s="586"/>
      <c r="C47" s="589">
        <f>IF(ISNA(MATCH(A47,spisak!$E$4:$E$151,0)),IF(ISNA(MATCH(A47,plasman!$I$3:$I$68,0)),"bye",INDEX(plasman!$H$3:$H$68,MATCH(A47,plasman!$I$3:$I$68,0))),INDEX(spisak!$B$4:$B$151,MATCH(A47,spisak!$E$4:$E$151,0)))</f>
        <v>0</v>
      </c>
      <c r="D47" s="589"/>
      <c r="E47" s="589"/>
      <c r="F47" s="589"/>
      <c r="G47" s="591" t="str">
        <f>IF(ISNA(MATCH(C47,spisak!$B$4:$B$151,0)),"",INDEX(spisak!$C$4:$C$151,MATCH(C47,spisak!$B$4:$B$151,0)))</f>
        <v/>
      </c>
      <c r="H47" s="591"/>
      <c r="I47" s="591"/>
      <c r="J47" s="592" t="str">
        <f>partije!$S$211</f>
        <v>bye</v>
      </c>
      <c r="K47" s="592"/>
      <c r="L47" s="592"/>
      <c r="M47" s="592"/>
      <c r="N47" s="592"/>
      <c r="O47" s="608" t="str">
        <f>IF(ISBLANK(partije!J211),"",IF(partije!J211&gt;partije!K211,partije!J211,partije!K211))</f>
        <v/>
      </c>
      <c r="P47" s="615" t="str">
        <f>IF(ISBLANK(partije!J211),"",IF(partije!J211&gt;partije!K211,partije!K211,partije!J211))</f>
        <v/>
      </c>
      <c r="Q47" s="600" t="str">
        <f>IF(ISBLANK(partije!L221),"",partije!L221)</f>
        <v/>
      </c>
      <c r="R47" s="600" t="str">
        <f>IF(ISBLANK(partije!M221),"",partije!M221)</f>
        <v/>
      </c>
      <c r="S47" s="600" t="str">
        <f>IF(ISBLANK(partije!N221),"",partije!N221)</f>
        <v/>
      </c>
      <c r="T47" s="600" t="str">
        <f>IF(ISBLANK(partije!O221),"",partije!O221)</f>
        <v/>
      </c>
      <c r="U47" s="600" t="str">
        <f>IF(ISBLANK(partije!P221),"",partije!P221)</f>
        <v/>
      </c>
      <c r="V47" s="600" t="str">
        <f>IF(ISBLANK(partije!Q221),"",partije!Q221)</f>
        <v/>
      </c>
      <c r="W47" s="600"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6">
        <v>24</v>
      </c>
      <c r="B48" s="586">
        <v>6</v>
      </c>
      <c r="C48" s="588" t="str">
        <f>IF(ISNA(MATCH(A48,spisak!$E$4:$E$151,0)),IF(ISNA(MATCH(A48,plasman!$I$3:$I$68,0)),"bye",INDEX(plasman!$H$3:$H$68,MATCH(A48,plasman!$I$3:$I$68,0))),INDEX(spisak!$B$4:$B$151,MATCH(A48,spisak!$E$4:$E$151,0)))</f>
        <v>bye</v>
      </c>
      <c r="D48" s="588"/>
      <c r="E48" s="588"/>
      <c r="F48" s="588"/>
      <c r="G48" s="590" t="str">
        <f>IF(ISNA(MATCH(C48,spisak!$B$4:$B$151,0)),"",INDEX(spisak!$C$4:$C$151,MATCH(C48,spisak!$B$4:$B$151,0)))</f>
        <v/>
      </c>
      <c r="H48" s="629"/>
      <c r="I48" s="630"/>
      <c r="J48" s="593"/>
      <c r="K48" s="593"/>
      <c r="L48" s="593"/>
      <c r="M48" s="593"/>
      <c r="N48" s="593"/>
      <c r="O48" s="609"/>
      <c r="P48" s="613"/>
      <c r="Q48" s="600"/>
      <c r="R48" s="600"/>
      <c r="S48" s="600"/>
      <c r="T48" s="600"/>
      <c r="U48" s="600"/>
      <c r="V48" s="600"/>
      <c r="W48" s="600"/>
      <c r="X48" s="281"/>
      <c r="Y48" s="281"/>
      <c r="Z48" s="281"/>
      <c r="AA48" s="281"/>
      <c r="AB48" s="281"/>
      <c r="AC48" s="538"/>
      <c r="AD48" s="544"/>
      <c r="AE48" s="281"/>
      <c r="AF48" s="281"/>
      <c r="AG48" s="281"/>
      <c r="AH48" s="281"/>
      <c r="AI48" s="281"/>
      <c r="AJ48" s="282"/>
      <c r="AK48" s="284"/>
      <c r="AL48" s="282"/>
      <c r="AM48" s="352"/>
    </row>
    <row r="49" spans="1:39" ht="12" customHeight="1">
      <c r="A49" s="586"/>
      <c r="B49" s="586">
        <v>6</v>
      </c>
      <c r="C49" s="589">
        <f>IF(ISNA(MATCH(A49,spisak!$E$4:$E$151,0)),IF(ISNA(MATCH(A49,plasman!$I$3:$I$68,0)),"bye",INDEX(plasman!$H$3:$H$68,MATCH(A49,plasman!$I$3:$I$68,0))),INDEX(spisak!$B$4:$B$151,MATCH(A49,spisak!$E$4:$E$151,0)))</f>
        <v>0</v>
      </c>
      <c r="D49" s="589"/>
      <c r="E49" s="589"/>
      <c r="F49" s="589"/>
      <c r="G49" s="631" t="str">
        <f>IF(ISNA(MATCH(C49,spisak!$B$4:$B$151,0)),"",INDEX(spisak!$C$4:$C$151,MATCH(C49,spisak!$B$4:$B$151,0)))</f>
        <v/>
      </c>
      <c r="H49" s="631"/>
      <c r="I49" s="632"/>
      <c r="J49" s="587" t="str">
        <f>IF(ISBLANK(partije!L211),"",partije!L211)</f>
        <v/>
      </c>
      <c r="K49" s="587" t="str">
        <f>IF(ISBLANK(partije!M211),"",partije!M211)</f>
        <v/>
      </c>
      <c r="L49" s="587" t="str">
        <f>IF(ISBLANK(partije!N211),"",partije!N211)</f>
        <v/>
      </c>
      <c r="M49" s="587" t="str">
        <f>IF(ISBLANK(partije!O211),"",partije!O211)</f>
        <v/>
      </c>
      <c r="N49" s="587" t="str">
        <f>IF(ISBLANK(partije!P211),"",partije!P211)</f>
        <v/>
      </c>
      <c r="O49" s="587" t="str">
        <f>IF(ISBLANK(partije!Q211),"",partije!Q211)</f>
        <v/>
      </c>
      <c r="P49" s="587"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6">
        <v>25</v>
      </c>
      <c r="B50" s="586">
        <v>7</v>
      </c>
      <c r="C50" s="588" t="str">
        <f>IF(ISNA(MATCH(A50,spisak!$E$4:$E$151,0)),IF(ISNA(MATCH(A50,plasman!$I$3:$I$68,0)),"bye",INDEX(plasman!$H$3:$H$68,MATCH(A50,plasman!$I$3:$I$68,0))),INDEX(spisak!$B$4:$B$151,MATCH(A50,spisak!$E$4:$E$151,0)))</f>
        <v>bye</v>
      </c>
      <c r="D50" s="588"/>
      <c r="E50" s="588"/>
      <c r="F50" s="588"/>
      <c r="G50" s="590" t="str">
        <f>IF(ISNA(MATCH(C50,spisak!$B$4:$B$151,0)),"",INDEX(spisak!$C$4:$C$151,MATCH(C50,spisak!$B$4:$B$151,0)))</f>
        <v/>
      </c>
      <c r="H50" s="590"/>
      <c r="I50" s="590"/>
      <c r="J50" s="587"/>
      <c r="K50" s="587"/>
      <c r="L50" s="587"/>
      <c r="M50" s="587"/>
      <c r="N50" s="587"/>
      <c r="O50" s="587"/>
      <c r="P50" s="587"/>
      <c r="Q50" s="281"/>
      <c r="R50" s="281"/>
      <c r="S50" s="281"/>
      <c r="T50" s="281"/>
      <c r="U50" s="281"/>
      <c r="V50" s="538"/>
      <c r="W50" s="543"/>
      <c r="X50" s="281"/>
      <c r="Y50" s="281"/>
      <c r="Z50" s="281"/>
      <c r="AA50" s="281"/>
      <c r="AB50" s="281"/>
      <c r="AC50" s="538"/>
      <c r="AD50" s="543"/>
      <c r="AE50" s="602" t="str">
        <f>partije!$S$229</f>
        <v>bye</v>
      </c>
      <c r="AF50" s="592"/>
      <c r="AG50" s="592"/>
      <c r="AH50" s="592"/>
      <c r="AI50" s="592"/>
      <c r="AJ50" s="608"/>
      <c r="AK50" s="615"/>
      <c r="AL50" s="282"/>
      <c r="AM50" s="352"/>
    </row>
    <row r="51" spans="1:39" ht="12" customHeight="1">
      <c r="A51" s="586"/>
      <c r="B51" s="586">
        <v>7</v>
      </c>
      <c r="C51" s="589">
        <f>IF(ISNA(MATCH(A51,spisak!$E$4:$E$151,0)),IF(ISNA(MATCH(A51,plasman!$I$3:$I$68,0)),"bye",INDEX(plasman!$H$3:$H$68,MATCH(A51,plasman!$I$3:$I$68,0))),INDEX(spisak!$B$4:$B$151,MATCH(A51,spisak!$E$4:$E$151,0)))</f>
        <v>0</v>
      </c>
      <c r="D51" s="589"/>
      <c r="E51" s="589"/>
      <c r="F51" s="589"/>
      <c r="G51" s="591" t="str">
        <f>IF(ISNA(MATCH(C51,spisak!$B$4:$B$151,0)),"",INDEX(spisak!$C$4:$C$151,MATCH(C51,spisak!$B$4:$B$151,0)))</f>
        <v/>
      </c>
      <c r="H51" s="591"/>
      <c r="I51" s="591"/>
      <c r="J51" s="592" t="str">
        <f>partije!$S$212</f>
        <v>bye</v>
      </c>
      <c r="K51" s="592"/>
      <c r="L51" s="592"/>
      <c r="M51" s="592"/>
      <c r="N51" s="592"/>
      <c r="O51" s="608" t="str">
        <f>IF(ISBLANK(partije!J212),"",IF(partije!J212&gt;partije!K212,partije!J212,partije!K212))</f>
        <v/>
      </c>
      <c r="P51" s="592" t="str">
        <f>IF(ISBLANK(partije!J212),"",IF(partije!J212&gt;partije!K212,partije!K212,partije!J212))</f>
        <v/>
      </c>
      <c r="Q51" s="281"/>
      <c r="R51" s="281"/>
      <c r="S51" s="281"/>
      <c r="T51" s="281"/>
      <c r="U51" s="281"/>
      <c r="V51" s="538"/>
      <c r="W51" s="543"/>
      <c r="X51" s="281"/>
      <c r="Y51" s="281"/>
      <c r="Z51" s="281"/>
      <c r="AA51" s="281"/>
      <c r="AB51" s="281"/>
      <c r="AC51" s="538"/>
      <c r="AD51" s="543"/>
      <c r="AE51" s="603"/>
      <c r="AF51" s="593"/>
      <c r="AG51" s="593"/>
      <c r="AH51" s="593"/>
      <c r="AI51" s="593"/>
      <c r="AJ51" s="609"/>
      <c r="AK51" s="613"/>
      <c r="AL51" s="282"/>
      <c r="AM51" s="352"/>
    </row>
    <row r="52" spans="1:39" ht="12" customHeight="1">
      <c r="A52" s="586">
        <v>26</v>
      </c>
      <c r="B52" s="586"/>
      <c r="C52" s="588" t="str">
        <f>IF(ISNA(MATCH(A52,spisak!$E$4:$E$151,0)),IF(ISNA(MATCH(A52,plasman!$I$3:$I$68,0)),"bye",INDEX(plasman!$H$3:$H$68,MATCH(A52,plasman!$I$3:$I$68,0))),INDEX(spisak!$B$4:$B$151,MATCH(A52,spisak!$E$4:$E$151,0)))</f>
        <v>bye</v>
      </c>
      <c r="D52" s="588"/>
      <c r="E52" s="588"/>
      <c r="F52" s="588"/>
      <c r="G52" s="590" t="str">
        <f>IF(ISNA(MATCH(C52,spisak!$B$4:$B$151,0)),"",INDEX(spisak!$C$4:$C$151,MATCH(C52,spisak!$B$4:$B$151,0)))</f>
        <v/>
      </c>
      <c r="H52" s="590"/>
      <c r="I52" s="594"/>
      <c r="J52" s="593"/>
      <c r="K52" s="593"/>
      <c r="L52" s="593"/>
      <c r="M52" s="593"/>
      <c r="N52" s="593"/>
      <c r="O52" s="609"/>
      <c r="P52" s="593"/>
      <c r="Q52" s="281"/>
      <c r="R52" s="281"/>
      <c r="S52" s="281"/>
      <c r="T52" s="281"/>
      <c r="U52" s="281"/>
      <c r="V52" s="538"/>
      <c r="W52" s="543"/>
      <c r="X52" s="281"/>
      <c r="Y52" s="281"/>
      <c r="Z52" s="281"/>
      <c r="AA52" s="281"/>
      <c r="AB52" s="281"/>
      <c r="AC52" s="538"/>
      <c r="AD52" s="543"/>
      <c r="AE52" s="622"/>
      <c r="AF52" s="600"/>
      <c r="AG52" s="600"/>
      <c r="AH52" s="600"/>
      <c r="AI52" s="600" t="str">
        <f>IF(ISBLANK(partije!P229),"",partije!P229)</f>
        <v/>
      </c>
      <c r="AJ52" s="600" t="str">
        <f>IF(ISBLANK(partije!Q229),"",partije!Q229)</f>
        <v/>
      </c>
      <c r="AK52" s="600" t="str">
        <f>IF(ISBLANK(partije!R229),"",partije!R229)</f>
        <v/>
      </c>
      <c r="AL52" s="282"/>
      <c r="AM52" s="352"/>
    </row>
    <row r="53" spans="1:39" ht="12" customHeight="1">
      <c r="A53" s="586"/>
      <c r="B53" s="586"/>
      <c r="C53" s="589">
        <f>IF(ISNA(MATCH(A53,spisak!$E$4:$E$151,0)),IF(ISNA(MATCH(A53,plasman!$I$3:$I$68,0)),"bye",INDEX(plasman!$H$3:$H$68,MATCH(A53,plasman!$I$3:$I$68,0))),INDEX(spisak!$B$4:$B$151,MATCH(A53,spisak!$E$4:$E$151,0)))</f>
        <v>0</v>
      </c>
      <c r="D53" s="589"/>
      <c r="E53" s="589"/>
      <c r="F53" s="589"/>
      <c r="G53" s="591" t="str">
        <f>IF(ISNA(MATCH(C53,spisak!$B$4:$B$151,0)),"",INDEX(spisak!$C$4:$C$151,MATCH(C53,spisak!$B$4:$B$151,0)))</f>
        <v/>
      </c>
      <c r="H53" s="591"/>
      <c r="I53" s="595"/>
      <c r="J53" s="616" t="str">
        <f>IF(ISBLANK(partije!L212),"",partije!L212)</f>
        <v/>
      </c>
      <c r="K53" s="616" t="str">
        <f>IF(ISBLANK(partije!M212),"",partije!M212)</f>
        <v/>
      </c>
      <c r="L53" s="616" t="str">
        <f>IF(ISBLANK(partije!N212),"",partije!N212)</f>
        <v/>
      </c>
      <c r="M53" s="616" t="str">
        <f>IF(ISBLANK(partije!O212),"",partije!O212)</f>
        <v/>
      </c>
      <c r="N53" s="616" t="str">
        <f>IF(ISBLANK(partije!P212),"",partije!P212)</f>
        <v/>
      </c>
      <c r="O53" s="616" t="str">
        <f>IF(ISBLANK(partije!Q212),"",partije!Q212)</f>
        <v/>
      </c>
      <c r="P53" s="625" t="str">
        <f>IF(ISBLANK(partije!R212),"",partije!R212)</f>
        <v/>
      </c>
      <c r="Q53" s="602" t="str">
        <f>partije!$S$222</f>
        <v>bye</v>
      </c>
      <c r="R53" s="592"/>
      <c r="S53" s="592"/>
      <c r="T53" s="592"/>
      <c r="U53" s="592"/>
      <c r="V53" s="608" t="str">
        <f>IF(ISBLANK(partije!J222),"",IF(partije!J222&gt;partije!K222,partije!J222,partije!K222))</f>
        <v/>
      </c>
      <c r="W53" s="592" t="str">
        <f>IF(ISBLANK(partije!J222),"",IF(partije!J222&gt;partije!K222,partije!K222,partije!J222))</f>
        <v/>
      </c>
      <c r="X53" s="281"/>
      <c r="Y53" s="281"/>
      <c r="Z53" s="281"/>
      <c r="AA53" s="281"/>
      <c r="AB53" s="281"/>
      <c r="AC53" s="538"/>
      <c r="AD53" s="543"/>
      <c r="AE53" s="622"/>
      <c r="AF53" s="600"/>
      <c r="AG53" s="600"/>
      <c r="AH53" s="600"/>
      <c r="AI53" s="600"/>
      <c r="AJ53" s="600"/>
      <c r="AK53" s="600"/>
      <c r="AL53" s="282"/>
      <c r="AM53" s="352"/>
    </row>
    <row r="54" spans="1:39" ht="12" customHeight="1">
      <c r="A54" s="586">
        <v>27</v>
      </c>
      <c r="B54" s="586"/>
      <c r="C54" s="588" t="str">
        <f>IF(ISNA(MATCH(A54,spisak!$E$4:$E$151,0)),IF(ISNA(MATCH(A54,plasman!$I$3:$I$68,0)),"bye",INDEX(plasman!$H$3:$H$68,MATCH(A54,plasman!$I$3:$I$68,0))),INDEX(spisak!$B$4:$B$151,MATCH(A54,spisak!$E$4:$E$151,0)))</f>
        <v>bye</v>
      </c>
      <c r="D54" s="588"/>
      <c r="E54" s="588"/>
      <c r="F54" s="588"/>
      <c r="G54" s="590" t="str">
        <f>IF(ISNA(MATCH(C54,spisak!$B$4:$B$151,0)),"",INDEX(spisak!$C$4:$C$151,MATCH(C54,spisak!$B$4:$B$151,0)))</f>
        <v/>
      </c>
      <c r="H54" s="590"/>
      <c r="I54" s="590"/>
      <c r="J54" s="617"/>
      <c r="K54" s="617"/>
      <c r="L54" s="617"/>
      <c r="M54" s="617"/>
      <c r="N54" s="617"/>
      <c r="O54" s="617"/>
      <c r="P54" s="626"/>
      <c r="Q54" s="603"/>
      <c r="R54" s="593"/>
      <c r="S54" s="593"/>
      <c r="T54" s="593"/>
      <c r="U54" s="593"/>
      <c r="V54" s="609"/>
      <c r="W54" s="593"/>
      <c r="X54" s="281"/>
      <c r="Y54" s="281"/>
      <c r="Z54" s="281"/>
      <c r="AA54" s="281"/>
      <c r="AB54" s="281"/>
      <c r="AC54" s="538"/>
      <c r="AD54" s="544"/>
      <c r="AE54" s="281"/>
      <c r="AF54" s="281"/>
      <c r="AG54" s="281"/>
      <c r="AH54" s="281"/>
      <c r="AI54" s="281"/>
      <c r="AJ54" s="282"/>
      <c r="AK54" s="282"/>
      <c r="AL54" s="282"/>
      <c r="AM54" s="352"/>
    </row>
    <row r="55" spans="1:39" ht="12" customHeight="1">
      <c r="A55" s="586"/>
      <c r="B55" s="586"/>
      <c r="C55" s="589">
        <f>IF(ISNA(MATCH(A55,spisak!$E$4:$E$151,0)),IF(ISNA(MATCH(A55,plasman!$I$3:$I$68,0)),"bye",INDEX(plasman!$H$3:$H$68,MATCH(A55,plasman!$I$3:$I$68,0))),INDEX(spisak!$B$4:$B$151,MATCH(A55,spisak!$E$4:$E$151,0)))</f>
        <v>0</v>
      </c>
      <c r="D55" s="589"/>
      <c r="E55" s="589"/>
      <c r="F55" s="589"/>
      <c r="G55" s="591" t="str">
        <f>IF(ISNA(MATCH(C55,spisak!$B$4:$B$151,0)),"",INDEX(spisak!$C$4:$C$151,MATCH(C55,spisak!$B$4:$B$151,0)))</f>
        <v/>
      </c>
      <c r="H55" s="591"/>
      <c r="I55" s="591"/>
      <c r="J55" s="605" t="str">
        <f>partije!$S$213</f>
        <v>bye</v>
      </c>
      <c r="K55" s="605"/>
      <c r="L55" s="605"/>
      <c r="M55" s="605"/>
      <c r="N55" s="605"/>
      <c r="O55" s="608" t="str">
        <f>IF(ISBLANK(partije!J213),"",IF(partije!J213&gt;partije!K213,partije!J213,partije!K213))</f>
        <v/>
      </c>
      <c r="P55" s="615" t="str">
        <f>IF(ISBLANK(partije!J213),"",IF(partije!J213&gt;partije!K213,partije!K213,partije!J213))</f>
        <v/>
      </c>
      <c r="Q55" s="600" t="str">
        <f>IF(ISBLANK(partije!L222),"",partije!L222)</f>
        <v/>
      </c>
      <c r="R55" s="600" t="str">
        <f>IF(ISBLANK(partije!M222),"",partije!M222)</f>
        <v/>
      </c>
      <c r="S55" s="600" t="str">
        <f>IF(ISBLANK(partije!N222),"",partije!N222)</f>
        <v/>
      </c>
      <c r="T55" s="600" t="str">
        <f>IF(ISBLANK(partije!O222),"",partije!O222)</f>
        <v/>
      </c>
      <c r="U55" s="600" t="str">
        <f>IF(ISBLANK(partije!P222),"",partije!P222)</f>
        <v/>
      </c>
      <c r="V55" s="600" t="str">
        <f>IF(ISBLANK(partije!Q222),"",partije!Q222)</f>
        <v/>
      </c>
      <c r="W55" s="627"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6">
        <v>28</v>
      </c>
      <c r="B56" s="586">
        <v>10</v>
      </c>
      <c r="C56" s="588" t="str">
        <f>IF(ISNA(MATCH(A56,spisak!$E$4:$E$151,0)),IF(ISNA(MATCH(A56,plasman!$I$3:$I$68,0)),"bye",INDEX(plasman!$H$3:$H$68,MATCH(A56,plasman!$I$3:$I$68,0))),INDEX(spisak!$B$4:$B$151,MATCH(A56,spisak!$E$4:$E$151,0)))</f>
        <v>bye</v>
      </c>
      <c r="D56" s="588"/>
      <c r="E56" s="588"/>
      <c r="F56" s="588"/>
      <c r="G56" s="590" t="str">
        <f>IF(ISNA(MATCH(C56,spisak!$B$4:$B$151,0)),"",INDEX(spisak!$C$4:$C$151,MATCH(C56,spisak!$B$4:$B$151,0)))</f>
        <v/>
      </c>
      <c r="H56" s="590"/>
      <c r="I56" s="594"/>
      <c r="J56" s="606"/>
      <c r="K56" s="606"/>
      <c r="L56" s="606"/>
      <c r="M56" s="606"/>
      <c r="N56" s="606"/>
      <c r="O56" s="609"/>
      <c r="P56" s="613"/>
      <c r="Q56" s="600"/>
      <c r="R56" s="600"/>
      <c r="S56" s="600"/>
      <c r="T56" s="600"/>
      <c r="U56" s="600"/>
      <c r="V56" s="600"/>
      <c r="W56" s="628"/>
      <c r="X56" s="285"/>
      <c r="Y56" s="281"/>
      <c r="Z56" s="281"/>
      <c r="AA56" s="281"/>
      <c r="AB56" s="281"/>
      <c r="AC56" s="538"/>
      <c r="AD56" s="544"/>
      <c r="AE56" s="281"/>
      <c r="AF56" s="281"/>
      <c r="AG56" s="281"/>
      <c r="AH56" s="281"/>
      <c r="AI56" s="281"/>
      <c r="AJ56" s="282"/>
      <c r="AK56" s="282"/>
      <c r="AL56" s="282"/>
      <c r="AM56" s="352"/>
    </row>
    <row r="57" spans="1:39" ht="12" customHeight="1">
      <c r="A57" s="586"/>
      <c r="B57" s="586">
        <v>10</v>
      </c>
      <c r="C57" s="589">
        <f>IF(ISNA(MATCH(A57,spisak!$E$4:$E$151,0)),IF(ISNA(MATCH(A57,plasman!$I$3:$I$68,0)),"bye",INDEX(plasman!$H$3:$H$68,MATCH(A57,plasman!$I$3:$I$68,0))),INDEX(spisak!$B$4:$B$151,MATCH(A57,spisak!$E$4:$E$151,0)))</f>
        <v>0</v>
      </c>
      <c r="D57" s="589"/>
      <c r="E57" s="589"/>
      <c r="F57" s="589"/>
      <c r="G57" s="591" t="str">
        <f>IF(ISNA(MATCH(C57,spisak!$B$4:$B$151,0)),"",INDEX(spisak!$C$4:$C$151,MATCH(C57,spisak!$B$4:$B$151,0)))</f>
        <v/>
      </c>
      <c r="H57" s="591"/>
      <c r="I57" s="595"/>
      <c r="J57" s="587" t="str">
        <f>IF(ISBLANK(partije!L213),"",partije!L213)</f>
        <v/>
      </c>
      <c r="K57" s="587" t="str">
        <f>IF(ISBLANK(partije!M213),"",partije!M213)</f>
        <v/>
      </c>
      <c r="L57" s="587" t="str">
        <f>IF(ISBLANK(partije!N213),"",partije!N213)</f>
        <v/>
      </c>
      <c r="M57" s="587" t="str">
        <f>IF(ISBLANK(partije!O213),"",partije!O213)</f>
        <v/>
      </c>
      <c r="N57" s="587" t="str">
        <f>IF(ISBLANK(partije!P213),"",partije!P213)</f>
        <v/>
      </c>
      <c r="O57" s="587" t="str">
        <f>IF(ISBLANK(partije!Q213),"",partije!Q213)</f>
        <v/>
      </c>
      <c r="P57" s="587" t="str">
        <f>IF(ISBLANK(partije!R213),"",partije!R213)</f>
        <v/>
      </c>
      <c r="Q57" s="281"/>
      <c r="R57" s="281"/>
      <c r="S57" s="281"/>
      <c r="T57" s="281"/>
      <c r="U57" s="281"/>
      <c r="V57" s="538"/>
      <c r="W57" s="544"/>
      <c r="X57" s="602" t="str">
        <f>partije!$S$227</f>
        <v>bye</v>
      </c>
      <c r="Y57" s="592"/>
      <c r="Z57" s="592"/>
      <c r="AA57" s="592"/>
      <c r="AB57" s="592"/>
      <c r="AC57" s="608" t="str">
        <f>IF(ISBLANK(partije!J227),"",IF(partije!J227&gt;partije!K227,partije!J227,partije!K227))</f>
        <v/>
      </c>
      <c r="AD57" s="615" t="str">
        <f>IF(ISBLANK(partije!J227),"",IF(partije!J227&gt;partije!K227,partije!K227,partije!J227))</f>
        <v/>
      </c>
      <c r="AE57" s="281"/>
      <c r="AF57" s="281"/>
      <c r="AG57" s="601"/>
      <c r="AH57" s="601"/>
      <c r="AI57" s="601"/>
      <c r="AJ57" s="601"/>
      <c r="AK57" s="601"/>
      <c r="AL57" s="601"/>
      <c r="AM57" s="352"/>
    </row>
    <row r="58" spans="1:39" ht="12" customHeight="1">
      <c r="A58" s="586">
        <v>29</v>
      </c>
      <c r="B58" s="586">
        <v>15</v>
      </c>
      <c r="C58" s="588" t="str">
        <f>IF(ISNA(MATCH(A58,spisak!$E$4:$E$151,0)),IF(ISNA(MATCH(A58,plasman!$I$3:$I$68,0)),"bye",INDEX(plasman!$H$3:$H$68,MATCH(A58,plasman!$I$3:$I$68,0))),INDEX(spisak!$B$4:$B$151,MATCH(A58,spisak!$E$4:$E$151,0)))</f>
        <v>bye</v>
      </c>
      <c r="D58" s="588"/>
      <c r="E58" s="588"/>
      <c r="F58" s="588"/>
      <c r="G58" s="590" t="str">
        <f>IF(ISNA(MATCH(C58,spisak!$B$4:$B$151,0)),"",INDEX(spisak!$C$4:$C$151,MATCH(C58,spisak!$B$4:$B$151,0)))</f>
        <v/>
      </c>
      <c r="H58" s="590"/>
      <c r="I58" s="590"/>
      <c r="J58" s="587"/>
      <c r="K58" s="587"/>
      <c r="L58" s="587"/>
      <c r="M58" s="587"/>
      <c r="N58" s="587"/>
      <c r="O58" s="587"/>
      <c r="P58" s="587"/>
      <c r="Q58" s="281"/>
      <c r="R58" s="281"/>
      <c r="S58" s="281"/>
      <c r="T58" s="281"/>
      <c r="U58" s="281"/>
      <c r="V58" s="538"/>
      <c r="W58" s="544"/>
      <c r="X58" s="603"/>
      <c r="Y58" s="593"/>
      <c r="Z58" s="593"/>
      <c r="AA58" s="593"/>
      <c r="AB58" s="593"/>
      <c r="AC58" s="609"/>
      <c r="AD58" s="613"/>
      <c r="AE58" s="281"/>
      <c r="AF58" s="281"/>
      <c r="AG58" s="601"/>
      <c r="AH58" s="601"/>
      <c r="AI58" s="601"/>
      <c r="AJ58" s="601"/>
      <c r="AK58" s="601"/>
      <c r="AL58" s="601"/>
      <c r="AM58" s="352"/>
    </row>
    <row r="59" spans="1:39" ht="12" customHeight="1">
      <c r="A59" s="586"/>
      <c r="B59" s="586">
        <v>15</v>
      </c>
      <c r="C59" s="589">
        <f>IF(ISNA(MATCH(A59,spisak!$E$4:$E$151,0)),IF(ISNA(MATCH(A59,plasman!$I$3:$I$68,0)),"bye",INDEX(plasman!$H$3:$H$68,MATCH(A59,plasman!$I$3:$I$68,0))),INDEX(spisak!$B$4:$B$151,MATCH(A59,spisak!$E$4:$E$151,0)))</f>
        <v>0</v>
      </c>
      <c r="D59" s="589"/>
      <c r="E59" s="589"/>
      <c r="F59" s="589"/>
      <c r="G59" s="591" t="str">
        <f>IF(ISNA(MATCH(C59,spisak!$B$4:$B$151,0)),"",INDEX(spisak!$C$4:$C$151,MATCH(C59,spisak!$B$4:$B$151,0)))</f>
        <v/>
      </c>
      <c r="H59" s="591"/>
      <c r="I59" s="591"/>
      <c r="J59" s="592" t="str">
        <f>partije!$S$214</f>
        <v>bye</v>
      </c>
      <c r="K59" s="592"/>
      <c r="L59" s="592"/>
      <c r="M59" s="592"/>
      <c r="N59" s="592"/>
      <c r="O59" s="608" t="str">
        <f>IF(ISBLANK(partije!J214),"",IF(partije!J214&gt;partije!K214,partije!J214,partije!K214))</f>
        <v/>
      </c>
      <c r="P59" s="592" t="str">
        <f>IF(ISBLANK(partije!J214),"",IF(partije!J214&gt;partije!K214,partije!K214,partije!J214))</f>
        <v/>
      </c>
      <c r="Q59" s="281"/>
      <c r="R59" s="281"/>
      <c r="S59" s="281"/>
      <c r="T59" s="281"/>
      <c r="U59" s="281"/>
      <c r="V59" s="538"/>
      <c r="W59" s="544"/>
      <c r="X59" s="600" t="str">
        <f>IF(ISBLANK(partije!L227),"",partije!L227)</f>
        <v/>
      </c>
      <c r="Y59" s="600" t="str">
        <f>IF(ISBLANK(partije!M227),"",partije!M227)</f>
        <v/>
      </c>
      <c r="Z59" s="600" t="str">
        <f>IF(ISBLANK(partije!N227),"",partije!N227)</f>
        <v/>
      </c>
      <c r="AA59" s="600" t="str">
        <f>IF(ISBLANK(partije!O227),"",partije!O227)</f>
        <v/>
      </c>
      <c r="AB59" s="600" t="str">
        <f>IF(ISBLANK(partije!P227),"",partije!P227)</f>
        <v/>
      </c>
      <c r="AC59" s="600" t="str">
        <f>IF(ISBLANK(partije!Q227),"",partije!Q227)</f>
        <v/>
      </c>
      <c r="AD59" s="600" t="str">
        <f>IF(ISBLANK(partije!R227),"",partije!R227)</f>
        <v/>
      </c>
      <c r="AE59" s="281"/>
      <c r="AF59" s="281"/>
      <c r="AG59" s="541"/>
      <c r="AH59" s="541"/>
      <c r="AI59" s="541"/>
      <c r="AJ59" s="541"/>
      <c r="AK59" s="541"/>
      <c r="AL59" s="541"/>
      <c r="AM59" s="352"/>
    </row>
    <row r="60" spans="1:39" ht="12" customHeight="1">
      <c r="A60" s="586">
        <v>30</v>
      </c>
      <c r="B60" s="586"/>
      <c r="C60" s="588" t="str">
        <f>IF(ISNA(MATCH(A60,spisak!$E$4:$E$151,0)),IF(ISNA(MATCH(A60,plasman!$I$3:$I$68,0)),"bye",INDEX(plasman!$H$3:$H$68,MATCH(A60,plasman!$I$3:$I$68,0))),INDEX(spisak!$B$4:$B$151,MATCH(A60,spisak!$E$4:$E$151,0)))</f>
        <v>bye</v>
      </c>
      <c r="D60" s="588"/>
      <c r="E60" s="588"/>
      <c r="F60" s="588"/>
      <c r="G60" s="590" t="str">
        <f>IF(ISNA(MATCH(C60,spisak!$B$4:$B$151,0)),"",INDEX(spisak!$C$4:$C$151,MATCH(C60,spisak!$B$4:$B$151,0)))</f>
        <v/>
      </c>
      <c r="H60" s="590"/>
      <c r="I60" s="594"/>
      <c r="J60" s="593"/>
      <c r="K60" s="593"/>
      <c r="L60" s="593"/>
      <c r="M60" s="593"/>
      <c r="N60" s="593"/>
      <c r="O60" s="609"/>
      <c r="P60" s="593"/>
      <c r="Q60" s="281"/>
      <c r="R60" s="281"/>
      <c r="S60" s="281"/>
      <c r="T60" s="281"/>
      <c r="U60" s="281"/>
      <c r="V60" s="538"/>
      <c r="W60" s="544"/>
      <c r="X60" s="600"/>
      <c r="Y60" s="600"/>
      <c r="Z60" s="600"/>
      <c r="AA60" s="600"/>
      <c r="AB60" s="600"/>
      <c r="AC60" s="600"/>
      <c r="AD60" s="600"/>
      <c r="AE60" s="281"/>
      <c r="AF60" s="281"/>
      <c r="AG60" s="541"/>
      <c r="AH60" s="541"/>
      <c r="AI60" s="541"/>
      <c r="AJ60" s="541"/>
      <c r="AK60" s="541"/>
      <c r="AL60" s="541"/>
      <c r="AM60" s="352"/>
    </row>
    <row r="61" spans="1:39" ht="12" customHeight="1">
      <c r="A61" s="586"/>
      <c r="B61" s="586"/>
      <c r="C61" s="589">
        <f>IF(ISNA(MATCH(A61,spisak!$E$4:$E$151,0)),IF(ISNA(MATCH(A61,plasman!$I$3:$I$68,0)),"bye",INDEX(plasman!$H$3:$H$68,MATCH(A61,plasman!$I$3:$I$68,0))),INDEX(spisak!$B$4:$B$151,MATCH(A61,spisak!$E$4:$E$151,0)))</f>
        <v>0</v>
      </c>
      <c r="D61" s="589"/>
      <c r="E61" s="589"/>
      <c r="F61" s="589"/>
      <c r="G61" s="591" t="str">
        <f>IF(ISNA(MATCH(C61,spisak!$B$4:$B$151,0)),"",INDEX(spisak!$C$4:$C$151,MATCH(C61,spisak!$B$4:$B$151,0)))</f>
        <v/>
      </c>
      <c r="H61" s="591"/>
      <c r="I61" s="595"/>
      <c r="J61" s="587" t="str">
        <f>IF(ISBLANK(partije!L214),"",partije!L214)</f>
        <v/>
      </c>
      <c r="K61" s="587" t="str">
        <f>IF(ISBLANK(partije!M214),"",partije!M214)</f>
        <v/>
      </c>
      <c r="L61" s="587" t="str">
        <f>IF(ISBLANK(partije!N214),"",partije!N214)</f>
        <v/>
      </c>
      <c r="M61" s="587" t="str">
        <f>IF(ISBLANK(partije!O214),"",partije!O214)</f>
        <v/>
      </c>
      <c r="N61" s="587" t="str">
        <f>IF(ISBLANK(partije!P214),"",partije!P214)</f>
        <v/>
      </c>
      <c r="O61" s="587" t="str">
        <f>IF(ISBLANK(partije!Q214),"",partije!Q214)</f>
        <v/>
      </c>
      <c r="P61" s="614" t="str">
        <f>IF(ISBLANK(partije!R214),"",partije!R214)</f>
        <v/>
      </c>
      <c r="Q61" s="602" t="str">
        <f>partije!$S$223</f>
        <v>bye</v>
      </c>
      <c r="R61" s="592"/>
      <c r="S61" s="592"/>
      <c r="T61" s="592"/>
      <c r="U61" s="592"/>
      <c r="V61" s="608" t="str">
        <f>IF(ISBLANK(partije!J223),"",IF(partije!J223&gt;partije!K223,partije!J223,partije!K223))</f>
        <v/>
      </c>
      <c r="W61" s="615"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6">
        <v>31</v>
      </c>
      <c r="B62" s="586"/>
      <c r="C62" s="588" t="str">
        <f>IF(ISNA(MATCH(A62,spisak!$E$4:$E$151,0)),IF(ISNA(MATCH(A62,plasman!$I$3:$I$68,0)),"bye",INDEX(plasman!$H$3:$H$68,MATCH(A62,plasman!$I$3:$I$68,0))),INDEX(spisak!$B$4:$B$151,MATCH(A62,spisak!$E$4:$E$151,0)))</f>
        <v>bye</v>
      </c>
      <c r="D62" s="588"/>
      <c r="E62" s="588"/>
      <c r="F62" s="588"/>
      <c r="G62" s="590" t="str">
        <f>IF(ISNA(MATCH(C62,spisak!$B$4:$B$151,0)),"",INDEX(spisak!$C$4:$C$151,MATCH(C62,spisak!$B$4:$B$151,0)))</f>
        <v/>
      </c>
      <c r="H62" s="590"/>
      <c r="I62" s="590"/>
      <c r="J62" s="587"/>
      <c r="K62" s="587"/>
      <c r="L62" s="587"/>
      <c r="M62" s="587"/>
      <c r="N62" s="587"/>
      <c r="O62" s="587"/>
      <c r="P62" s="614"/>
      <c r="Q62" s="603"/>
      <c r="R62" s="593"/>
      <c r="S62" s="593"/>
      <c r="T62" s="593"/>
      <c r="U62" s="593"/>
      <c r="V62" s="609"/>
      <c r="W62" s="613"/>
      <c r="X62" s="281"/>
      <c r="Y62" s="281"/>
      <c r="Z62" s="281"/>
      <c r="AA62" s="281"/>
      <c r="AB62" s="281"/>
      <c r="AC62" s="281"/>
      <c r="AD62" s="281"/>
      <c r="AE62" s="281"/>
      <c r="AF62" s="281"/>
      <c r="AG62" s="541"/>
      <c r="AH62" s="541"/>
      <c r="AI62" s="541"/>
      <c r="AJ62" s="541"/>
      <c r="AK62" s="541"/>
      <c r="AL62" s="541"/>
      <c r="AM62" s="352"/>
    </row>
    <row r="63" spans="1:39" ht="12" customHeight="1">
      <c r="A63" s="586"/>
      <c r="B63" s="586"/>
      <c r="C63" s="589">
        <f>IF(ISNA(MATCH(A63,spisak!$E$4:$E$151,0)),IF(ISNA(MATCH(A63,plasman!$I$3:$I$68,0)),"bye",INDEX(plasman!$H$3:$H$68,MATCH(A63,plasman!$I$3:$I$68,0))),INDEX(spisak!$B$4:$B$151,MATCH(A63,spisak!$E$4:$E$151,0)))</f>
        <v>0</v>
      </c>
      <c r="D63" s="589"/>
      <c r="E63" s="589"/>
      <c r="F63" s="589"/>
      <c r="G63" s="591" t="str">
        <f>IF(ISNA(MATCH(C63,spisak!$B$4:$B$151,0)),"",INDEX(spisak!$C$4:$C$151,MATCH(C63,spisak!$B$4:$B$151,0)))</f>
        <v/>
      </c>
      <c r="H63" s="591"/>
      <c r="I63" s="591"/>
      <c r="J63" s="592" t="str">
        <f>partije!$S$215</f>
        <v>bye</v>
      </c>
      <c r="K63" s="592"/>
      <c r="L63" s="592"/>
      <c r="M63" s="592"/>
      <c r="N63" s="592"/>
      <c r="O63" s="608" t="str">
        <f>IF(ISBLANK(partije!J215),"",IF(partije!J215&gt;partije!K215,partije!J215,partije!K215))</f>
        <v/>
      </c>
      <c r="P63" s="615" t="str">
        <f>IF(ISBLANK(partije!J215),"",IF(partije!J215&gt;partije!K215,partije!K215,partije!J215))</f>
        <v/>
      </c>
      <c r="Q63" s="600" t="str">
        <f>IF(ISBLANK(partije!L223),"",partije!L223)</f>
        <v/>
      </c>
      <c r="R63" s="600" t="str">
        <f>IF(ISBLANK(partije!M223),"",partije!M223)</f>
        <v/>
      </c>
      <c r="S63" s="600" t="str">
        <f>IF(ISBLANK(partije!N223),"",partije!N223)</f>
        <v/>
      </c>
      <c r="T63" s="600" t="str">
        <f>IF(ISBLANK(partije!O223),"",partije!O223)</f>
        <v/>
      </c>
      <c r="U63" s="600" t="str">
        <f>IF(ISBLANK(partije!P223),"",partije!P223)</f>
        <v/>
      </c>
      <c r="V63" s="600" t="str">
        <f>IF(ISBLANK(partije!Q223),"",partije!Q223)</f>
        <v/>
      </c>
      <c r="W63" s="600"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6">
        <v>32</v>
      </c>
      <c r="B64" s="586">
        <v>2</v>
      </c>
      <c r="C64" s="588" t="str">
        <f>IF(ISNA(MATCH(A64,spisak!$E$4:$E$151,0)),IF(ISNA(MATCH(A64,plasman!$I$3:$I$68,0)),"bye",INDEX(plasman!$H$3:$H$68,MATCH(A64,plasman!$I$3:$I$68,0))),INDEX(spisak!$B$4:$B$151,MATCH(A64,spisak!$E$4:$E$151,0)))</f>
        <v>bye</v>
      </c>
      <c r="D64" s="588"/>
      <c r="E64" s="588"/>
      <c r="F64" s="588"/>
      <c r="G64" s="590" t="str">
        <f>IF(ISNA(MATCH(C64,spisak!$B$4:$B$151,0)),"",INDEX(spisak!$C$4:$C$151,MATCH(C64,spisak!$B$4:$B$151,0)))</f>
        <v/>
      </c>
      <c r="H64" s="590"/>
      <c r="I64" s="594"/>
      <c r="J64" s="593"/>
      <c r="K64" s="593"/>
      <c r="L64" s="593"/>
      <c r="M64" s="593"/>
      <c r="N64" s="593"/>
      <c r="O64" s="609"/>
      <c r="P64" s="613"/>
      <c r="Q64" s="600"/>
      <c r="R64" s="600"/>
      <c r="S64" s="600"/>
      <c r="T64" s="600"/>
      <c r="U64" s="600"/>
      <c r="V64" s="600"/>
      <c r="W64" s="600"/>
      <c r="X64" s="281"/>
      <c r="Y64" s="281"/>
      <c r="Z64" s="281"/>
      <c r="AA64" s="281"/>
      <c r="AB64" s="281"/>
      <c r="AC64" s="281"/>
      <c r="AD64" s="281"/>
      <c r="AE64" s="281"/>
      <c r="AF64" s="281"/>
      <c r="AG64" s="541"/>
      <c r="AH64" s="541"/>
      <c r="AI64" s="541"/>
      <c r="AJ64" s="541"/>
      <c r="AK64" s="541"/>
      <c r="AL64" s="541"/>
      <c r="AM64" s="352"/>
    </row>
    <row r="65" spans="1:39" ht="12" customHeight="1">
      <c r="A65" s="586"/>
      <c r="B65" s="586"/>
      <c r="C65" s="589">
        <f>IF(ISNA(MATCH(A65,spisak!$E$4:$E$151,0)),IF(ISNA(MATCH(A65,plasman!$I$3:$I$68,0)),"bye",INDEX(plasman!$H$3:$H$68,MATCH(A65,plasman!$I$3:$I$68,0))),INDEX(spisak!$B$4:$B$151,MATCH(A65,spisak!$E$4:$E$151,0)))</f>
        <v>0</v>
      </c>
      <c r="D65" s="589"/>
      <c r="E65" s="589"/>
      <c r="F65" s="589"/>
      <c r="G65" s="591" t="str">
        <f>IF(ISNA(MATCH(C65,spisak!$B$4:$B$151,0)),"",INDEX(spisak!$C$4:$C$151,MATCH(C65,spisak!$B$4:$B$151,0)))</f>
        <v/>
      </c>
      <c r="H65" s="591"/>
      <c r="I65" s="595"/>
      <c r="J65" s="587" t="str">
        <f>IF(ISBLANK(partije!L215),"",partije!L215)</f>
        <v/>
      </c>
      <c r="K65" s="587" t="str">
        <f>IF(ISBLANK(partije!M215),"",partije!M215)</f>
        <v/>
      </c>
      <c r="L65" s="587" t="str">
        <f>IF(ISBLANK(partije!N215),"",partije!N215)</f>
        <v/>
      </c>
      <c r="M65" s="587" t="str">
        <f>IF(ISBLANK(partije!O215),"",partije!O215)</f>
        <v/>
      </c>
      <c r="N65" s="587" t="str">
        <f>IF(ISBLANK(partije!P215),"",partije!P215)</f>
        <v/>
      </c>
      <c r="O65" s="587" t="str">
        <f>IF(ISBLANK(partije!Q215),"",partije!Q215)</f>
        <v/>
      </c>
      <c r="P65" s="587"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7"/>
      <c r="K66" s="607"/>
      <c r="L66" s="607"/>
      <c r="M66" s="607"/>
      <c r="N66" s="607"/>
      <c r="O66" s="607"/>
      <c r="P66" s="607"/>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589" t="str">
        <f>IF(ISNA(MATCH(A68,spisak!$E$4:$E$151,0)),IF(ISNA(MATCH(A68,plasman!$I$3:$I$68,0)),"bye",INDEX(plasman!$H$3:$H$68,MATCH(A68,plasman!$I$3:$I$68,0))),INDEX(spisak!$B$4:$B$151,MATCH(A68,spisak!$E$4:$E$151,0)))</f>
        <v>bye</v>
      </c>
      <c r="D68" s="589"/>
      <c r="E68" s="589"/>
      <c r="F68" s="589"/>
      <c r="G68" s="591" t="str">
        <f>IF(ISNA(MATCH(C68,spisak!$B$4:$B$151,0)),"",INDEX(spisak!$C$4:$C$151,MATCH(C68,spisak!$B$4:$B$151,0)))</f>
        <v/>
      </c>
      <c r="H68" s="591"/>
      <c r="I68" s="591"/>
      <c r="J68" s="592" t="str">
        <f>partije!$S$231</f>
        <v>bye</v>
      </c>
      <c r="K68" s="592"/>
      <c r="L68" s="592"/>
      <c r="M68" s="592"/>
      <c r="N68" s="592"/>
      <c r="O68" s="608" t="str">
        <f>IF(ISBLANK(partije!$J$231),"",IF(partije!$J$231&gt;partije!$K$231,partije!$J$231,partije!$K$231))</f>
        <v/>
      </c>
      <c r="P68" s="592"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6">
        <v>34</v>
      </c>
      <c r="B69" s="586"/>
      <c r="C69" s="588" t="str">
        <f>IF(ISNA(MATCH(A69,spisak!$E$4:$E$151,0)),IF(ISNA(MATCH(A69,plasman!$I$3:$I$68,0)),"bye",INDEX(plasman!$H$3:$H$68,MATCH(A69,plasman!$I$3:$I$68,0))),INDEX(spisak!$B$4:$B$151,MATCH(A69,spisak!$E$4:$E$151,0)))</f>
        <v>bye</v>
      </c>
      <c r="D69" s="588"/>
      <c r="E69" s="588"/>
      <c r="F69" s="588"/>
      <c r="G69" s="590" t="str">
        <f>IF(ISNA(MATCH(C69,spisak!$B$4:$B$151,0)),"",INDEX(spisak!$C$4:$C$151,MATCH(C69,spisak!$B$4:$B$151,0)))</f>
        <v/>
      </c>
      <c r="H69" s="590"/>
      <c r="I69" s="594"/>
      <c r="J69" s="592"/>
      <c r="K69" s="592"/>
      <c r="L69" s="592"/>
      <c r="M69" s="592"/>
      <c r="N69" s="592"/>
      <c r="O69" s="608"/>
      <c r="P69" s="593"/>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6"/>
      <c r="B70" s="586"/>
      <c r="C70" s="589">
        <f>IF(ISNA(MATCH(A70,spisak!$E$4:$E$151,0)),IF(ISNA(MATCH(A70,plasman!$I$3:$I$68,0)),"bye",INDEX(plasman!$H$3:$H$68,MATCH(A70,plasman!$I$3:$I$68,0))),INDEX(spisak!$B$4:$B$151,MATCH(A70,spisak!$E$4:$E$151,0)))</f>
        <v>0</v>
      </c>
      <c r="D70" s="589"/>
      <c r="E70" s="589"/>
      <c r="F70" s="589"/>
      <c r="G70" s="591" t="str">
        <f>IF(ISNA(MATCH(C70,spisak!$B$4:$B$151,0)),"",INDEX(spisak!$C$4:$C$151,MATCH(C70,spisak!$B$4:$B$151,0)))</f>
        <v/>
      </c>
      <c r="H70" s="591"/>
      <c r="I70" s="595"/>
      <c r="J70" s="616" t="str">
        <f>IF(ISBLANK(partije!$L$231),"",partije!$L$231)</f>
        <v/>
      </c>
      <c r="K70" s="616" t="str">
        <f>IF(ISBLANK(partije!$M$231),"",partije!$M$231)</f>
        <v/>
      </c>
      <c r="L70" s="616" t="str">
        <f>IF(ISBLANK(partije!$N$231),"",partije!$N$231)</f>
        <v/>
      </c>
      <c r="M70" s="616" t="str">
        <f>IF(ISBLANK(partije!$O$231),"",partije!$O$231)</f>
        <v/>
      </c>
      <c r="N70" s="616" t="str">
        <f>IF(ISBLANK(partije!$P$231),"",partije!$P$231)</f>
        <v/>
      </c>
      <c r="O70" s="616" t="str">
        <f>IF(ISBLANK(partije!$Q$231),"",partije!$Q$231)</f>
        <v/>
      </c>
      <c r="P70" s="614" t="str">
        <f>IF(ISBLANK(partije!$R$231),"",partije!$R$231)</f>
        <v/>
      </c>
      <c r="Q70" s="602" t="str">
        <f>partije!$S$247</f>
        <v>bye</v>
      </c>
      <c r="R70" s="592"/>
      <c r="S70" s="592"/>
      <c r="T70" s="592"/>
      <c r="U70" s="592"/>
      <c r="V70" s="608" t="str">
        <f>IF(ISBLANK(partije!$J$247),"",IF(partije!$J$247&gt;partije!$K$247,partije!$J$247,partije!$K$247))</f>
        <v/>
      </c>
      <c r="W70" s="592"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6">
        <v>35</v>
      </c>
      <c r="B71" s="586"/>
      <c r="C71" s="588" t="str">
        <f>IF(ISNA(MATCH(A71,spisak!$E$4:$E$151,0)),IF(ISNA(MATCH(A71,plasman!$I$3:$I$68,0)),"bye",INDEX(plasman!$H$3:$H$68,MATCH(A71,plasman!$I$3:$I$68,0))),INDEX(spisak!$B$4:$B$151,MATCH(A71,spisak!$E$4:$E$151,0)))</f>
        <v>bye</v>
      </c>
      <c r="D71" s="588"/>
      <c r="E71" s="588"/>
      <c r="F71" s="588"/>
      <c r="G71" s="590" t="str">
        <f>IF(ISNA(MATCH(C71,spisak!$B$4:$B$151,0)),"",INDEX(spisak!$C$4:$C$151,MATCH(C71,spisak!$B$4:$B$151,0)))</f>
        <v/>
      </c>
      <c r="H71" s="590"/>
      <c r="I71" s="590"/>
      <c r="J71" s="617"/>
      <c r="K71" s="617"/>
      <c r="L71" s="617"/>
      <c r="M71" s="617"/>
      <c r="N71" s="617"/>
      <c r="O71" s="617"/>
      <c r="P71" s="614"/>
      <c r="Q71" s="603"/>
      <c r="R71" s="593"/>
      <c r="S71" s="593"/>
      <c r="T71" s="593"/>
      <c r="U71" s="593"/>
      <c r="V71" s="609"/>
      <c r="W71" s="593"/>
      <c r="X71" s="281"/>
      <c r="Y71" s="281"/>
      <c r="Z71" s="281"/>
      <c r="AA71" s="281"/>
      <c r="AB71" s="281"/>
      <c r="AC71" s="281"/>
      <c r="AD71" s="281"/>
      <c r="AE71" s="281"/>
      <c r="AF71" s="281"/>
      <c r="AG71" s="281"/>
      <c r="AH71" s="281"/>
      <c r="AI71" s="281"/>
      <c r="AJ71" s="282"/>
      <c r="AK71" s="282"/>
      <c r="AL71" s="282"/>
      <c r="AM71" s="351"/>
    </row>
    <row r="72" spans="1:39" ht="12" customHeight="1">
      <c r="A72" s="586"/>
      <c r="B72" s="586"/>
      <c r="C72" s="589">
        <f>IF(ISNA(MATCH(A72,spisak!$E$4:$E$151,0)),IF(ISNA(MATCH(A72,plasman!$I$3:$I$68,0)),"bye",INDEX(plasman!$H$3:$H$68,MATCH(A72,plasman!$I$3:$I$68,0))),INDEX(spisak!$B$4:$B$151,MATCH(A72,spisak!$E$4:$E$151,0)))</f>
        <v>0</v>
      </c>
      <c r="D72" s="589"/>
      <c r="E72" s="589"/>
      <c r="F72" s="589"/>
      <c r="G72" s="591" t="str">
        <f>IF(ISNA(MATCH(C72,spisak!$B$4:$B$151,0)),"",INDEX(spisak!$C$4:$C$151,MATCH(C72,spisak!$B$4:$B$151,0)))</f>
        <v/>
      </c>
      <c r="H72" s="591"/>
      <c r="I72" s="591"/>
      <c r="J72" s="592" t="str">
        <f>partije!$S$232</f>
        <v>bye</v>
      </c>
      <c r="K72" s="592"/>
      <c r="L72" s="592"/>
      <c r="M72" s="592"/>
      <c r="N72" s="592"/>
      <c r="O72" s="608" t="str">
        <f>IF(ISBLANK(partije!$J$232),"",IF(partije!$J$232&gt;partije!$K$232,partije!$J$232,partije!$K$232))</f>
        <v/>
      </c>
      <c r="P72" s="615" t="str">
        <f>IF(ISBLANK(partije!$J$232),"",IF(partije!$J$232&gt;partije!$K$232,partije!$K$232,partije!$J$232))</f>
        <v/>
      </c>
      <c r="Q72" s="600" t="str">
        <f>IF(ISBLANK(partije!$L$247),"",partije!$L$247)</f>
        <v/>
      </c>
      <c r="R72" s="600" t="str">
        <f>IF(ISBLANK(partije!$M$247),"",partije!$M$247)</f>
        <v/>
      </c>
      <c r="S72" s="600" t="str">
        <f>IF(ISBLANK(partije!$N$247),"",partije!$N$247)</f>
        <v/>
      </c>
      <c r="T72" s="600" t="str">
        <f>IF(ISBLANK(partije!$O$247),"",partije!$O$247)</f>
        <v/>
      </c>
      <c r="U72" s="600" t="str">
        <f>IF(ISBLANK(partije!$P$247),"",partije!$P$247)</f>
        <v/>
      </c>
      <c r="V72" s="600" t="str">
        <f>IF(ISBLANK(partije!$Q$247),"",partije!$Q$247)</f>
        <v/>
      </c>
      <c r="W72" s="627"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6">
        <v>36</v>
      </c>
      <c r="B73" s="586">
        <v>16</v>
      </c>
      <c r="C73" s="588" t="str">
        <f>IF(ISNA(MATCH(A73,spisak!$E$4:$E$151,0)),IF(ISNA(MATCH(A73,plasman!$I$3:$I$68,0)),"bye",INDEX(plasman!$H$3:$H$68,MATCH(A73,plasman!$I$3:$I$68,0))),INDEX(spisak!$B$4:$B$151,MATCH(A73,spisak!$E$4:$E$151,0)))</f>
        <v>bye</v>
      </c>
      <c r="D73" s="588"/>
      <c r="E73" s="588"/>
      <c r="F73" s="588"/>
      <c r="G73" s="590" t="str">
        <f>IF(ISNA(MATCH(C73,spisak!$B$4:$B$151,0)),"",INDEX(spisak!$C$4:$C$151,MATCH(C73,spisak!$B$4:$B$151,0)))</f>
        <v/>
      </c>
      <c r="H73" s="590"/>
      <c r="I73" s="594"/>
      <c r="J73" s="593"/>
      <c r="K73" s="593"/>
      <c r="L73" s="593"/>
      <c r="M73" s="593"/>
      <c r="N73" s="593"/>
      <c r="O73" s="609"/>
      <c r="P73" s="613"/>
      <c r="Q73" s="600"/>
      <c r="R73" s="600"/>
      <c r="S73" s="600"/>
      <c r="T73" s="600"/>
      <c r="U73" s="600"/>
      <c r="V73" s="600"/>
      <c r="W73" s="628"/>
      <c r="X73" s="281"/>
      <c r="Y73" s="281"/>
      <c r="Z73" s="281"/>
      <c r="AA73" s="281"/>
      <c r="AB73" s="281"/>
      <c r="AC73" s="281"/>
      <c r="AD73" s="281"/>
      <c r="AE73" s="281"/>
      <c r="AF73" s="281"/>
      <c r="AG73" s="283"/>
      <c r="AH73" s="281"/>
      <c r="AI73" s="281"/>
      <c r="AJ73" s="282"/>
      <c r="AK73" s="282"/>
      <c r="AL73" s="282"/>
      <c r="AM73" s="351"/>
    </row>
    <row r="74" spans="1:39" ht="12" customHeight="1">
      <c r="A74" s="586"/>
      <c r="B74" s="586">
        <v>16</v>
      </c>
      <c r="C74" s="589">
        <f>IF(ISNA(MATCH(A74,spisak!$E$4:$E$151,0)),IF(ISNA(MATCH(A74,plasman!$I$3:$I$68,0)),"bye",INDEX(plasman!$H$3:$H$68,MATCH(A74,plasman!$I$3:$I$68,0))),INDEX(spisak!$B$4:$B$151,MATCH(A74,spisak!$E$4:$E$151,0)))</f>
        <v>0</v>
      </c>
      <c r="D74" s="589"/>
      <c r="E74" s="589"/>
      <c r="F74" s="589"/>
      <c r="G74" s="591" t="str">
        <f>IF(ISNA(MATCH(C74,spisak!$B$4:$B$151,0)),"",INDEX(spisak!$C$4:$C$151,MATCH(C74,spisak!$B$4:$B$151,0)))</f>
        <v/>
      </c>
      <c r="H74" s="591"/>
      <c r="I74" s="595"/>
      <c r="J74" s="587" t="str">
        <f>IF(ISBLANK(partije!$L$232),"",partije!$L$232)</f>
        <v/>
      </c>
      <c r="K74" s="587" t="str">
        <f>IF(ISBLANK(partije!$M$232),"",partije!$M$232)</f>
        <v/>
      </c>
      <c r="L74" s="587" t="str">
        <f>IF(ISBLANK(partije!$N$232),"",partije!$N$232)</f>
        <v/>
      </c>
      <c r="M74" s="587" t="str">
        <f>IF(ISBLANK(partije!$O$232),"",partije!$O$232)</f>
        <v/>
      </c>
      <c r="N74" s="587" t="str">
        <f>IF(ISBLANK(partije!$P$232),"",partije!$P$232)</f>
        <v/>
      </c>
      <c r="O74" s="587" t="str">
        <f>IF(ISBLANK(partije!$Q$232),"",partije!$Q$232)</f>
        <v/>
      </c>
      <c r="P74" s="587" t="str">
        <f>IF(ISBLANK(partije!$R$232),"",partije!$R$232)</f>
        <v/>
      </c>
      <c r="Q74" s="281"/>
      <c r="R74" s="281"/>
      <c r="S74" s="281"/>
      <c r="T74" s="281"/>
      <c r="U74" s="281"/>
      <c r="V74" s="538"/>
      <c r="W74" s="544"/>
      <c r="X74" s="602" t="str">
        <f>partije!$S$255</f>
        <v>bye</v>
      </c>
      <c r="Y74" s="592"/>
      <c r="Z74" s="592"/>
      <c r="AA74" s="592"/>
      <c r="AB74" s="592"/>
      <c r="AC74" s="608" t="str">
        <f>IF(ISBLANK(partije!$J$255),"",IF(partije!$J$255&gt;partije!$K$255,partije!$J$255,partije!$K$255))</f>
        <v/>
      </c>
      <c r="AD74" s="643" t="str">
        <f>IF(ISBLANK(partije!$J$255),"",IF(partije!$J$255&gt;partije!$K$255,partije!$K$255,partije!$J$255))</f>
        <v/>
      </c>
      <c r="AE74" s="281"/>
      <c r="AF74" s="281"/>
      <c r="AG74" s="281"/>
      <c r="AH74" s="281"/>
      <c r="AI74" s="281"/>
      <c r="AJ74" s="282"/>
      <c r="AK74" s="282"/>
      <c r="AL74" s="282"/>
      <c r="AM74" s="351"/>
    </row>
    <row r="75" spans="1:39" ht="12" customHeight="1">
      <c r="A75" s="586">
        <v>37</v>
      </c>
      <c r="B75" s="586">
        <v>9</v>
      </c>
      <c r="C75" s="588" t="str">
        <f>IF(ISNA(MATCH(A75,spisak!$E$4:$E$151,0)),IF(ISNA(MATCH(A75,plasman!$I$3:$I$68,0)),"bye",INDEX(plasman!$H$3:$H$68,MATCH(A75,plasman!$I$3:$I$68,0))),INDEX(spisak!$B$4:$B$151,MATCH(A75,spisak!$E$4:$E$151,0)))</f>
        <v>bye</v>
      </c>
      <c r="D75" s="588"/>
      <c r="E75" s="588"/>
      <c r="F75" s="588"/>
      <c r="G75" s="590" t="str">
        <f>IF(ISNA(MATCH(C75,spisak!$B$4:$B$151,0)),"",INDEX(spisak!$C$4:$C$151,MATCH(C75,spisak!$B$4:$B$151,0)))</f>
        <v/>
      </c>
      <c r="H75" s="590"/>
      <c r="I75" s="590"/>
      <c r="J75" s="587"/>
      <c r="K75" s="587"/>
      <c r="L75" s="587"/>
      <c r="M75" s="587"/>
      <c r="N75" s="587"/>
      <c r="O75" s="587"/>
      <c r="P75" s="587"/>
      <c r="Q75" s="281"/>
      <c r="R75" s="281"/>
      <c r="S75" s="281"/>
      <c r="T75" s="281"/>
      <c r="U75" s="281"/>
      <c r="V75" s="538"/>
      <c r="W75" s="544"/>
      <c r="X75" s="603"/>
      <c r="Y75" s="593"/>
      <c r="Z75" s="593"/>
      <c r="AA75" s="593"/>
      <c r="AB75" s="593"/>
      <c r="AC75" s="609"/>
      <c r="AD75" s="644"/>
      <c r="AE75" s="281"/>
      <c r="AF75" s="281"/>
      <c r="AG75" s="281"/>
      <c r="AH75" s="281"/>
      <c r="AI75" s="281"/>
      <c r="AJ75" s="282"/>
      <c r="AK75" s="282"/>
      <c r="AL75" s="282"/>
      <c r="AM75" s="351"/>
    </row>
    <row r="76" spans="1:39" ht="12" customHeight="1">
      <c r="A76" s="586"/>
      <c r="B76" s="586">
        <v>9</v>
      </c>
      <c r="C76" s="589">
        <f>IF(ISNA(MATCH(A76,spisak!$E$4:$E$151,0)),IF(ISNA(MATCH(A76,plasman!$I$3:$I$68,0)),"bye",INDEX(plasman!$H$3:$H$68,MATCH(A76,plasman!$I$3:$I$68,0))),INDEX(spisak!$B$4:$B$151,MATCH(A76,spisak!$E$4:$E$151,0)))</f>
        <v>0</v>
      </c>
      <c r="D76" s="589"/>
      <c r="E76" s="589"/>
      <c r="F76" s="589"/>
      <c r="G76" s="591" t="str">
        <f>IF(ISNA(MATCH(C76,spisak!$B$4:$B$151,0)),"",INDEX(spisak!$C$4:$C$151,MATCH(C76,spisak!$B$4:$B$151,0)))</f>
        <v/>
      </c>
      <c r="H76" s="591"/>
      <c r="I76" s="591"/>
      <c r="J76" s="592" t="str">
        <f>partije!$S$233</f>
        <v>bye</v>
      </c>
      <c r="K76" s="592"/>
      <c r="L76" s="592"/>
      <c r="M76" s="592"/>
      <c r="N76" s="592"/>
      <c r="O76" s="608" t="str">
        <f>IF(ISBLANK(partije!$J$233),"",IF(partije!$J$233&gt;partije!$K$233,partije!$J$233,partije!$K$233))</f>
        <v/>
      </c>
      <c r="P76" s="592" t="str">
        <f>IF(ISBLANK(partije!$J$233),"",IF(partije!$J$233&gt;partije!$K$233,partije!$K$233,partije!$J$233))</f>
        <v/>
      </c>
      <c r="Q76" s="281"/>
      <c r="R76" s="281"/>
      <c r="S76" s="281"/>
      <c r="T76" s="281"/>
      <c r="U76" s="281"/>
      <c r="V76" s="538"/>
      <c r="W76" s="544"/>
      <c r="X76" s="600" t="str">
        <f>IF(ISBLANK(partije!$L$255),"",partije!$L$255)</f>
        <v/>
      </c>
      <c r="Y76" s="600" t="str">
        <f>IF(ISBLANK(partije!$M$255),"",partije!$M$255)</f>
        <v/>
      </c>
      <c r="Z76" s="600" t="str">
        <f>IF(ISBLANK(partije!$N$255),"",partije!$N$255)</f>
        <v/>
      </c>
      <c r="AA76" s="600" t="str">
        <f>IF(ISBLANK(partije!$O$255),"",partije!$O$255)</f>
        <v/>
      </c>
      <c r="AB76" s="600" t="str">
        <f>IF(ISBLANK(partije!$P$255),"",partije!$P$255)</f>
        <v/>
      </c>
      <c r="AC76" s="600" t="str">
        <f>IF(ISBLANK(partije!$Q$255),"",partije!$Q$255)</f>
        <v/>
      </c>
      <c r="AD76" s="627" t="str">
        <f>IF(ISBLANK(partije!$R$255),"",partije!$R$255)</f>
        <v/>
      </c>
      <c r="AE76" s="281"/>
      <c r="AF76" s="281"/>
      <c r="AG76" s="281"/>
      <c r="AH76" s="281"/>
      <c r="AI76" s="281"/>
      <c r="AJ76" s="282"/>
      <c r="AK76" s="282"/>
      <c r="AL76" s="282"/>
      <c r="AM76" s="351"/>
    </row>
    <row r="77" spans="1:39" ht="12" customHeight="1">
      <c r="A77" s="586">
        <v>38</v>
      </c>
      <c r="B77" s="586"/>
      <c r="C77" s="588" t="str">
        <f>IF(ISNA(MATCH(A77,spisak!$E$4:$E$151,0)),IF(ISNA(MATCH(A77,plasman!$I$3:$I$68,0)),"bye",INDEX(plasman!$H$3:$H$68,MATCH(A77,plasman!$I$3:$I$68,0))),INDEX(spisak!$B$4:$B$151,MATCH(A77,spisak!$E$4:$E$151,0)))</f>
        <v>bye</v>
      </c>
      <c r="D77" s="588"/>
      <c r="E77" s="588"/>
      <c r="F77" s="588"/>
      <c r="G77" s="590" t="str">
        <f>IF(ISNA(MATCH(C77,spisak!$B$4:$B$151,0)),"",INDEX(spisak!$C$4:$C$151,MATCH(C77,spisak!$B$4:$B$151,0)))</f>
        <v/>
      </c>
      <c r="H77" s="590"/>
      <c r="I77" s="594"/>
      <c r="J77" s="593"/>
      <c r="K77" s="593"/>
      <c r="L77" s="593"/>
      <c r="M77" s="593"/>
      <c r="N77" s="593"/>
      <c r="O77" s="609"/>
      <c r="P77" s="593"/>
      <c r="Q77" s="281"/>
      <c r="R77" s="281"/>
      <c r="S77" s="281"/>
      <c r="T77" s="281"/>
      <c r="U77" s="281"/>
      <c r="V77" s="538"/>
      <c r="W77" s="544"/>
      <c r="X77" s="600"/>
      <c r="Y77" s="600"/>
      <c r="Z77" s="600"/>
      <c r="AA77" s="600"/>
      <c r="AB77" s="600"/>
      <c r="AC77" s="600"/>
      <c r="AD77" s="628"/>
      <c r="AE77" s="281"/>
      <c r="AF77" s="281"/>
      <c r="AG77" s="281"/>
      <c r="AH77" s="281"/>
      <c r="AI77" s="281"/>
      <c r="AJ77" s="282"/>
      <c r="AK77" s="282"/>
      <c r="AL77" s="282"/>
      <c r="AM77" s="351"/>
    </row>
    <row r="78" spans="1:39" ht="12" customHeight="1">
      <c r="A78" s="586"/>
      <c r="B78" s="586"/>
      <c r="C78" s="589">
        <f>IF(ISNA(MATCH(A78,spisak!$E$4:$E$151,0)),IF(ISNA(MATCH(A78,plasman!$I$3:$I$68,0)),"bye",INDEX(plasman!$H$3:$H$68,MATCH(A78,plasman!$I$3:$I$68,0))),INDEX(spisak!$B$4:$B$151,MATCH(A78,spisak!$E$4:$E$151,0)))</f>
        <v>0</v>
      </c>
      <c r="D78" s="589"/>
      <c r="E78" s="589"/>
      <c r="F78" s="589"/>
      <c r="G78" s="591" t="str">
        <f>IF(ISNA(MATCH(C78,spisak!$B$4:$B$151,0)),"",INDEX(spisak!$C$4:$C$151,MATCH(C78,spisak!$B$4:$B$151,0)))</f>
        <v/>
      </c>
      <c r="H78" s="591"/>
      <c r="I78" s="595"/>
      <c r="J78" s="587" t="str">
        <f>IF(ISBLANK(partije!$L$233),"",partije!$L$233)</f>
        <v/>
      </c>
      <c r="K78" s="587" t="str">
        <f>IF(ISBLANK(partije!$M$233),"",partije!$M$233)</f>
        <v/>
      </c>
      <c r="L78" s="587" t="str">
        <f>IF(ISBLANK(partije!$N$233),"",partije!$N$233)</f>
        <v/>
      </c>
      <c r="M78" s="587" t="str">
        <f>IF(ISBLANK(partije!$O$233),"",partije!$O$233)</f>
        <v/>
      </c>
      <c r="N78" s="587" t="str">
        <f>IF(ISBLANK(partije!$P$233),"",partije!$P$233)</f>
        <v/>
      </c>
      <c r="O78" s="587" t="str">
        <f>IF(ISBLANK(partije!$Q$233),"",partije!$Q$233)</f>
        <v/>
      </c>
      <c r="P78" s="625" t="str">
        <f>IF(ISBLANK(partije!$R$233),"",partije!$R$233)</f>
        <v/>
      </c>
      <c r="Q78" s="602" t="str">
        <f>partije!$S$248</f>
        <v>bye</v>
      </c>
      <c r="R78" s="592"/>
      <c r="S78" s="592"/>
      <c r="T78" s="592"/>
      <c r="U78" s="592"/>
      <c r="V78" s="639" t="str">
        <f>IF(ISBLANK(partije!$J$248),"",IF(partije!$J$248&gt;partije!$K$248,partije!$J$248,partije!$K$248))</f>
        <v/>
      </c>
      <c r="W78" s="641"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6">
        <v>39</v>
      </c>
      <c r="B79" s="586"/>
      <c r="C79" s="588" t="str">
        <f>IF(ISNA(MATCH(A79,spisak!$E$4:$E$151,0)),IF(ISNA(MATCH(A79,plasman!$I$3:$I$68,0)),"bye",INDEX(plasman!$H$3:$H$68,MATCH(A79,plasman!$I$3:$I$68,0))),INDEX(spisak!$B$4:$B$151,MATCH(A79,spisak!$E$4:$E$151,0)))</f>
        <v>bye</v>
      </c>
      <c r="D79" s="588"/>
      <c r="E79" s="588"/>
      <c r="F79" s="588"/>
      <c r="G79" s="590" t="str">
        <f>IF(ISNA(MATCH(C79,spisak!$B$4:$B$151,0)),"",INDEX(spisak!$C$4:$C$151,MATCH(C79,spisak!$B$4:$B$151,0)))</f>
        <v/>
      </c>
      <c r="H79" s="590"/>
      <c r="I79" s="590"/>
      <c r="J79" s="617"/>
      <c r="K79" s="617"/>
      <c r="L79" s="617"/>
      <c r="M79" s="617"/>
      <c r="N79" s="617"/>
      <c r="O79" s="617"/>
      <c r="P79" s="626"/>
      <c r="Q79" s="603"/>
      <c r="R79" s="593"/>
      <c r="S79" s="593"/>
      <c r="T79" s="593"/>
      <c r="U79" s="593"/>
      <c r="V79" s="640"/>
      <c r="W79" s="642"/>
      <c r="X79" s="281"/>
      <c r="Y79" s="281"/>
      <c r="Z79" s="281"/>
      <c r="AA79" s="281"/>
      <c r="AB79" s="281"/>
      <c r="AC79" s="538"/>
      <c r="AD79" s="544"/>
      <c r="AE79" s="281"/>
      <c r="AF79" s="281"/>
      <c r="AG79" s="281"/>
      <c r="AH79" s="281"/>
      <c r="AI79" s="281"/>
      <c r="AJ79" s="282"/>
      <c r="AK79" s="282"/>
      <c r="AL79" s="282"/>
      <c r="AM79" s="351"/>
    </row>
    <row r="80" spans="1:39" ht="12" customHeight="1">
      <c r="A80" s="586"/>
      <c r="B80" s="586"/>
      <c r="C80" s="589">
        <f>IF(ISNA(MATCH(A80,spisak!$E$4:$E$151,0)),IF(ISNA(MATCH(A80,plasman!$I$3:$I$68,0)),"bye",INDEX(plasman!$H$3:$H$68,MATCH(A80,plasman!$I$3:$I$68,0))),INDEX(spisak!$B$4:$B$151,MATCH(A80,spisak!$E$4:$E$151,0)))</f>
        <v>0</v>
      </c>
      <c r="D80" s="589"/>
      <c r="E80" s="589"/>
      <c r="F80" s="589"/>
      <c r="G80" s="591" t="str">
        <f>IF(ISNA(MATCH(C80,spisak!$B$4:$B$151,0)),"",INDEX(spisak!$C$4:$C$151,MATCH(C80,spisak!$B$4:$B$151,0)))</f>
        <v/>
      </c>
      <c r="H80" s="591"/>
      <c r="I80" s="591"/>
      <c r="J80" s="592" t="str">
        <f>partije!$S$234</f>
        <v>bye</v>
      </c>
      <c r="K80" s="592"/>
      <c r="L80" s="592"/>
      <c r="M80" s="592"/>
      <c r="N80" s="592"/>
      <c r="O80" s="608" t="str">
        <f>IF(ISBLANK(partije!$J$234),"",IF(partije!$J$234&gt;partije!$K$234,partije!$J$234,partije!$K$234))</f>
        <v/>
      </c>
      <c r="P80" s="615" t="str">
        <f>IF(ISBLANK(partije!$J$234),"",IF(partije!$J$234&gt;partije!$K$234,partije!$K$234,partije!$J$234))</f>
        <v/>
      </c>
      <c r="Q80" s="600" t="str">
        <f>IF(ISBLANK(partije!$L$248),"",partije!$L$248)</f>
        <v/>
      </c>
      <c r="R80" s="600" t="str">
        <f>IF(ISBLANK(partije!$M$248),"",partije!$M$248)</f>
        <v/>
      </c>
      <c r="S80" s="600" t="str">
        <f>IF(ISBLANK(partije!$N$248),"",partije!$N$248)</f>
        <v/>
      </c>
      <c r="T80" s="600" t="str">
        <f>IF(ISBLANK(partije!$O$248),"",partije!$O$248)</f>
        <v/>
      </c>
      <c r="U80" s="600" t="str">
        <f>IF(ISBLANK(partije!$P$248),"",partije!$P$248)</f>
        <v/>
      </c>
      <c r="V80" s="600" t="str">
        <f>IF(ISBLANK(partije!$Q$248),"",partije!$Q$248)</f>
        <v/>
      </c>
      <c r="W80" s="600"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6">
        <v>40</v>
      </c>
      <c r="B81" s="586">
        <v>8</v>
      </c>
      <c r="C81" s="588" t="str">
        <f>IF(ISNA(MATCH(A81,spisak!$E$4:$E$151,0)),IF(ISNA(MATCH(A81,plasman!$I$3:$I$68,0)),"bye",INDEX(plasman!$H$3:$H$68,MATCH(A81,plasman!$I$3:$I$68,0))),INDEX(spisak!$B$4:$B$151,MATCH(A81,spisak!$E$4:$E$151,0)))</f>
        <v>bye</v>
      </c>
      <c r="D81" s="588"/>
      <c r="E81" s="588"/>
      <c r="F81" s="588"/>
      <c r="G81" s="590" t="str">
        <f>IF(ISNA(MATCH(C81,spisak!$B$4:$B$151,0)),"",INDEX(spisak!$C$4:$C$151,MATCH(C81,spisak!$B$4:$B$151,0)))</f>
        <v/>
      </c>
      <c r="H81" s="590"/>
      <c r="I81" s="594"/>
      <c r="J81" s="593"/>
      <c r="K81" s="593"/>
      <c r="L81" s="593"/>
      <c r="M81" s="593"/>
      <c r="N81" s="593"/>
      <c r="O81" s="609"/>
      <c r="P81" s="613"/>
      <c r="Q81" s="600"/>
      <c r="R81" s="600"/>
      <c r="S81" s="600"/>
      <c r="T81" s="600"/>
      <c r="U81" s="600"/>
      <c r="V81" s="600"/>
      <c r="W81" s="600"/>
      <c r="X81" s="281"/>
      <c r="Y81" s="281"/>
      <c r="Z81" s="281"/>
      <c r="AA81" s="281"/>
      <c r="AB81" s="281"/>
      <c r="AC81" s="538"/>
      <c r="AD81" s="544"/>
      <c r="AE81" s="281"/>
      <c r="AF81" s="281"/>
      <c r="AG81" s="281"/>
      <c r="AH81" s="281"/>
      <c r="AI81" s="281"/>
      <c r="AJ81" s="282"/>
      <c r="AK81" s="282"/>
      <c r="AL81" s="282"/>
      <c r="AM81" s="351"/>
    </row>
    <row r="82" spans="1:39" ht="12" customHeight="1">
      <c r="A82" s="586"/>
      <c r="B82" s="586">
        <v>8</v>
      </c>
      <c r="C82" s="589">
        <f>IF(ISNA(MATCH(A82,spisak!$E$4:$E$151,0)),IF(ISNA(MATCH(A82,plasman!$I$3:$I$68,0)),"bye",INDEX(plasman!$H$3:$H$68,MATCH(A82,plasman!$I$3:$I$68,0))),INDEX(spisak!$B$4:$B$151,MATCH(A82,spisak!$E$4:$E$151,0)))</f>
        <v>0</v>
      </c>
      <c r="D82" s="589"/>
      <c r="E82" s="589"/>
      <c r="F82" s="589"/>
      <c r="G82" s="591" t="str">
        <f>IF(ISNA(MATCH(C82,spisak!$B$4:$B$151,0)),"",INDEX(spisak!$C$4:$C$151,MATCH(C82,spisak!$B$4:$B$151,0)))</f>
        <v/>
      </c>
      <c r="H82" s="591"/>
      <c r="I82" s="595"/>
      <c r="J82" s="587" t="str">
        <f>IF(ISBLANK(partije!$L$234),"",partije!$L$234)</f>
        <v/>
      </c>
      <c r="K82" s="587" t="str">
        <f>IF(ISBLANK(partije!$M$234),"",partije!$M$234)</f>
        <v/>
      </c>
      <c r="L82" s="587" t="str">
        <f>IF(ISBLANK(partije!$N$234),"",partije!$N$234)</f>
        <v/>
      </c>
      <c r="M82" s="587" t="str">
        <f>IF(ISBLANK(partije!$O$234),"",partije!$O$234)</f>
        <v/>
      </c>
      <c r="N82" s="587" t="str">
        <f>IF(ISBLANK(partije!$P$234),"",partije!$P$234)</f>
        <v/>
      </c>
      <c r="O82" s="587" t="str">
        <f>IF(ISBLANK(partije!$Q$234),"",partije!$Q$234)</f>
        <v/>
      </c>
      <c r="P82" s="587"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6">
        <v>41</v>
      </c>
      <c r="B83" s="586">
        <v>5</v>
      </c>
      <c r="C83" s="588" t="str">
        <f>IF(ISNA(MATCH(A83,spisak!$E$4:$E$151,0)),IF(ISNA(MATCH(A83,plasman!$I$3:$I$68,0)),"bye",INDEX(plasman!$H$3:$H$68,MATCH(A83,plasman!$I$3:$I$68,0))),INDEX(spisak!$B$4:$B$151,MATCH(A83,spisak!$E$4:$E$151,0)))</f>
        <v>bye</v>
      </c>
      <c r="D83" s="588"/>
      <c r="E83" s="588"/>
      <c r="F83" s="588"/>
      <c r="G83" s="590" t="str">
        <f>IF(ISNA(MATCH(C83,spisak!$B$4:$B$151,0)),"",INDEX(spisak!$C$4:$C$151,MATCH(C83,spisak!$B$4:$B$151,0)))</f>
        <v/>
      </c>
      <c r="H83" s="590"/>
      <c r="I83" s="590"/>
      <c r="J83" s="587"/>
      <c r="K83" s="587"/>
      <c r="L83" s="587"/>
      <c r="M83" s="587"/>
      <c r="N83" s="587"/>
      <c r="O83" s="587"/>
      <c r="P83" s="587"/>
      <c r="Q83" s="281"/>
      <c r="R83" s="281"/>
      <c r="S83" s="281"/>
      <c r="T83" s="281"/>
      <c r="U83" s="281"/>
      <c r="V83" s="538"/>
      <c r="W83" s="543"/>
      <c r="X83" s="281"/>
      <c r="Y83" s="281"/>
      <c r="Z83" s="281"/>
      <c r="AA83" s="281"/>
      <c r="AB83" s="281"/>
      <c r="AC83" s="538"/>
      <c r="AD83" s="544"/>
      <c r="AE83" s="602" t="str">
        <f>partije!$S$259</f>
        <v>bye</v>
      </c>
      <c r="AF83" s="592"/>
      <c r="AG83" s="592"/>
      <c r="AH83" s="592"/>
      <c r="AI83" s="592"/>
      <c r="AJ83" s="596" t="str">
        <f>IF(ISBLANK(partije!$J$259),"",IF(partije!$J$259&gt;partije!$K$259,partije!$J$259,partije!$K$259))</f>
        <v/>
      </c>
      <c r="AK83" s="598" t="str">
        <f>IF(ISBLANK(partije!$J$259),"",IF(partije!$J$259&gt;partije!$K$259,partije!$K$259,partije!$J$259))</f>
        <v/>
      </c>
      <c r="AL83" s="282"/>
      <c r="AM83" s="351"/>
    </row>
    <row r="84" spans="1:39" ht="12" customHeight="1">
      <c r="A84" s="586"/>
      <c r="B84" s="586">
        <v>5</v>
      </c>
      <c r="C84" s="589">
        <f>IF(ISNA(MATCH(A84,spisak!$E$4:$E$151,0)),IF(ISNA(MATCH(A84,plasman!$I$3:$I$68,0)),"bye",INDEX(plasman!$H$3:$H$68,MATCH(A84,plasman!$I$3:$I$68,0))),INDEX(spisak!$B$4:$B$151,MATCH(A84,spisak!$E$4:$E$151,0)))</f>
        <v>0</v>
      </c>
      <c r="D84" s="589"/>
      <c r="E84" s="589"/>
      <c r="F84" s="589"/>
      <c r="G84" s="591" t="str">
        <f>IF(ISNA(MATCH(C84,spisak!$B$4:$B$151,0)),"",INDEX(spisak!$C$4:$C$151,MATCH(C84,spisak!$B$4:$B$151,0)))</f>
        <v/>
      </c>
      <c r="H84" s="591"/>
      <c r="I84" s="591"/>
      <c r="J84" s="592" t="str">
        <f>partije!$S$235</f>
        <v>bye</v>
      </c>
      <c r="K84" s="592"/>
      <c r="L84" s="592"/>
      <c r="M84" s="592"/>
      <c r="N84" s="592"/>
      <c r="O84" s="608" t="str">
        <f>IF(ISBLANK(partije!$J$235),"",IF(partije!$J$235&gt;partije!$K$235,partije!$J$235,partije!$K$235))</f>
        <v/>
      </c>
      <c r="P84" s="592" t="str">
        <f>IF(ISBLANK(partije!$J$235),"",IF(partije!$J$235&gt;partije!$K$235,partije!$K$235,partije!$J$235))</f>
        <v/>
      </c>
      <c r="Q84" s="281"/>
      <c r="R84" s="281"/>
      <c r="S84" s="281"/>
      <c r="T84" s="281"/>
      <c r="U84" s="281"/>
      <c r="V84" s="538"/>
      <c r="W84" s="543"/>
      <c r="X84" s="281"/>
      <c r="Y84" s="281"/>
      <c r="Z84" s="281"/>
      <c r="AA84" s="281"/>
      <c r="AB84" s="281"/>
      <c r="AC84" s="538"/>
      <c r="AD84" s="544"/>
      <c r="AE84" s="603"/>
      <c r="AF84" s="593"/>
      <c r="AG84" s="593"/>
      <c r="AH84" s="593"/>
      <c r="AI84" s="593"/>
      <c r="AJ84" s="597"/>
      <c r="AK84" s="599"/>
      <c r="AL84" s="282"/>
      <c r="AM84" s="351"/>
    </row>
    <row r="85" spans="1:39" ht="12" customHeight="1">
      <c r="A85" s="586">
        <v>42</v>
      </c>
      <c r="B85" s="586"/>
      <c r="C85" s="588" t="str">
        <f>IF(ISNA(MATCH(A85,spisak!$E$4:$E$151,0)),IF(ISNA(MATCH(A85,plasman!$I$3:$I$68,0)),"bye",INDEX(plasman!$H$3:$H$68,MATCH(A85,plasman!$I$3:$I$68,0))),INDEX(spisak!$B$4:$B$151,MATCH(A85,spisak!$E$4:$E$151,0)))</f>
        <v>bye</v>
      </c>
      <c r="D85" s="588"/>
      <c r="E85" s="588"/>
      <c r="F85" s="588"/>
      <c r="G85" s="590" t="str">
        <f>IF(ISNA(MATCH(C85,spisak!$B$4:$B$151,0)),"",INDEX(spisak!$C$4:$C$151,MATCH(C85,spisak!$B$4:$B$151,0)))</f>
        <v/>
      </c>
      <c r="H85" s="590"/>
      <c r="I85" s="594"/>
      <c r="J85" s="593"/>
      <c r="K85" s="593"/>
      <c r="L85" s="593"/>
      <c r="M85" s="593"/>
      <c r="N85" s="593"/>
      <c r="O85" s="609"/>
      <c r="P85" s="593"/>
      <c r="Q85" s="281"/>
      <c r="R85" s="281"/>
      <c r="S85" s="281"/>
      <c r="T85" s="281"/>
      <c r="U85" s="281"/>
      <c r="V85" s="538"/>
      <c r="W85" s="543"/>
      <c r="X85" s="281"/>
      <c r="Y85" s="281"/>
      <c r="Z85" s="281"/>
      <c r="AA85" s="281"/>
      <c r="AB85" s="281"/>
      <c r="AC85" s="538"/>
      <c r="AD85" s="544"/>
      <c r="AE85" s="600" t="str">
        <f>IF(ISBLANK(partije!$L$259),"",partije!$L$259)</f>
        <v/>
      </c>
      <c r="AF85" s="600" t="str">
        <f>IF(ISBLANK(partije!$M$259),"",partije!$M$259)</f>
        <v/>
      </c>
      <c r="AG85" s="600" t="str">
        <f>IF(ISBLANK(partije!$N$259),"",partije!$N$259)</f>
        <v/>
      </c>
      <c r="AH85" s="600" t="str">
        <f>IF(ISBLANK(partije!$O$259),"",partije!$O$259)</f>
        <v/>
      </c>
      <c r="AI85" s="600" t="str">
        <f>IF(ISBLANK(partije!$P$259),"",partije!$P$259)</f>
        <v/>
      </c>
      <c r="AJ85" s="600" t="str">
        <f>IF(ISBLANK(partije!$Q$259),"",partije!$Q$259)</f>
        <v/>
      </c>
      <c r="AK85" s="627" t="str">
        <f>IF(ISBLANK(partije!$R$259),"",partije!$R$259)</f>
        <v/>
      </c>
      <c r="AL85" s="282"/>
      <c r="AM85" s="351"/>
    </row>
    <row r="86" spans="1:39" ht="12" customHeight="1">
      <c r="A86" s="586"/>
      <c r="B86" s="586"/>
      <c r="C86" s="589">
        <f>IF(ISNA(MATCH(A86,spisak!$E$4:$E$151,0)),IF(ISNA(MATCH(A86,plasman!$I$3:$I$68,0)),"bye",INDEX(plasman!$H$3:$H$68,MATCH(A86,plasman!$I$3:$I$68,0))),INDEX(spisak!$B$4:$B$151,MATCH(A86,spisak!$E$4:$E$151,0)))</f>
        <v>0</v>
      </c>
      <c r="D86" s="589"/>
      <c r="E86" s="589"/>
      <c r="F86" s="589"/>
      <c r="G86" s="591" t="str">
        <f>IF(ISNA(MATCH(C86,spisak!$B$4:$B$151,0)),"",INDEX(spisak!$C$4:$C$151,MATCH(C86,spisak!$B$4:$B$151,0)))</f>
        <v/>
      </c>
      <c r="H86" s="591"/>
      <c r="I86" s="595"/>
      <c r="J86" s="587" t="str">
        <f>IF(ISBLANK(partije!$L$235),"",partije!$L$235)</f>
        <v/>
      </c>
      <c r="K86" s="587" t="str">
        <f>IF(ISBLANK(partije!$M$235),"",partije!$M$235)</f>
        <v/>
      </c>
      <c r="L86" s="587" t="str">
        <f>IF(ISBLANK(partije!$M$235),"",partije!$M$235)</f>
        <v/>
      </c>
      <c r="M86" s="587" t="str">
        <f>IF(ISBLANK(partije!$M$235),"",partije!$M$235)</f>
        <v/>
      </c>
      <c r="N86" s="587" t="str">
        <f>IF(ISBLANK(partije!$M$235),"",partije!$M$235)</f>
        <v/>
      </c>
      <c r="O86" s="587" t="str">
        <f>IF(ISBLANK(partije!$M$235),"",partije!$M$235)</f>
        <v/>
      </c>
      <c r="P86" s="587" t="str">
        <f>IF(ISBLANK(partije!$M$235),"",partije!$M$235)</f>
        <v/>
      </c>
      <c r="Q86" s="602" t="str">
        <f>partije!$S$249</f>
        <v>bye</v>
      </c>
      <c r="R86" s="592"/>
      <c r="S86" s="592"/>
      <c r="T86" s="592"/>
      <c r="U86" s="592"/>
      <c r="V86" s="608" t="str">
        <f>IF(ISBLANK(partije!$J$249),"",IF(partije!$J$249&gt;partije!$K$249,partije!$J$249,partije!$K$249))</f>
        <v/>
      </c>
      <c r="W86" s="592" t="str">
        <f>IF(ISBLANK(partije!$J$249),"",IF(partije!$J$249&gt;partije!$K$249,partije!$K$249,partije!$J$249))</f>
        <v/>
      </c>
      <c r="X86" s="281"/>
      <c r="Y86" s="281"/>
      <c r="Z86" s="281"/>
      <c r="AA86" s="281"/>
      <c r="AB86" s="281"/>
      <c r="AC86" s="538"/>
      <c r="AD86" s="544"/>
      <c r="AE86" s="600"/>
      <c r="AF86" s="600"/>
      <c r="AG86" s="600"/>
      <c r="AH86" s="600"/>
      <c r="AI86" s="600"/>
      <c r="AJ86" s="600"/>
      <c r="AK86" s="628"/>
      <c r="AL86" s="282"/>
      <c r="AM86" s="351"/>
    </row>
    <row r="87" spans="1:39" ht="12" customHeight="1">
      <c r="A87" s="586">
        <v>43</v>
      </c>
      <c r="B87" s="586"/>
      <c r="C87" s="588" t="str">
        <f>IF(ISNA(MATCH(A87,spisak!$E$4:$E$151,0)),IF(ISNA(MATCH(A87,plasman!$I$3:$I$68,0)),"bye",INDEX(plasman!$H$3:$H$68,MATCH(A87,plasman!$I$3:$I$68,0))),INDEX(spisak!$B$4:$B$151,MATCH(A87,spisak!$E$4:$E$151,0)))</f>
        <v>bye</v>
      </c>
      <c r="D87" s="588"/>
      <c r="E87" s="588"/>
      <c r="F87" s="588"/>
      <c r="G87" s="590" t="str">
        <f>IF(ISNA(MATCH(C87,spisak!$B$4:$B$151,0)),"",INDEX(spisak!$C$4:$C$151,MATCH(C87,spisak!$B$4:$B$151,0)))</f>
        <v/>
      </c>
      <c r="H87" s="590"/>
      <c r="I87" s="590"/>
      <c r="J87" s="617"/>
      <c r="K87" s="617"/>
      <c r="L87" s="617"/>
      <c r="M87" s="617"/>
      <c r="N87" s="617"/>
      <c r="O87" s="617"/>
      <c r="P87" s="617"/>
      <c r="Q87" s="603"/>
      <c r="R87" s="593"/>
      <c r="S87" s="593"/>
      <c r="T87" s="593"/>
      <c r="U87" s="593"/>
      <c r="V87" s="609"/>
      <c r="W87" s="593"/>
      <c r="X87" s="281"/>
      <c r="Y87" s="281"/>
      <c r="Z87" s="281"/>
      <c r="AA87" s="281"/>
      <c r="AB87" s="281"/>
      <c r="AC87" s="538"/>
      <c r="AD87" s="544"/>
      <c r="AE87" s="281"/>
      <c r="AF87" s="281"/>
      <c r="AG87" s="281"/>
      <c r="AH87" s="281"/>
      <c r="AI87" s="281"/>
      <c r="AJ87" s="282"/>
      <c r="AK87" s="284"/>
      <c r="AL87" s="282"/>
      <c r="AM87" s="351"/>
    </row>
    <row r="88" spans="1:39" ht="12" customHeight="1">
      <c r="A88" s="586"/>
      <c r="B88" s="586"/>
      <c r="C88" s="589">
        <f>IF(ISNA(MATCH(A88,spisak!$E$4:$E$151,0)),IF(ISNA(MATCH(A88,plasman!$I$3:$I$68,0)),"bye",INDEX(plasman!$H$3:$H$68,MATCH(A88,plasman!$I$3:$I$68,0))),INDEX(spisak!$B$4:$B$151,MATCH(A88,spisak!$E$4:$E$151,0)))</f>
        <v>0</v>
      </c>
      <c r="D88" s="589"/>
      <c r="E88" s="589"/>
      <c r="F88" s="589"/>
      <c r="G88" s="591" t="str">
        <f>IF(ISNA(MATCH(C88,spisak!$B$4:$B$151,0)),"",INDEX(spisak!$C$4:$C$151,MATCH(C88,spisak!$B$4:$B$151,0)))</f>
        <v/>
      </c>
      <c r="H88" s="591"/>
      <c r="I88" s="591"/>
      <c r="J88" s="592" t="str">
        <f>partije!$S$236</f>
        <v>bye</v>
      </c>
      <c r="K88" s="592"/>
      <c r="L88" s="592"/>
      <c r="M88" s="592"/>
      <c r="N88" s="592"/>
      <c r="O88" s="608" t="str">
        <f>IF(ISBLANK(partije!$J$236),"",IF(partije!$J$236&gt;partije!$K$236,partije!$J$236,partije!$K$236))</f>
        <v/>
      </c>
      <c r="P88" s="615" t="str">
        <f>IF(ISBLANK(partije!$J$236),"",IF(partije!$J$236&gt;partije!$K$236,partije!$K$236,partije!$J$236))</f>
        <v/>
      </c>
      <c r="Q88" s="600" t="str">
        <f>IF(ISBLANK(partije!$L$249),"",partije!$L$249)</f>
        <v/>
      </c>
      <c r="R88" s="600" t="str">
        <f>IF(ISBLANK(partije!$M$249),"",partije!$M$249)</f>
        <v/>
      </c>
      <c r="S88" s="600" t="str">
        <f>IF(ISBLANK(partije!$N$249),"",partije!$N$249)</f>
        <v/>
      </c>
      <c r="T88" s="600" t="str">
        <f>IF(ISBLANK(partije!$O$249),"",partije!$O$249)</f>
        <v/>
      </c>
      <c r="U88" s="600" t="str">
        <f>IF(ISBLANK(partije!$P$249),"",partije!$P$249)</f>
        <v/>
      </c>
      <c r="V88" s="600" t="str">
        <f>IF(ISBLANK(partije!$Q$249),"",partije!$Q$249)</f>
        <v/>
      </c>
      <c r="W88" s="627"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6">
        <v>44</v>
      </c>
      <c r="B89" s="586">
        <v>12</v>
      </c>
      <c r="C89" s="588" t="str">
        <f>IF(ISNA(MATCH(A89,spisak!$E$4:$E$151,0)),IF(ISNA(MATCH(A89,plasman!$I$3:$I$68,0)),"bye",INDEX(plasman!$H$3:$H$68,MATCH(A89,plasman!$I$3:$I$68,0))),INDEX(spisak!$B$4:$B$151,MATCH(A89,spisak!$E$4:$E$151,0)))</f>
        <v>bye</v>
      </c>
      <c r="D89" s="588"/>
      <c r="E89" s="588"/>
      <c r="F89" s="588"/>
      <c r="G89" s="590" t="str">
        <f>IF(ISNA(MATCH(C89,spisak!$B$4:$B$151,0)),"",INDEX(spisak!$C$4:$C$151,MATCH(C89,spisak!$B$4:$B$151,0)))</f>
        <v/>
      </c>
      <c r="H89" s="590"/>
      <c r="I89" s="594"/>
      <c r="J89" s="593"/>
      <c r="K89" s="593"/>
      <c r="L89" s="593"/>
      <c r="M89" s="593"/>
      <c r="N89" s="593"/>
      <c r="O89" s="609"/>
      <c r="P89" s="613"/>
      <c r="Q89" s="600"/>
      <c r="R89" s="600"/>
      <c r="S89" s="600"/>
      <c r="T89" s="600"/>
      <c r="U89" s="600"/>
      <c r="V89" s="600"/>
      <c r="W89" s="628"/>
      <c r="X89" s="285"/>
      <c r="Y89" s="281"/>
      <c r="Z89" s="281"/>
      <c r="AA89" s="281"/>
      <c r="AB89" s="281"/>
      <c r="AC89" s="538"/>
      <c r="AD89" s="544"/>
      <c r="AE89" s="281"/>
      <c r="AF89" s="281"/>
      <c r="AG89" s="281"/>
      <c r="AH89" s="281"/>
      <c r="AI89" s="281"/>
      <c r="AJ89" s="282"/>
      <c r="AK89" s="284"/>
      <c r="AL89" s="282"/>
      <c r="AM89" s="351"/>
    </row>
    <row r="90" spans="1:39" ht="12" customHeight="1">
      <c r="A90" s="586"/>
      <c r="B90" s="586">
        <v>12</v>
      </c>
      <c r="C90" s="589">
        <f>IF(ISNA(MATCH(A90,spisak!$E$4:$E$151,0)),IF(ISNA(MATCH(A90,plasman!$I$3:$I$68,0)),"bye",INDEX(plasman!$H$3:$H$68,MATCH(A90,plasman!$I$3:$I$68,0))),INDEX(spisak!$B$4:$B$151,MATCH(A90,spisak!$E$4:$E$151,0)))</f>
        <v>0</v>
      </c>
      <c r="D90" s="589"/>
      <c r="E90" s="589"/>
      <c r="F90" s="589"/>
      <c r="G90" s="591" t="str">
        <f>IF(ISNA(MATCH(C90,spisak!$B$4:$B$151,0)),"",INDEX(spisak!$C$4:$C$151,MATCH(C90,spisak!$B$4:$B$151,0)))</f>
        <v/>
      </c>
      <c r="H90" s="591"/>
      <c r="I90" s="595"/>
      <c r="J90" s="587" t="str">
        <f>IF(ISBLANK(partije!$L$236),"",partije!$L$236)</f>
        <v/>
      </c>
      <c r="K90" s="587" t="str">
        <f>IF(ISBLANK(partije!$M$236),"",partije!$M$236)</f>
        <v/>
      </c>
      <c r="L90" s="587" t="str">
        <f>IF(ISBLANK(partije!$N$236),"",partije!$N$236)</f>
        <v/>
      </c>
      <c r="M90" s="587" t="str">
        <f>IF(ISBLANK(partije!$O$236),"",partije!$O$236)</f>
        <v/>
      </c>
      <c r="N90" s="587" t="str">
        <f>IF(ISBLANK(partije!$P$236),"",partije!$P$236)</f>
        <v/>
      </c>
      <c r="O90" s="587" t="str">
        <f>IF(ISBLANK(partije!$Q$236),"",partije!$Q$236)</f>
        <v/>
      </c>
      <c r="P90" s="587" t="str">
        <f>IF(ISBLANK(partije!$R$236),"",partije!$R$236)</f>
        <v/>
      </c>
      <c r="Q90" s="281"/>
      <c r="R90" s="281"/>
      <c r="S90" s="281"/>
      <c r="T90" s="281"/>
      <c r="U90" s="281"/>
      <c r="V90" s="538"/>
      <c r="W90" s="544"/>
      <c r="X90" s="602" t="str">
        <f>partije!$S$256</f>
        <v>bye</v>
      </c>
      <c r="Y90" s="592"/>
      <c r="Z90" s="592"/>
      <c r="AA90" s="592"/>
      <c r="AB90" s="592"/>
      <c r="AC90" s="608" t="str">
        <f>IF(ISBLANK(partije!$J$256),"",IF(partije!$J$256&gt;partije!$K$256,partije!$J$256,partije!$K$256))</f>
        <v/>
      </c>
      <c r="AD90" s="615" t="str">
        <f>IF(ISBLANK(partije!$J$256),"",IF(partije!$J$256&gt;partije!$K$256,partije!$K$256,partije!$J$256))</f>
        <v/>
      </c>
      <c r="AE90" s="281"/>
      <c r="AF90" s="281"/>
      <c r="AG90" s="281"/>
      <c r="AH90" s="281"/>
      <c r="AI90" s="281"/>
      <c r="AJ90" s="282"/>
      <c r="AK90" s="284"/>
      <c r="AL90" s="282"/>
      <c r="AM90" s="351"/>
    </row>
    <row r="91" spans="1:39" ht="12" customHeight="1">
      <c r="A91" s="586">
        <v>45</v>
      </c>
      <c r="B91" s="586">
        <v>13</v>
      </c>
      <c r="C91" s="588" t="str">
        <f>IF(ISNA(MATCH(A91,spisak!$E$4:$E$151,0)),IF(ISNA(MATCH(A91,plasman!$I$3:$I$68,0)),"bye",INDEX(plasman!$H$3:$H$68,MATCH(A91,plasman!$I$3:$I$68,0))),INDEX(spisak!$B$4:$B$151,MATCH(A91,spisak!$E$4:$E$151,0)))</f>
        <v>bye</v>
      </c>
      <c r="D91" s="588"/>
      <c r="E91" s="588"/>
      <c r="F91" s="588"/>
      <c r="G91" s="590" t="str">
        <f>IF(ISNA(MATCH(C91,spisak!$B$4:$B$151,0)),"",INDEX(spisak!$C$4:$C$151,MATCH(C91,spisak!$B$4:$B$151,0)))</f>
        <v/>
      </c>
      <c r="H91" s="590"/>
      <c r="I91" s="590"/>
      <c r="J91" s="587"/>
      <c r="K91" s="587"/>
      <c r="L91" s="587"/>
      <c r="M91" s="587"/>
      <c r="N91" s="587"/>
      <c r="O91" s="587"/>
      <c r="P91" s="587"/>
      <c r="Q91" s="281"/>
      <c r="R91" s="281"/>
      <c r="S91" s="281"/>
      <c r="T91" s="281"/>
      <c r="U91" s="281"/>
      <c r="V91" s="538"/>
      <c r="W91" s="544"/>
      <c r="X91" s="603"/>
      <c r="Y91" s="593"/>
      <c r="Z91" s="593"/>
      <c r="AA91" s="593"/>
      <c r="AB91" s="593"/>
      <c r="AC91" s="609"/>
      <c r="AD91" s="613"/>
      <c r="AE91" s="281"/>
      <c r="AF91" s="281"/>
      <c r="AG91" s="281"/>
      <c r="AH91" s="281"/>
      <c r="AI91" s="281"/>
      <c r="AJ91" s="282"/>
      <c r="AK91" s="284"/>
      <c r="AL91" s="282"/>
      <c r="AM91" s="351"/>
    </row>
    <row r="92" spans="1:39" ht="12" customHeight="1">
      <c r="A92" s="586"/>
      <c r="B92" s="586">
        <v>13</v>
      </c>
      <c r="C92" s="589">
        <f>IF(ISNA(MATCH(A92,spisak!$E$4:$E$151,0)),IF(ISNA(MATCH(A92,plasman!$I$3:$I$68,0)),"bye",INDEX(plasman!$H$3:$H$68,MATCH(A92,plasman!$I$3:$I$68,0))),INDEX(spisak!$B$4:$B$151,MATCH(A92,spisak!$E$4:$E$151,0)))</f>
        <v>0</v>
      </c>
      <c r="D92" s="589"/>
      <c r="E92" s="589"/>
      <c r="F92" s="589"/>
      <c r="G92" s="591" t="str">
        <f>IF(ISNA(MATCH(C92,spisak!$B$4:$B$151,0)),"",INDEX(spisak!$C$4:$C$151,MATCH(C92,spisak!$B$4:$B$151,0)))</f>
        <v/>
      </c>
      <c r="H92" s="591"/>
      <c r="I92" s="591"/>
      <c r="J92" s="592" t="str">
        <f>partije!$S$237</f>
        <v>bye</v>
      </c>
      <c r="K92" s="592"/>
      <c r="L92" s="592"/>
      <c r="M92" s="592"/>
      <c r="N92" s="592"/>
      <c r="O92" s="608" t="str">
        <f>IF(ISBLANK(partije!$J$237),"",IF(partije!$J$237&gt;partije!$K$237,partije!$J$237,partije!$K$237))</f>
        <v/>
      </c>
      <c r="P92" s="592" t="str">
        <f>IF(ISBLANK(partije!$J$237),"",IF(partije!$J$237&gt;partije!$K$237,partije!$K$237,partije!$J$237))</f>
        <v/>
      </c>
      <c r="Q92" s="281"/>
      <c r="R92" s="281"/>
      <c r="S92" s="281"/>
      <c r="T92" s="281"/>
      <c r="U92" s="281"/>
      <c r="V92" s="538"/>
      <c r="W92" s="544"/>
      <c r="X92" s="600" t="str">
        <f>IF(ISBLANK(partije!$L$256),"",partije!$L$256)</f>
        <v/>
      </c>
      <c r="Y92" s="600" t="str">
        <f>IF(ISBLANK(partije!$M$256),"",partije!$M$256)</f>
        <v/>
      </c>
      <c r="Z92" s="600" t="str">
        <f>IF(ISBLANK(partije!$N$256),"",partije!$N$256)</f>
        <v/>
      </c>
      <c r="AA92" s="600" t="str">
        <f>IF(ISBLANK(partije!$O$256),"",partije!$O$256)</f>
        <v/>
      </c>
      <c r="AB92" s="600" t="str">
        <f>IF(ISBLANK(partije!$P$256),"",partije!$P$256)</f>
        <v/>
      </c>
      <c r="AC92" s="600" t="str">
        <f>IF(ISBLANK(partije!$Q$256),"",partije!$Q$256)</f>
        <v/>
      </c>
      <c r="AD92" s="600" t="str">
        <f>IF(ISBLANK(partije!$R$256),"",partije!$R$256)</f>
        <v/>
      </c>
      <c r="AE92" s="281"/>
      <c r="AF92" s="281"/>
      <c r="AG92" s="281"/>
      <c r="AH92" s="281"/>
      <c r="AI92" s="281"/>
      <c r="AJ92" s="282"/>
      <c r="AK92" s="284"/>
      <c r="AL92" s="282"/>
      <c r="AM92" s="351"/>
    </row>
    <row r="93" spans="1:39" ht="12" customHeight="1">
      <c r="A93" s="586">
        <v>46</v>
      </c>
      <c r="B93" s="586"/>
      <c r="C93" s="588" t="str">
        <f>IF(ISNA(MATCH(A93,spisak!$E$4:$E$151,0)),IF(ISNA(MATCH(A93,plasman!$I$3:$I$68,0)),"bye",INDEX(plasman!$H$3:$H$68,MATCH(A93,plasman!$I$3:$I$68,0))),INDEX(spisak!$B$4:$B$151,MATCH(A93,spisak!$E$4:$E$151,0)))</f>
        <v>bye</v>
      </c>
      <c r="D93" s="588"/>
      <c r="E93" s="588"/>
      <c r="F93" s="588"/>
      <c r="G93" s="590" t="str">
        <f>IF(ISNA(MATCH(C93,spisak!$B$4:$B$151,0)),"",INDEX(spisak!$C$4:$C$151,MATCH(C93,spisak!$B$4:$B$151,0)))</f>
        <v/>
      </c>
      <c r="H93" s="590"/>
      <c r="I93" s="594"/>
      <c r="J93" s="593"/>
      <c r="K93" s="593"/>
      <c r="L93" s="593"/>
      <c r="M93" s="593"/>
      <c r="N93" s="593"/>
      <c r="O93" s="609"/>
      <c r="P93" s="593"/>
      <c r="Q93" s="281"/>
      <c r="R93" s="281"/>
      <c r="S93" s="281"/>
      <c r="T93" s="281"/>
      <c r="U93" s="281"/>
      <c r="V93" s="538"/>
      <c r="W93" s="544"/>
      <c r="X93" s="600"/>
      <c r="Y93" s="600"/>
      <c r="Z93" s="600"/>
      <c r="AA93" s="600"/>
      <c r="AB93" s="600"/>
      <c r="AC93" s="600"/>
      <c r="AD93" s="600"/>
      <c r="AE93" s="281"/>
      <c r="AF93" s="281"/>
      <c r="AG93" s="281"/>
      <c r="AH93" s="281"/>
      <c r="AI93" s="281"/>
      <c r="AJ93" s="282"/>
      <c r="AK93" s="284"/>
      <c r="AL93" s="282"/>
      <c r="AM93" s="352"/>
    </row>
    <row r="94" spans="1:39" ht="12" customHeight="1">
      <c r="A94" s="586"/>
      <c r="B94" s="586"/>
      <c r="C94" s="589">
        <f>IF(ISNA(MATCH(A94,spisak!$E$4:$E$151,0)),IF(ISNA(MATCH(A94,plasman!$I$3:$I$68,0)),"bye",INDEX(plasman!$H$3:$H$68,MATCH(A94,plasman!$I$3:$I$68,0))),INDEX(spisak!$B$4:$B$151,MATCH(A94,spisak!$E$4:$E$151,0)))</f>
        <v>0</v>
      </c>
      <c r="D94" s="589"/>
      <c r="E94" s="589"/>
      <c r="F94" s="589"/>
      <c r="G94" s="591" t="str">
        <f>IF(ISNA(MATCH(C94,spisak!$B$4:$B$151,0)),"",INDEX(spisak!$C$4:$C$151,MATCH(C94,spisak!$B$4:$B$151,0)))</f>
        <v/>
      </c>
      <c r="H94" s="591"/>
      <c r="I94" s="595"/>
      <c r="J94" s="616" t="str">
        <f>IF(ISBLANK(partije!$L$237),"",partije!$L$237)</f>
        <v/>
      </c>
      <c r="K94" s="616" t="str">
        <f>IF(ISBLANK(partije!$M$237),"",partije!$M$237)</f>
        <v/>
      </c>
      <c r="L94" s="616" t="str">
        <f>IF(ISBLANK(partije!$N$237),"",partije!$N$237)</f>
        <v/>
      </c>
      <c r="M94" s="616" t="str">
        <f>IF(ISBLANK(partije!$O$237),"",partije!$O$237)</f>
        <v/>
      </c>
      <c r="N94" s="616" t="str">
        <f>IF(ISBLANK(partije!$P$237),"",partije!$P$237)</f>
        <v/>
      </c>
      <c r="O94" s="616" t="str">
        <f>IF(ISBLANK(partije!$Q$237),"",partije!$Q$237)</f>
        <v/>
      </c>
      <c r="P94" s="625" t="str">
        <f>IF(ISBLANK(partije!$R$237),"",partije!$R$237)</f>
        <v/>
      </c>
      <c r="Q94" s="602" t="str">
        <f>partije!$S$250</f>
        <v>bye</v>
      </c>
      <c r="R94" s="592"/>
      <c r="S94" s="592"/>
      <c r="T94" s="592"/>
      <c r="U94" s="592"/>
      <c r="V94" s="608" t="str">
        <f>IF(ISBLANK(partije!$J$250),"",IF(partije!$J$250&gt;partije!$K$250,partije!$J$250,partije!$K$250))</f>
        <v/>
      </c>
      <c r="W94" s="615"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6">
        <v>47</v>
      </c>
      <c r="B95" s="586"/>
      <c r="C95" s="588" t="str">
        <f>IF(ISNA(MATCH(A95,spisak!$E$4:$E$151,0)),IF(ISNA(MATCH(A95,plasman!$I$3:$I$68,0)),"bye",INDEX(plasman!$H$3:$H$68,MATCH(A95,plasman!$I$3:$I$68,0))),INDEX(spisak!$B$4:$B$151,MATCH(A95,spisak!$E$4:$E$151,0)))</f>
        <v>bye</v>
      </c>
      <c r="D95" s="588"/>
      <c r="E95" s="588"/>
      <c r="F95" s="588"/>
      <c r="G95" s="590" t="str">
        <f>IF(ISNA(MATCH(C95,spisak!$B$4:$B$151,0)),"",INDEX(spisak!$C$4:$C$151,MATCH(C95,spisak!$B$4:$B$151,0)))</f>
        <v/>
      </c>
      <c r="H95" s="590"/>
      <c r="I95" s="590"/>
      <c r="J95" s="617"/>
      <c r="K95" s="617"/>
      <c r="L95" s="617"/>
      <c r="M95" s="617"/>
      <c r="N95" s="617"/>
      <c r="O95" s="617"/>
      <c r="P95" s="626"/>
      <c r="Q95" s="603"/>
      <c r="R95" s="593"/>
      <c r="S95" s="593"/>
      <c r="T95" s="593"/>
      <c r="U95" s="593"/>
      <c r="V95" s="609"/>
      <c r="W95" s="613"/>
      <c r="X95" s="281"/>
      <c r="Y95" s="281"/>
      <c r="Z95" s="281"/>
      <c r="AA95" s="281"/>
      <c r="AB95" s="281"/>
      <c r="AC95" s="538"/>
      <c r="AD95" s="543"/>
      <c r="AE95" s="281"/>
      <c r="AF95" s="281"/>
      <c r="AG95" s="281"/>
      <c r="AH95" s="281"/>
      <c r="AI95" s="281"/>
      <c r="AJ95" s="282"/>
      <c r="AK95" s="284"/>
      <c r="AL95" s="282"/>
      <c r="AM95" s="352"/>
    </row>
    <row r="96" spans="1:39" ht="12" customHeight="1">
      <c r="A96" s="586"/>
      <c r="B96" s="586"/>
      <c r="C96" s="589">
        <f>IF(ISNA(MATCH(A96,spisak!$E$4:$E$151,0)),IF(ISNA(MATCH(A96,plasman!$I$3:$I$68,0)),"bye",INDEX(plasman!$H$3:$H$68,MATCH(A96,plasman!$I$3:$I$68,0))),INDEX(spisak!$B$4:$B$151,MATCH(A96,spisak!$E$4:$E$151,0)))</f>
        <v>0</v>
      </c>
      <c r="D96" s="589"/>
      <c r="E96" s="589"/>
      <c r="F96" s="589"/>
      <c r="G96" s="591" t="str">
        <f>IF(ISNA(MATCH(C96,spisak!$B$4:$B$151,0)),"",INDEX(spisak!$C$4:$C$151,MATCH(C96,spisak!$B$4:$B$151,0)))</f>
        <v/>
      </c>
      <c r="H96" s="591"/>
      <c r="I96" s="591"/>
      <c r="J96" s="592" t="str">
        <f>partije!$S$238</f>
        <v>bye</v>
      </c>
      <c r="K96" s="592"/>
      <c r="L96" s="592"/>
      <c r="M96" s="592"/>
      <c r="N96" s="592"/>
      <c r="O96" s="608" t="str">
        <f>IF(ISBLANK(partije!$J$238),"",IF(partije!$J$238&gt;partije!$K$238,partije!$J$238,partije!$K$238))</f>
        <v/>
      </c>
      <c r="P96" s="615" t="str">
        <f>IF(ISBLANK(partije!$J$238),"",IF(partije!$J$238&gt;partije!$K$238,partije!$K$238,partije!$J$238))</f>
        <v/>
      </c>
      <c r="Q96" s="600" t="str">
        <f>IF(ISBLANK(partije!$L$250),"",partije!$L$250)</f>
        <v/>
      </c>
      <c r="R96" s="600" t="str">
        <f>IF(ISBLANK(partije!$M$250),"",partije!$M$250)</f>
        <v/>
      </c>
      <c r="S96" s="600" t="str">
        <f>IF(ISBLANK(partije!$N$250),"",partije!$N$250)</f>
        <v/>
      </c>
      <c r="T96" s="600" t="str">
        <f>IF(ISBLANK(partije!$O$250),"",partije!$O$250)</f>
        <v/>
      </c>
      <c r="U96" s="600" t="str">
        <f>IF(ISBLANK(partije!$P$250),"",partije!$P$250)</f>
        <v/>
      </c>
      <c r="V96" s="600" t="str">
        <f>IF(ISBLANK(partije!$Q$250),"",partije!$Q$250)</f>
        <v/>
      </c>
      <c r="W96" s="600"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6">
        <v>48</v>
      </c>
      <c r="B97" s="586">
        <v>4</v>
      </c>
      <c r="C97" s="588" t="str">
        <f>IF(ISNA(MATCH(A97,spisak!$E$4:$E$151,0)),IF(ISNA(MATCH(A97,plasman!$I$3:$I$68,0)),"bye",INDEX(plasman!$H$3:$H$68,MATCH(A97,plasman!$I$3:$I$68,0))),INDEX(spisak!$B$4:$B$151,MATCH(A97,spisak!$E$4:$E$151,0)))</f>
        <v>bye</v>
      </c>
      <c r="D97" s="588"/>
      <c r="E97" s="588"/>
      <c r="F97" s="588"/>
      <c r="G97" s="590" t="str">
        <f>IF(ISNA(MATCH(C97,spisak!$B$4:$B$151,0)),"",INDEX(spisak!$C$4:$C$151,MATCH(C97,spisak!$B$4:$B$151,0)))</f>
        <v/>
      </c>
      <c r="H97" s="590"/>
      <c r="I97" s="594"/>
      <c r="J97" s="593"/>
      <c r="K97" s="593"/>
      <c r="L97" s="593"/>
      <c r="M97" s="593"/>
      <c r="N97" s="593"/>
      <c r="O97" s="609"/>
      <c r="P97" s="613"/>
      <c r="Q97" s="600"/>
      <c r="R97" s="600"/>
      <c r="S97" s="600"/>
      <c r="T97" s="600"/>
      <c r="U97" s="600"/>
      <c r="V97" s="600"/>
      <c r="W97" s="600"/>
      <c r="X97" s="281"/>
      <c r="Y97" s="281"/>
      <c r="Z97" s="281"/>
      <c r="AA97" s="281"/>
      <c r="AB97" s="281"/>
      <c r="AC97" s="538"/>
      <c r="AD97" s="543"/>
      <c r="AE97" s="281"/>
      <c r="AF97" s="281"/>
      <c r="AG97" s="281"/>
      <c r="AH97" s="281"/>
      <c r="AI97" s="281"/>
      <c r="AJ97" s="282"/>
      <c r="AK97" s="284"/>
      <c r="AL97" s="282"/>
      <c r="AM97" s="352"/>
    </row>
    <row r="98" spans="1:39" ht="12" customHeight="1">
      <c r="A98" s="586"/>
      <c r="B98" s="586">
        <v>4</v>
      </c>
      <c r="C98" s="589">
        <f>IF(ISNA(MATCH(A98,spisak!$E$4:$E$151,0)),IF(ISNA(MATCH(A98,plasman!$I$3:$I$68,0)),"bye",INDEX(plasman!$H$3:$H$68,MATCH(A98,plasman!$I$3:$I$68,0))),INDEX(spisak!$B$4:$B$151,MATCH(A98,spisak!$E$4:$E$151,0)))</f>
        <v>0</v>
      </c>
      <c r="D98" s="589"/>
      <c r="E98" s="589"/>
      <c r="F98" s="589"/>
      <c r="G98" s="591" t="str">
        <f>IF(ISNA(MATCH(C98,spisak!$B$4:$B$151,0)),"",INDEX(spisak!$C$4:$C$151,MATCH(C98,spisak!$B$4:$B$151,0)))</f>
        <v/>
      </c>
      <c r="H98" s="591"/>
      <c r="I98" s="595"/>
      <c r="J98" s="587" t="str">
        <f>IF(ISBLANK(partije!$L$238),"",partije!$L$238)</f>
        <v/>
      </c>
      <c r="K98" s="587" t="str">
        <f>IF(ISBLANK(partije!$M$238),"",partije!$M$238)</f>
        <v/>
      </c>
      <c r="L98" s="587" t="str">
        <f>IF(ISBLANK(partije!$N$238),"",partije!$N$238)</f>
        <v/>
      </c>
      <c r="M98" s="587" t="str">
        <f>IF(ISBLANK(partije!$O$238),"",partije!$O$238)</f>
        <v/>
      </c>
      <c r="N98" s="587" t="str">
        <f>IF(ISBLANK(partije!$P$238),"",partije!$P$238)</f>
        <v/>
      </c>
      <c r="O98" s="587" t="str">
        <f>IF(ISBLANK(partije!$Q$238),"",partije!$Q$238)</f>
        <v/>
      </c>
      <c r="P98" s="587"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6">
        <v>49</v>
      </c>
      <c r="B99" s="586">
        <v>3</v>
      </c>
      <c r="C99" s="588" t="str">
        <f>IF(ISNA(MATCH(A99,spisak!$E$4:$E$151,0)),IF(ISNA(MATCH(A99,plasman!$I$3:$I$68,0)),"bye",INDEX(plasman!$H$3:$H$68,MATCH(A99,plasman!$I$3:$I$68,0))),INDEX(spisak!$B$4:$B$151,MATCH(A99,spisak!$E$4:$E$151,0)))</f>
        <v>bye</v>
      </c>
      <c r="D99" s="588"/>
      <c r="E99" s="588"/>
      <c r="F99" s="588"/>
      <c r="G99" s="590" t="str">
        <f>IF(ISNA(MATCH(C99,spisak!$B$4:$B$151,0)),"",INDEX(spisak!$C$4:$C$151,MATCH(C99,spisak!$B$4:$B$151,0)))</f>
        <v/>
      </c>
      <c r="H99" s="590"/>
      <c r="I99" s="590"/>
      <c r="J99" s="587"/>
      <c r="K99" s="587"/>
      <c r="L99" s="587"/>
      <c r="M99" s="587"/>
      <c r="N99" s="587"/>
      <c r="O99" s="587"/>
      <c r="P99" s="587"/>
      <c r="Q99" s="281"/>
      <c r="R99" s="281"/>
      <c r="S99" s="281"/>
      <c r="T99" s="281"/>
      <c r="U99" s="281"/>
      <c r="V99" s="538"/>
      <c r="W99" s="543"/>
      <c r="X99" s="281"/>
      <c r="Y99" s="281"/>
      <c r="Z99" s="281"/>
      <c r="AA99" s="281"/>
      <c r="AB99" s="281"/>
      <c r="AC99" s="538"/>
      <c r="AD99" s="543"/>
      <c r="AE99" s="634" t="str">
        <f>partije!$S$261</f>
        <v>bye</v>
      </c>
      <c r="AF99" s="635"/>
      <c r="AG99" s="635"/>
      <c r="AH99" s="635"/>
      <c r="AI99" s="635"/>
      <c r="AJ99" s="638" t="str">
        <f>IF(ISBLANK(partije!$J$261),"",IF(partije!$J$261&gt;partije!$K$261,partije!$J$261,partije!$K$261))</f>
        <v/>
      </c>
      <c r="AK99" s="633" t="str">
        <f>IF(ISBLANK(partije!$J$261),"",IF(partije!$J$261&gt;partije!$K$261,partije!$K$261,partije!$J$261))</f>
        <v/>
      </c>
      <c r="AL99" s="286"/>
      <c r="AM99" s="352"/>
    </row>
    <row r="100" spans="1:39" ht="12" customHeight="1">
      <c r="A100" s="586"/>
      <c r="B100" s="586">
        <v>3</v>
      </c>
      <c r="C100" s="589">
        <f>IF(ISNA(MATCH(A100,spisak!$E$4:$E$151,0)),IF(ISNA(MATCH(A100,plasman!$I$3:$I$68,0)),"bye",INDEX(plasman!$H$3:$H$68,MATCH(A100,plasman!$I$3:$I$68,0))),INDEX(spisak!$B$4:$B$151,MATCH(A100,spisak!$E$4:$E$151,0)))</f>
        <v>0</v>
      </c>
      <c r="D100" s="589"/>
      <c r="E100" s="589"/>
      <c r="F100" s="589"/>
      <c r="G100" s="591" t="str">
        <f>IF(ISNA(MATCH(C100,spisak!$B$4:$B$151,0)),"",INDEX(spisak!$C$4:$C$151,MATCH(C100,spisak!$B$4:$B$151,0)))</f>
        <v/>
      </c>
      <c r="H100" s="591"/>
      <c r="I100" s="591"/>
      <c r="J100" s="592" t="str">
        <f>partije!$S$239</f>
        <v>bye</v>
      </c>
      <c r="K100" s="592"/>
      <c r="L100" s="592"/>
      <c r="M100" s="592"/>
      <c r="N100" s="592"/>
      <c r="O100" s="608" t="str">
        <f>IF(ISBLANK(partije!$J$239),"",IF(partije!$J$239&gt;partije!$K$239,partije!$J$239,partije!$K$239))</f>
        <v/>
      </c>
      <c r="P100" s="592" t="str">
        <f>IF(ISBLANK(partije!$J$239),"",IF(partije!$J$239&gt;partije!$K$239,partije!$K$239,partije!$J$239))</f>
        <v/>
      </c>
      <c r="Q100" s="281"/>
      <c r="R100" s="281"/>
      <c r="S100" s="281"/>
      <c r="T100" s="281"/>
      <c r="U100" s="281"/>
      <c r="V100" s="538"/>
      <c r="W100" s="543"/>
      <c r="X100" s="281"/>
      <c r="Y100" s="281"/>
      <c r="Z100" s="281"/>
      <c r="AA100" s="281"/>
      <c r="AB100" s="281"/>
      <c r="AC100" s="538"/>
      <c r="AD100" s="543"/>
      <c r="AE100" s="636"/>
      <c r="AF100" s="637"/>
      <c r="AG100" s="637"/>
      <c r="AH100" s="637"/>
      <c r="AI100" s="637"/>
      <c r="AJ100" s="597"/>
      <c r="AK100" s="599"/>
      <c r="AL100" s="545"/>
      <c r="AM100" s="352"/>
    </row>
    <row r="101" spans="1:39" ht="12" customHeight="1">
      <c r="A101" s="586">
        <v>50</v>
      </c>
      <c r="B101" s="586"/>
      <c r="C101" s="588" t="str">
        <f>IF(ISNA(MATCH(A101,spisak!$E$4:$E$151,0)),IF(ISNA(MATCH(A101,plasman!$I$3:$I$68,0)),"bye",INDEX(plasman!$H$3:$H$68,MATCH(A101,plasman!$I$3:$I$68,0))),INDEX(spisak!$B$4:$B$151,MATCH(A101,spisak!$E$4:$E$151,0)))</f>
        <v>bye</v>
      </c>
      <c r="D101" s="588"/>
      <c r="E101" s="588"/>
      <c r="F101" s="588"/>
      <c r="G101" s="590" t="str">
        <f>IF(ISNA(MATCH(C101,spisak!$B$4:$B$151,0)),"",INDEX(spisak!$C$4:$C$151,MATCH(C101,spisak!$B$4:$B$151,0)))</f>
        <v/>
      </c>
      <c r="H101" s="590"/>
      <c r="I101" s="594"/>
      <c r="J101" s="593"/>
      <c r="K101" s="593"/>
      <c r="L101" s="593"/>
      <c r="M101" s="593"/>
      <c r="N101" s="593"/>
      <c r="O101" s="609"/>
      <c r="P101" s="593"/>
      <c r="Q101" s="281"/>
      <c r="R101" s="281"/>
      <c r="S101" s="281"/>
      <c r="T101" s="281"/>
      <c r="U101" s="281"/>
      <c r="V101" s="538"/>
      <c r="W101" s="543"/>
      <c r="X101" s="281"/>
      <c r="Y101" s="281"/>
      <c r="Z101" s="281"/>
      <c r="AA101" s="281"/>
      <c r="AB101" s="281"/>
      <c r="AC101" s="538"/>
      <c r="AD101" s="543"/>
      <c r="AE101" s="610" t="str">
        <f>IF(ISBLANK(partije!$L$261),"",partije!$L$261)</f>
        <v/>
      </c>
      <c r="AF101" s="610" t="str">
        <f>IF(ISBLANK(partije!$M$261),"",partije!$M$261)</f>
        <v/>
      </c>
      <c r="AG101" s="610" t="str">
        <f>IF(ISBLANK(partije!$N$261),"",partije!$N$261)</f>
        <v/>
      </c>
      <c r="AH101" s="610" t="str">
        <f>IF(ISBLANK(partije!$O$261),"",partije!$O$261)</f>
        <v/>
      </c>
      <c r="AI101" s="610" t="str">
        <f>IF(ISBLANK(partije!$P$261),"",partije!$P$261)</f>
        <v/>
      </c>
      <c r="AJ101" s="610" t="str">
        <f>IF(ISBLANK(partije!$Q$261),"",partije!$Q$261)</f>
        <v/>
      </c>
      <c r="AK101" s="627" t="str">
        <f>IF(ISBLANK(partije!$R$261),"",partije!$R$261)</f>
        <v/>
      </c>
      <c r="AL101" s="287"/>
      <c r="AM101" s="352"/>
    </row>
    <row r="102" spans="1:39" ht="12" customHeight="1">
      <c r="A102" s="586"/>
      <c r="B102" s="586"/>
      <c r="C102" s="589">
        <f>IF(ISNA(MATCH(A102,spisak!$E$4:$E$151,0)),IF(ISNA(MATCH(A102,plasman!$I$3:$I$68,0)),"bye",INDEX(plasman!$H$3:$H$68,MATCH(A102,plasman!$I$3:$I$68,0))),INDEX(spisak!$B$4:$B$151,MATCH(A102,spisak!$E$4:$E$151,0)))</f>
        <v>0</v>
      </c>
      <c r="D102" s="589"/>
      <c r="E102" s="589"/>
      <c r="F102" s="589"/>
      <c r="G102" s="591" t="str">
        <f>IF(ISNA(MATCH(C102,spisak!$B$4:$B$151,0)),"",INDEX(spisak!$C$4:$C$151,MATCH(C102,spisak!$B$4:$B$151,0)))</f>
        <v/>
      </c>
      <c r="H102" s="591"/>
      <c r="I102" s="595"/>
      <c r="J102" s="616" t="str">
        <f>IF(ISBLANK(partije!$L$239),"",partije!$L$239)</f>
        <v/>
      </c>
      <c r="K102" s="616" t="str">
        <f>IF(ISBLANK(partije!$M$239),"",partije!$M$239)</f>
        <v/>
      </c>
      <c r="L102" s="616" t="str">
        <f>IF(ISBLANK(partije!$N$239),"",partije!$N$239)</f>
        <v/>
      </c>
      <c r="M102" s="616" t="str">
        <f>IF(ISBLANK(partije!$O$239),"",partije!$O$239)</f>
        <v/>
      </c>
      <c r="N102" s="616" t="str">
        <f>IF(ISBLANK(partije!$P$239),"",partije!$P$239)</f>
        <v/>
      </c>
      <c r="O102" s="616" t="str">
        <f>IF(ISBLANK(partije!$Q$239),"",partije!$Q$239)</f>
        <v/>
      </c>
      <c r="P102" s="625" t="str">
        <f>IF(ISBLANK(partije!$R$239),"",partije!$R$239)</f>
        <v/>
      </c>
      <c r="Q102" s="602" t="str">
        <f>partije!$S$251</f>
        <v>bye</v>
      </c>
      <c r="R102" s="592"/>
      <c r="S102" s="592"/>
      <c r="T102" s="592"/>
      <c r="U102" s="592"/>
      <c r="V102" s="608" t="str">
        <f>IF(ISBLANK(partije!$J$251),"",IF(partije!$J$251&gt;partije!$K$251,partije!$J$251,partije!$K$251))</f>
        <v/>
      </c>
      <c r="W102" s="592" t="str">
        <f>IF(ISBLANK(partije!$J$251),"",IF(partije!$J$251&gt;partije!$K$251,partije!$K$251,partije!$J$251))</f>
        <v/>
      </c>
      <c r="X102" s="281"/>
      <c r="Y102" s="281"/>
      <c r="Z102" s="281"/>
      <c r="AA102" s="281"/>
      <c r="AB102" s="281"/>
      <c r="AC102" s="538"/>
      <c r="AD102" s="543"/>
      <c r="AE102" s="600"/>
      <c r="AF102" s="600"/>
      <c r="AG102" s="600"/>
      <c r="AH102" s="600"/>
      <c r="AI102" s="600"/>
      <c r="AJ102" s="600"/>
      <c r="AK102" s="628"/>
      <c r="AL102" s="282"/>
      <c r="AM102" s="352"/>
    </row>
    <row r="103" spans="1:39" ht="12" customHeight="1">
      <c r="A103" s="586">
        <v>51</v>
      </c>
      <c r="B103" s="586"/>
      <c r="C103" s="588" t="str">
        <f>IF(ISNA(MATCH(A103,spisak!$E$4:$E$151,0)),IF(ISNA(MATCH(A103,plasman!$I$3:$I$68,0)),"bye",INDEX(plasman!$H$3:$H$68,MATCH(A103,plasman!$I$3:$I$68,0))),INDEX(spisak!$B$4:$B$151,MATCH(A103,spisak!$E$4:$E$151,0)))</f>
        <v>bye</v>
      </c>
      <c r="D103" s="588"/>
      <c r="E103" s="588"/>
      <c r="F103" s="588"/>
      <c r="G103" s="590" t="str">
        <f>IF(ISNA(MATCH(C103,spisak!$B$4:$B$151,0)),"",INDEX(spisak!$C$4:$C$151,MATCH(C103,spisak!$B$4:$B$151,0)))</f>
        <v/>
      </c>
      <c r="H103" s="590"/>
      <c r="I103" s="590"/>
      <c r="J103" s="617"/>
      <c r="K103" s="617"/>
      <c r="L103" s="617"/>
      <c r="M103" s="617"/>
      <c r="N103" s="617"/>
      <c r="O103" s="617"/>
      <c r="P103" s="626"/>
      <c r="Q103" s="603"/>
      <c r="R103" s="593"/>
      <c r="S103" s="593"/>
      <c r="T103" s="593"/>
      <c r="U103" s="593"/>
      <c r="V103" s="609"/>
      <c r="W103" s="593"/>
      <c r="X103" s="281"/>
      <c r="Y103" s="281"/>
      <c r="Z103" s="281"/>
      <c r="AA103" s="281"/>
      <c r="AB103" s="281"/>
      <c r="AC103" s="538"/>
      <c r="AD103" s="543"/>
      <c r="AE103" s="281"/>
      <c r="AF103" s="281"/>
      <c r="AG103" s="281"/>
      <c r="AH103" s="281"/>
      <c r="AI103" s="281"/>
      <c r="AJ103" s="282"/>
      <c r="AK103" s="284"/>
      <c r="AL103" s="282"/>
      <c r="AM103" s="352"/>
    </row>
    <row r="104" spans="1:39" ht="12" customHeight="1">
      <c r="A104" s="586"/>
      <c r="B104" s="586"/>
      <c r="C104" s="589">
        <f>IF(ISNA(MATCH(A104,spisak!$E$4:$E$151,0)),IF(ISNA(MATCH(A104,plasman!$I$3:$I$68,0)),"bye",INDEX(plasman!$H$3:$H$68,MATCH(A104,plasman!$I$3:$I$68,0))),INDEX(spisak!$B$4:$B$151,MATCH(A104,spisak!$E$4:$E$151,0)))</f>
        <v>0</v>
      </c>
      <c r="D104" s="589"/>
      <c r="E104" s="589"/>
      <c r="F104" s="589"/>
      <c r="G104" s="591" t="str">
        <f>IF(ISNA(MATCH(C104,spisak!$B$4:$B$151,0)),"",INDEX(spisak!$C$4:$C$151,MATCH(C104,spisak!$B$4:$B$151,0)))</f>
        <v/>
      </c>
      <c r="H104" s="591"/>
      <c r="I104" s="591"/>
      <c r="J104" s="592" t="str">
        <f>partije!$S$240</f>
        <v>bye</v>
      </c>
      <c r="K104" s="592"/>
      <c r="L104" s="592"/>
      <c r="M104" s="592"/>
      <c r="N104" s="592"/>
      <c r="O104" s="608" t="str">
        <f>IF(ISBLANK(partije!$J$240),"",IF(partije!$J$240&gt;partije!$K$240,partije!$J$240,partije!$K$240))</f>
        <v/>
      </c>
      <c r="P104" s="615" t="str">
        <f>IF(ISBLANK(partije!$J$240),"",IF(partije!$J$240&gt;partije!$K$240,partije!$K$240,partije!$J$240))</f>
        <v/>
      </c>
      <c r="Q104" s="600" t="str">
        <f>IF(ISBLANK(partije!$L$251),"",partije!$L$251)</f>
        <v/>
      </c>
      <c r="R104" s="600" t="str">
        <f>IF(ISBLANK(partije!$M$251),"",partije!$M$251)</f>
        <v/>
      </c>
      <c r="S104" s="600" t="str">
        <f>IF(ISBLANK(partije!$N$251),"",partije!$N$251)</f>
        <v/>
      </c>
      <c r="T104" s="600" t="str">
        <f>IF(ISBLANK(partije!$O$251),"",partije!$O$251)</f>
        <v/>
      </c>
      <c r="U104" s="600" t="str">
        <f>IF(ISBLANK(partije!$P$251),"",partije!$P$251)</f>
        <v/>
      </c>
      <c r="V104" s="600" t="str">
        <f>IF(ISBLANK(partije!$Q$251),"",partije!$Q$251)</f>
        <v/>
      </c>
      <c r="W104" s="627"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6">
        <v>52</v>
      </c>
      <c r="B105" s="586">
        <v>14</v>
      </c>
      <c r="C105" s="588" t="str">
        <f>IF(ISNA(MATCH(A105,spisak!$E$4:$E$151,0)),IF(ISNA(MATCH(A105,plasman!$I$3:$I$68,0)),"bye",INDEX(plasman!$H$3:$H$68,MATCH(A105,plasman!$I$3:$I$68,0))),INDEX(spisak!$B$4:$B$151,MATCH(A105,spisak!$E$4:$E$151,0)))</f>
        <v>bye</v>
      </c>
      <c r="D105" s="588"/>
      <c r="E105" s="588"/>
      <c r="F105" s="588"/>
      <c r="G105" s="590" t="str">
        <f>IF(ISNA(MATCH(C105,spisak!$B$4:$B$151,0)),"",INDEX(spisak!$C$4:$C$151,MATCH(C105,spisak!$B$4:$B$151,0)))</f>
        <v/>
      </c>
      <c r="H105" s="590"/>
      <c r="I105" s="594"/>
      <c r="J105" s="593"/>
      <c r="K105" s="593"/>
      <c r="L105" s="593"/>
      <c r="M105" s="593"/>
      <c r="N105" s="593"/>
      <c r="O105" s="609"/>
      <c r="P105" s="613"/>
      <c r="Q105" s="600"/>
      <c r="R105" s="600"/>
      <c r="S105" s="600"/>
      <c r="T105" s="600"/>
      <c r="U105" s="600"/>
      <c r="V105" s="600"/>
      <c r="W105" s="628"/>
      <c r="X105" s="281"/>
      <c r="Y105" s="281"/>
      <c r="Z105" s="281"/>
      <c r="AA105" s="281"/>
      <c r="AB105" s="281"/>
      <c r="AC105" s="538"/>
      <c r="AD105" s="543"/>
      <c r="AE105" s="281"/>
      <c r="AF105" s="281"/>
      <c r="AG105" s="281"/>
      <c r="AH105" s="281"/>
      <c r="AI105" s="281"/>
      <c r="AJ105" s="282"/>
      <c r="AK105" s="284"/>
      <c r="AL105" s="282"/>
      <c r="AM105" s="352"/>
    </row>
    <row r="106" spans="1:39" ht="12" customHeight="1">
      <c r="A106" s="586"/>
      <c r="B106" s="586">
        <v>14</v>
      </c>
      <c r="C106" s="589">
        <f>IF(ISNA(MATCH(A106,spisak!$E$4:$E$151,0)),IF(ISNA(MATCH(A106,plasman!$I$3:$I$68,0)),"bye",INDEX(plasman!$H$3:$H$68,MATCH(A106,plasman!$I$3:$I$68,0))),INDEX(spisak!$B$4:$B$151,MATCH(A106,spisak!$E$4:$E$151,0)))</f>
        <v>0</v>
      </c>
      <c r="D106" s="589"/>
      <c r="E106" s="589"/>
      <c r="F106" s="589"/>
      <c r="G106" s="591" t="str">
        <f>IF(ISNA(MATCH(C106,spisak!$B$4:$B$151,0)),"",INDEX(spisak!$C$4:$C$151,MATCH(C106,spisak!$B$4:$B$151,0)))</f>
        <v/>
      </c>
      <c r="H106" s="591"/>
      <c r="I106" s="595"/>
      <c r="J106" s="587" t="str">
        <f>IF(ISBLANK(partije!$L$240),"",partije!$L$240)</f>
        <v/>
      </c>
      <c r="K106" s="587" t="str">
        <f>IF(ISBLANK(partije!$M$240),"",partije!$M$240)</f>
        <v/>
      </c>
      <c r="L106" s="587" t="str">
        <f>IF(ISBLANK(partije!$N$240),"",partije!$N$240)</f>
        <v/>
      </c>
      <c r="M106" s="587" t="str">
        <f>IF(ISBLANK(partije!$O$240),"",partije!$O$240)</f>
        <v/>
      </c>
      <c r="N106" s="587" t="str">
        <f>IF(ISBLANK(partije!$P$240),"",partije!$P$240)</f>
        <v/>
      </c>
      <c r="O106" s="587" t="str">
        <f>IF(ISBLANK(partije!$Q$240),"",partije!$Q$240)</f>
        <v/>
      </c>
      <c r="P106" s="587" t="str">
        <f>IF(ISBLANK(partije!$R$240),"",partije!$R$240)</f>
        <v/>
      </c>
      <c r="Q106" s="281"/>
      <c r="R106" s="281"/>
      <c r="S106" s="281"/>
      <c r="T106" s="281"/>
      <c r="U106" s="281"/>
      <c r="V106" s="538"/>
      <c r="W106" s="544"/>
      <c r="X106" s="602" t="str">
        <f>partije!$S$257</f>
        <v>bye</v>
      </c>
      <c r="Y106" s="592"/>
      <c r="Z106" s="592"/>
      <c r="AA106" s="592"/>
      <c r="AB106" s="592"/>
      <c r="AC106" s="608" t="str">
        <f>IF(ISBLANK(partije!$J$257),"",IF(partije!$J$257&gt;partije!$K$257,partije!$J$257,partije!$K$257))</f>
        <v/>
      </c>
      <c r="AD106" s="592" t="str">
        <f>IF(ISBLANK(partije!$J$257),"",IF(partije!$J$257&gt;partije!$K$257,partije!$K$257,partije!$J$257))</f>
        <v/>
      </c>
      <c r="AE106" s="281"/>
      <c r="AF106" s="281"/>
      <c r="AG106" s="281"/>
      <c r="AH106" s="281"/>
      <c r="AI106" s="281"/>
      <c r="AJ106" s="282"/>
      <c r="AK106" s="284"/>
      <c r="AL106" s="282"/>
      <c r="AM106" s="352"/>
    </row>
    <row r="107" spans="1:39" ht="12" customHeight="1">
      <c r="A107" s="586">
        <v>53</v>
      </c>
      <c r="B107" s="586">
        <v>11</v>
      </c>
      <c r="C107" s="588" t="str">
        <f>IF(ISNA(MATCH(A107,spisak!$E$4:$E$151,0)),IF(ISNA(MATCH(A107,plasman!$I$3:$I$68,0)),"bye",INDEX(plasman!$H$3:$H$68,MATCH(A107,plasman!$I$3:$I$68,0))),INDEX(spisak!$B$4:$B$151,MATCH(A107,spisak!$E$4:$E$151,0)))</f>
        <v>bye</v>
      </c>
      <c r="D107" s="588"/>
      <c r="E107" s="588"/>
      <c r="F107" s="588"/>
      <c r="G107" s="590" t="str">
        <f>IF(ISNA(MATCH(C107,spisak!$B$4:$B$151,0)),"",INDEX(spisak!$C$4:$C$151,MATCH(C107,spisak!$B$4:$B$151,0)))</f>
        <v/>
      </c>
      <c r="H107" s="590"/>
      <c r="I107" s="590"/>
      <c r="J107" s="587"/>
      <c r="K107" s="587"/>
      <c r="L107" s="587"/>
      <c r="M107" s="587"/>
      <c r="N107" s="587"/>
      <c r="O107" s="587"/>
      <c r="P107" s="587"/>
      <c r="Q107" s="281"/>
      <c r="R107" s="281"/>
      <c r="S107" s="281"/>
      <c r="T107" s="281"/>
      <c r="U107" s="281"/>
      <c r="V107" s="538"/>
      <c r="W107" s="544"/>
      <c r="X107" s="603"/>
      <c r="Y107" s="593"/>
      <c r="Z107" s="593"/>
      <c r="AA107" s="593"/>
      <c r="AB107" s="593"/>
      <c r="AC107" s="609"/>
      <c r="AD107" s="593"/>
      <c r="AE107" s="281"/>
      <c r="AF107" s="281"/>
      <c r="AG107" s="281"/>
      <c r="AH107" s="281"/>
      <c r="AI107" s="281"/>
      <c r="AJ107" s="282"/>
      <c r="AK107" s="284"/>
      <c r="AL107" s="282"/>
      <c r="AM107" s="352"/>
    </row>
    <row r="108" spans="1:39" ht="12" customHeight="1">
      <c r="A108" s="586"/>
      <c r="B108" s="586">
        <v>11</v>
      </c>
      <c r="C108" s="589">
        <f>IF(ISNA(MATCH(A108,spisak!$E$4:$E$151,0)),IF(ISNA(MATCH(A108,plasman!$I$3:$I$68,0)),"bye",INDEX(plasman!$H$3:$H$68,MATCH(A108,plasman!$I$3:$I$68,0))),INDEX(spisak!$B$4:$B$151,MATCH(A108,spisak!$E$4:$E$151,0)))</f>
        <v>0</v>
      </c>
      <c r="D108" s="589"/>
      <c r="E108" s="589"/>
      <c r="F108" s="589"/>
      <c r="G108" s="591" t="str">
        <f>IF(ISNA(MATCH(C108,spisak!$B$4:$B$151,0)),"",INDEX(spisak!$C$4:$C$151,MATCH(C108,spisak!$B$4:$B$151,0)))</f>
        <v/>
      </c>
      <c r="H108" s="591"/>
      <c r="I108" s="591"/>
      <c r="J108" s="605" t="str">
        <f>partije!$S$241</f>
        <v>bye</v>
      </c>
      <c r="K108" s="605"/>
      <c r="L108" s="605"/>
      <c r="M108" s="605"/>
      <c r="N108" s="605"/>
      <c r="O108" s="608" t="str">
        <f>IF(ISBLANK(partije!$J$241),"",IF(partije!$J$241&gt;partije!$K$241,partije!$J$241,partije!$K$241))</f>
        <v/>
      </c>
      <c r="P108" s="592" t="str">
        <f>IF(ISBLANK(partije!$J$241),"",IF(partije!$J$241&gt;partije!$K$241,partije!$K$241,partije!$J$241))</f>
        <v/>
      </c>
      <c r="Q108" s="281"/>
      <c r="R108" s="281"/>
      <c r="S108" s="281"/>
      <c r="T108" s="281"/>
      <c r="U108" s="281"/>
      <c r="V108" s="538"/>
      <c r="W108" s="544"/>
      <c r="X108" s="600" t="str">
        <f>IF(ISBLANK(partije!$L$257),"",partije!$L$257)</f>
        <v/>
      </c>
      <c r="Y108" s="600" t="str">
        <f>IF(ISBLANK(partije!$M$257),"",partije!$M$257)</f>
        <v/>
      </c>
      <c r="Z108" s="600" t="str">
        <f>IF(ISBLANK(partije!$N$257),"",partije!$N$257)</f>
        <v/>
      </c>
      <c r="AA108" s="600" t="str">
        <f>IF(ISBLANK(partije!$O$257),"",partije!$O$257)</f>
        <v/>
      </c>
      <c r="AB108" s="600" t="str">
        <f>IF(ISBLANK(partije!$P$257),"",partije!$P$257)</f>
        <v/>
      </c>
      <c r="AC108" s="600" t="str">
        <f>IF(ISBLANK(partije!$Q$257),"",partije!$Q$257)</f>
        <v/>
      </c>
      <c r="AD108" s="627" t="str">
        <f>IF(ISBLANK(partije!$R$257),"",partije!$R$257)</f>
        <v/>
      </c>
      <c r="AE108" s="281"/>
      <c r="AF108" s="281"/>
      <c r="AG108" s="281"/>
      <c r="AH108" s="281"/>
      <c r="AI108" s="281"/>
      <c r="AJ108" s="282"/>
      <c r="AK108" s="284"/>
      <c r="AL108" s="282"/>
      <c r="AM108" s="352"/>
    </row>
    <row r="109" spans="1:39" ht="12" customHeight="1">
      <c r="A109" s="586">
        <v>54</v>
      </c>
      <c r="B109" s="586"/>
      <c r="C109" s="588" t="str">
        <f>IF(ISNA(MATCH(A109,spisak!$E$4:$E$151,0)),IF(ISNA(MATCH(A109,plasman!$I$3:$I$68,0)),"bye",INDEX(plasman!$H$3:$H$68,MATCH(A109,plasman!$I$3:$I$68,0))),INDEX(spisak!$B$4:$B$151,MATCH(A109,spisak!$E$4:$E$151,0)))</f>
        <v>bye</v>
      </c>
      <c r="D109" s="588"/>
      <c r="E109" s="588"/>
      <c r="F109" s="588"/>
      <c r="G109" s="590" t="str">
        <f>IF(ISNA(MATCH(C109,spisak!$B$4:$B$151,0)),"",INDEX(spisak!$C$4:$C$151,MATCH(C109,spisak!$B$4:$B$151,0)))</f>
        <v/>
      </c>
      <c r="H109" s="590"/>
      <c r="I109" s="594"/>
      <c r="J109" s="605"/>
      <c r="K109" s="605"/>
      <c r="L109" s="605"/>
      <c r="M109" s="605"/>
      <c r="N109" s="605"/>
      <c r="O109" s="609"/>
      <c r="P109" s="593"/>
      <c r="Q109" s="281"/>
      <c r="R109" s="281"/>
      <c r="S109" s="281"/>
      <c r="T109" s="281"/>
      <c r="U109" s="281"/>
      <c r="V109" s="538"/>
      <c r="W109" s="544"/>
      <c r="X109" s="600"/>
      <c r="Y109" s="600"/>
      <c r="Z109" s="600"/>
      <c r="AA109" s="600"/>
      <c r="AB109" s="600"/>
      <c r="AC109" s="600"/>
      <c r="AD109" s="628"/>
      <c r="AE109" s="281"/>
      <c r="AF109" s="281"/>
      <c r="AG109" s="281"/>
      <c r="AH109" s="281"/>
      <c r="AI109" s="281"/>
      <c r="AJ109" s="282"/>
      <c r="AK109" s="284"/>
      <c r="AL109" s="282"/>
      <c r="AM109" s="352"/>
    </row>
    <row r="110" spans="1:39" ht="12" customHeight="1">
      <c r="A110" s="586"/>
      <c r="B110" s="586"/>
      <c r="C110" s="589">
        <f>IF(ISNA(MATCH(A110,spisak!$E$4:$E$151,0)),IF(ISNA(MATCH(A110,plasman!$I$3:$I$68,0)),"bye",INDEX(plasman!$H$3:$H$68,MATCH(A110,plasman!$I$3:$I$68,0))),INDEX(spisak!$B$4:$B$151,MATCH(A110,spisak!$E$4:$E$151,0)))</f>
        <v>0</v>
      </c>
      <c r="D110" s="589"/>
      <c r="E110" s="589"/>
      <c r="F110" s="589"/>
      <c r="G110" s="591" t="str">
        <f>IF(ISNA(MATCH(C110,spisak!$B$4:$B$151,0)),"",INDEX(spisak!$C$4:$C$151,MATCH(C110,spisak!$B$4:$B$151,0)))</f>
        <v/>
      </c>
      <c r="H110" s="591"/>
      <c r="I110" s="595"/>
      <c r="J110" s="616" t="str">
        <f>IF(ISBLANK(partije!$L$241),"",partije!$L$241)</f>
        <v/>
      </c>
      <c r="K110" s="616" t="str">
        <f>IF(ISBLANK(partije!$M$241),"",partije!$M$241)</f>
        <v/>
      </c>
      <c r="L110" s="616" t="str">
        <f>IF(ISBLANK(partije!$N$241),"",partije!$N$241)</f>
        <v/>
      </c>
      <c r="M110" s="616" t="str">
        <f>IF(ISBLANK(partije!$O$241),"",partije!$O$241)</f>
        <v/>
      </c>
      <c r="N110" s="616" t="str">
        <f>IF(ISBLANK(partije!$P$241),"",partije!$P$241)</f>
        <v/>
      </c>
      <c r="O110" s="616" t="str">
        <f>IF(ISBLANK(partije!$Q$241),"",partije!$Q$241)</f>
        <v/>
      </c>
      <c r="P110" s="625" t="str">
        <f>IF(ISBLANK(partije!$R$241),"",partije!$R$241)</f>
        <v/>
      </c>
      <c r="Q110" s="602" t="str">
        <f>partije!$S$252</f>
        <v>bye</v>
      </c>
      <c r="R110" s="592"/>
      <c r="S110" s="592"/>
      <c r="T110" s="592"/>
      <c r="U110" s="592"/>
      <c r="V110" s="608" t="str">
        <f>IF(ISBLANK(partije!$J$252),"",IF(partije!$J$252&gt;partije!$K$252,partije!$J$252,partije!$K$252))</f>
        <v/>
      </c>
      <c r="W110" s="615"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6">
        <v>55</v>
      </c>
      <c r="B111" s="586"/>
      <c r="C111" s="588" t="str">
        <f>IF(ISNA(MATCH(A111,spisak!$E$4:$E$151,0)),IF(ISNA(MATCH(A111,plasman!$I$3:$I$68,0)),"bye",INDEX(plasman!$H$3:$H$68,MATCH(A111,plasman!$I$3:$I$68,0))),INDEX(spisak!$B$4:$B$151,MATCH(A111,spisak!$E$4:$E$151,0)))</f>
        <v>bye</v>
      </c>
      <c r="D111" s="588"/>
      <c r="E111" s="588"/>
      <c r="F111" s="588"/>
      <c r="G111" s="590" t="str">
        <f>IF(ISNA(MATCH(C111,spisak!$B$4:$B$151,0)),"",INDEX(spisak!$C$4:$C$151,MATCH(C111,spisak!$B$4:$B$151,0)))</f>
        <v/>
      </c>
      <c r="H111" s="590"/>
      <c r="I111" s="590"/>
      <c r="J111" s="587"/>
      <c r="K111" s="587"/>
      <c r="L111" s="587"/>
      <c r="M111" s="587"/>
      <c r="N111" s="587"/>
      <c r="O111" s="587"/>
      <c r="P111" s="614"/>
      <c r="Q111" s="603"/>
      <c r="R111" s="593"/>
      <c r="S111" s="593"/>
      <c r="T111" s="593"/>
      <c r="U111" s="593"/>
      <c r="V111" s="609"/>
      <c r="W111" s="613"/>
      <c r="X111" s="281"/>
      <c r="Y111" s="281"/>
      <c r="Z111" s="281"/>
      <c r="AA111" s="281"/>
      <c r="AB111" s="281"/>
      <c r="AC111" s="538"/>
      <c r="AD111" s="544"/>
      <c r="AE111" s="281"/>
      <c r="AF111" s="281"/>
      <c r="AG111" s="281"/>
      <c r="AH111" s="281"/>
      <c r="AI111" s="281"/>
      <c r="AJ111" s="282"/>
      <c r="AK111" s="284"/>
      <c r="AL111" s="282"/>
      <c r="AM111" s="352"/>
    </row>
    <row r="112" spans="1:39" ht="12" customHeight="1">
      <c r="A112" s="586"/>
      <c r="B112" s="586"/>
      <c r="C112" s="589">
        <f>IF(ISNA(MATCH(A112,spisak!$E$4:$E$151,0)),IF(ISNA(MATCH(A112,plasman!$I$3:$I$68,0)),"bye",INDEX(plasman!$H$3:$H$68,MATCH(A112,plasman!$I$3:$I$68,0))),INDEX(spisak!$B$4:$B$151,MATCH(A112,spisak!$E$4:$E$151,0)))</f>
        <v>0</v>
      </c>
      <c r="D112" s="589"/>
      <c r="E112" s="589"/>
      <c r="F112" s="589"/>
      <c r="G112" s="591" t="str">
        <f>IF(ISNA(MATCH(C112,spisak!$B$4:$B$151,0)),"",INDEX(spisak!$C$4:$C$151,MATCH(C112,spisak!$B$4:$B$151,0)))</f>
        <v/>
      </c>
      <c r="H112" s="591"/>
      <c r="I112" s="591"/>
      <c r="J112" s="592" t="str">
        <f>partije!$S$242</f>
        <v>bye</v>
      </c>
      <c r="K112" s="592"/>
      <c r="L112" s="592"/>
      <c r="M112" s="592"/>
      <c r="N112" s="592"/>
      <c r="O112" s="608" t="str">
        <f>IF(ISBLANK(partije!$J$242),"",IF(partije!$J$242&gt;partije!$K$242,partije!$J$242,partije!$K$242))</f>
        <v/>
      </c>
      <c r="P112" s="615" t="str">
        <f>IF(ISBLANK(partije!$J$242),"",IF(partije!$J$242&gt;partije!$K$242,partije!$K$242,partije!$J$242))</f>
        <v/>
      </c>
      <c r="Q112" s="600" t="str">
        <f>IF(ISBLANK(partije!$L$252),"",partije!$L$252)</f>
        <v/>
      </c>
      <c r="R112" s="600" t="str">
        <f>IF(ISBLANK(partije!$M$252),"",partije!$M$252)</f>
        <v/>
      </c>
      <c r="S112" s="600" t="str">
        <f>IF(ISBLANK(partije!$N$252),"",partije!$N$252)</f>
        <v/>
      </c>
      <c r="T112" s="600" t="str">
        <f>IF(ISBLANK(partije!$O$252),"",partije!$O$252)</f>
        <v/>
      </c>
      <c r="U112" s="600" t="str">
        <f>IF(ISBLANK(partije!$P$252),"",partije!$P$252)</f>
        <v/>
      </c>
      <c r="V112" s="600" t="str">
        <f>IF(ISBLANK(partije!$Q$252),"",partije!$Q$252)</f>
        <v/>
      </c>
      <c r="W112" s="600"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6">
        <v>56</v>
      </c>
      <c r="B113" s="586">
        <v>6</v>
      </c>
      <c r="C113" s="588" t="str">
        <f>IF(ISNA(MATCH(A113,spisak!$E$4:$E$151,0)),IF(ISNA(MATCH(A113,plasman!$I$3:$I$68,0)),"bye",INDEX(plasman!$H$3:$H$68,MATCH(A113,plasman!$I$3:$I$68,0))),INDEX(spisak!$B$4:$B$151,MATCH(A113,spisak!$E$4:$E$151,0)))</f>
        <v>bye</v>
      </c>
      <c r="D113" s="588"/>
      <c r="E113" s="588"/>
      <c r="F113" s="588"/>
      <c r="G113" s="590" t="str">
        <f>IF(ISNA(MATCH(C113,spisak!$B$4:$B$151,0)),"",INDEX(spisak!$C$4:$C$151,MATCH(C113,spisak!$B$4:$B$151,0)))</f>
        <v/>
      </c>
      <c r="H113" s="629"/>
      <c r="I113" s="630"/>
      <c r="J113" s="593"/>
      <c r="K113" s="593"/>
      <c r="L113" s="593"/>
      <c r="M113" s="593"/>
      <c r="N113" s="593"/>
      <c r="O113" s="609"/>
      <c r="P113" s="613"/>
      <c r="Q113" s="600"/>
      <c r="R113" s="600"/>
      <c r="S113" s="600"/>
      <c r="T113" s="600"/>
      <c r="U113" s="600"/>
      <c r="V113" s="600"/>
      <c r="W113" s="600"/>
      <c r="X113" s="281"/>
      <c r="Y113" s="281"/>
      <c r="Z113" s="281"/>
      <c r="AA113" s="281"/>
      <c r="AB113" s="281"/>
      <c r="AC113" s="538"/>
      <c r="AD113" s="544"/>
      <c r="AE113" s="281"/>
      <c r="AF113" s="281"/>
      <c r="AG113" s="281"/>
      <c r="AH113" s="281"/>
      <c r="AI113" s="281"/>
      <c r="AJ113" s="282"/>
      <c r="AK113" s="284"/>
      <c r="AL113" s="282"/>
      <c r="AM113" s="352"/>
    </row>
    <row r="114" spans="1:39" ht="12" customHeight="1">
      <c r="A114" s="586"/>
      <c r="B114" s="586">
        <v>6</v>
      </c>
      <c r="C114" s="589">
        <f>IF(ISNA(MATCH(A114,spisak!$E$4:$E$151,0)),IF(ISNA(MATCH(A114,plasman!$I$3:$I$68,0)),"bye",INDEX(plasman!$H$3:$H$68,MATCH(A114,plasman!$I$3:$I$68,0))),INDEX(spisak!$B$4:$B$151,MATCH(A114,spisak!$E$4:$E$151,0)))</f>
        <v>0</v>
      </c>
      <c r="D114" s="589"/>
      <c r="E114" s="589"/>
      <c r="F114" s="589"/>
      <c r="G114" s="631" t="str">
        <f>IF(ISNA(MATCH(C114,spisak!$B$4:$B$151,0)),"",INDEX(spisak!$C$4:$C$151,MATCH(C114,spisak!$B$4:$B$151,0)))</f>
        <v/>
      </c>
      <c r="H114" s="631"/>
      <c r="I114" s="632"/>
      <c r="J114" s="587" t="str">
        <f>IF(ISBLANK(partije!$L$242),"",partije!$L$242)</f>
        <v/>
      </c>
      <c r="K114" s="587" t="str">
        <f>IF(ISBLANK(partije!$M$242),"",partije!$M$242)</f>
        <v/>
      </c>
      <c r="L114" s="587" t="str">
        <f>IF(ISBLANK(partije!$N$242),"",partije!$N$242)</f>
        <v/>
      </c>
      <c r="M114" s="587" t="str">
        <f>IF(ISBLANK(partije!$O$242),"",partije!$O$242)</f>
        <v/>
      </c>
      <c r="N114" s="587" t="str">
        <f>IF(ISBLANK(partije!$P$242),"",partije!$P$242)</f>
        <v/>
      </c>
      <c r="O114" s="587" t="str">
        <f>IF(ISBLANK(partije!$Q$242),"",partije!$Q$242)</f>
        <v/>
      </c>
      <c r="P114" s="587"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6">
        <v>57</v>
      </c>
      <c r="B115" s="586">
        <v>7</v>
      </c>
      <c r="C115" s="588" t="str">
        <f>IF(ISNA(MATCH(A115,spisak!$E$4:$E$151,0)),IF(ISNA(MATCH(A115,plasman!$I$3:$I$68,0)),"bye",INDEX(plasman!$H$3:$H$68,MATCH(A115,plasman!$I$3:$I$68,0))),INDEX(spisak!$B$4:$B$151,MATCH(A115,spisak!$E$4:$E$151,0)))</f>
        <v>bye</v>
      </c>
      <c r="D115" s="588"/>
      <c r="E115" s="588"/>
      <c r="F115" s="588"/>
      <c r="G115" s="590" t="str">
        <f>IF(ISNA(MATCH(C115,spisak!$B$4:$B$151,0)),"",INDEX(spisak!$C$4:$C$151,MATCH(C115,spisak!$B$4:$B$151,0)))</f>
        <v/>
      </c>
      <c r="H115" s="590"/>
      <c r="I115" s="590"/>
      <c r="J115" s="587"/>
      <c r="K115" s="587"/>
      <c r="L115" s="587"/>
      <c r="M115" s="587"/>
      <c r="N115" s="587"/>
      <c r="O115" s="587"/>
      <c r="P115" s="587"/>
      <c r="Q115" s="281"/>
      <c r="R115" s="281"/>
      <c r="S115" s="281"/>
      <c r="T115" s="281"/>
      <c r="U115" s="281"/>
      <c r="V115" s="538"/>
      <c r="W115" s="543"/>
      <c r="X115" s="281"/>
      <c r="Y115" s="281"/>
      <c r="Z115" s="281"/>
      <c r="AA115" s="281"/>
      <c r="AB115" s="281"/>
      <c r="AC115" s="538"/>
      <c r="AD115" s="543"/>
      <c r="AE115" s="602" t="str">
        <f>partije!$S$260</f>
        <v>bye</v>
      </c>
      <c r="AF115" s="592"/>
      <c r="AG115" s="592"/>
      <c r="AH115" s="592"/>
      <c r="AI115" s="592"/>
      <c r="AJ115" s="596" t="str">
        <f>IF(ISBLANK(partije!$J$260),"",IF(partije!$J$260&gt;partije!$K$260,partije!$J$260,partije!$K$260))</f>
        <v/>
      </c>
      <c r="AK115" s="623" t="str">
        <f>IF(ISBLANK(partije!$J$260),"",IF(partije!$J$260&gt;partije!$K$260,partije!$K$260,partije!$J$260))</f>
        <v/>
      </c>
      <c r="AL115" s="282"/>
      <c r="AM115" s="352"/>
    </row>
    <row r="116" spans="1:39" ht="12" customHeight="1">
      <c r="A116" s="586"/>
      <c r="B116" s="586">
        <v>7</v>
      </c>
      <c r="C116" s="589">
        <f>IF(ISNA(MATCH(A116,spisak!$E$4:$E$151,0)),IF(ISNA(MATCH(A116,plasman!$I$3:$I$68,0)),"bye",INDEX(plasman!$H$3:$H$68,MATCH(A116,plasman!$I$3:$I$68,0))),INDEX(spisak!$B$4:$B$151,MATCH(A116,spisak!$E$4:$E$151,0)))</f>
        <v>0</v>
      </c>
      <c r="D116" s="589"/>
      <c r="E116" s="589"/>
      <c r="F116" s="589"/>
      <c r="G116" s="591" t="str">
        <f>IF(ISNA(MATCH(C116,spisak!$B$4:$B$151,0)),"",INDEX(spisak!$C$4:$C$151,MATCH(C116,spisak!$B$4:$B$151,0)))</f>
        <v/>
      </c>
      <c r="H116" s="591"/>
      <c r="I116" s="591"/>
      <c r="J116" s="592" t="str">
        <f>partije!$S$243</f>
        <v>bye</v>
      </c>
      <c r="K116" s="592"/>
      <c r="L116" s="592"/>
      <c r="M116" s="592"/>
      <c r="N116" s="592"/>
      <c r="O116" s="608" t="str">
        <f>IF(ISBLANK(partije!$J$243),"",IF(partije!$J$243&gt;partije!$K$243,partije!$J$243,partije!$K$243))</f>
        <v/>
      </c>
      <c r="P116" s="592" t="str">
        <f>IF(ISBLANK(partije!$J$243),"",IF(partije!$J$243&gt;partije!$K$243,partije!$K$243,partije!$J$243))</f>
        <v/>
      </c>
      <c r="Q116" s="281"/>
      <c r="R116" s="281"/>
      <c r="S116" s="281"/>
      <c r="T116" s="281"/>
      <c r="U116" s="281"/>
      <c r="V116" s="538"/>
      <c r="W116" s="543"/>
      <c r="X116" s="281"/>
      <c r="Y116" s="281"/>
      <c r="Z116" s="281"/>
      <c r="AA116" s="281"/>
      <c r="AB116" s="281"/>
      <c r="AC116" s="538"/>
      <c r="AD116" s="543"/>
      <c r="AE116" s="603"/>
      <c r="AF116" s="593"/>
      <c r="AG116" s="593"/>
      <c r="AH116" s="593"/>
      <c r="AI116" s="593"/>
      <c r="AJ116" s="597"/>
      <c r="AK116" s="624"/>
      <c r="AL116" s="282"/>
      <c r="AM116" s="352"/>
    </row>
    <row r="117" spans="1:39" ht="12" customHeight="1">
      <c r="A117" s="586">
        <v>58</v>
      </c>
      <c r="B117" s="586"/>
      <c r="C117" s="588" t="str">
        <f>IF(ISNA(MATCH(A117,spisak!$E$4:$E$151,0)),IF(ISNA(MATCH(A117,plasman!$I$3:$I$68,0)),"bye",INDEX(plasman!$H$3:$H$68,MATCH(A117,plasman!$I$3:$I$68,0))),INDEX(spisak!$B$4:$B$151,MATCH(A117,spisak!$E$4:$E$151,0)))</f>
        <v>bye</v>
      </c>
      <c r="D117" s="588"/>
      <c r="E117" s="588"/>
      <c r="F117" s="588"/>
      <c r="G117" s="590" t="str">
        <f>IF(ISNA(MATCH(C117,spisak!$B$4:$B$151,0)),"",INDEX(spisak!$C$4:$C$151,MATCH(C117,spisak!$B$4:$B$151,0)))</f>
        <v/>
      </c>
      <c r="H117" s="590"/>
      <c r="I117" s="594"/>
      <c r="J117" s="593"/>
      <c r="K117" s="593"/>
      <c r="L117" s="593"/>
      <c r="M117" s="593"/>
      <c r="N117" s="593"/>
      <c r="O117" s="609"/>
      <c r="P117" s="593"/>
      <c r="Q117" s="281"/>
      <c r="R117" s="281"/>
      <c r="S117" s="281"/>
      <c r="T117" s="281"/>
      <c r="U117" s="281"/>
      <c r="V117" s="538"/>
      <c r="W117" s="543"/>
      <c r="X117" s="281"/>
      <c r="Y117" s="281"/>
      <c r="Z117" s="281"/>
      <c r="AA117" s="281"/>
      <c r="AB117" s="281"/>
      <c r="AC117" s="538"/>
      <c r="AD117" s="543"/>
      <c r="AE117" s="622" t="str">
        <f>IF(ISBLANK(partije!$L$260),"",partije!$L$260)</f>
        <v/>
      </c>
      <c r="AF117" s="600" t="str">
        <f>IF(ISBLANK(partije!$M$260),"",partije!$M$260)</f>
        <v/>
      </c>
      <c r="AG117" s="600" t="str">
        <f>IF(ISBLANK(partije!$N$260),"",partije!$N$260)</f>
        <v/>
      </c>
      <c r="AH117" s="600" t="str">
        <f>IF(ISBLANK(partije!$O$260),"",partije!$O$260)</f>
        <v/>
      </c>
      <c r="AI117" s="600" t="str">
        <f>IF(ISBLANK(partije!$P$260),"",partije!$P$260)</f>
        <v/>
      </c>
      <c r="AJ117" s="600" t="str">
        <f>IF(ISBLANK(partije!$Q$260),"",partije!$Q$260)</f>
        <v/>
      </c>
      <c r="AK117" s="600" t="str">
        <f>IF(ISBLANK(partije!$R$260),"",partije!$R$260)</f>
        <v/>
      </c>
      <c r="AL117" s="282"/>
      <c r="AM117" s="352"/>
    </row>
    <row r="118" spans="1:39" ht="12" customHeight="1">
      <c r="A118" s="586"/>
      <c r="B118" s="586"/>
      <c r="C118" s="589">
        <f>IF(ISNA(MATCH(A118,spisak!$E$4:$E$151,0)),IF(ISNA(MATCH(A118,plasman!$I$3:$I$68,0)),"bye",INDEX(plasman!$H$3:$H$68,MATCH(A118,plasman!$I$3:$I$68,0))),INDEX(spisak!$B$4:$B$151,MATCH(A118,spisak!$E$4:$E$151,0)))</f>
        <v>0</v>
      </c>
      <c r="D118" s="589"/>
      <c r="E118" s="589"/>
      <c r="F118" s="589"/>
      <c r="G118" s="591" t="str">
        <f>IF(ISNA(MATCH(C118,spisak!$B$4:$B$151,0)),"",INDEX(spisak!$C$4:$C$151,MATCH(C118,spisak!$B$4:$B$151,0)))</f>
        <v/>
      </c>
      <c r="H118" s="591"/>
      <c r="I118" s="595"/>
      <c r="J118" s="616" t="str">
        <f>IF(ISBLANK(partije!$L$243),"",partije!$L$243)</f>
        <v/>
      </c>
      <c r="K118" s="616" t="str">
        <f>IF(ISBLANK(partije!$M$243),"",partije!$M$243)</f>
        <v/>
      </c>
      <c r="L118" s="616" t="str">
        <f>IF(ISBLANK(partije!$N$243),"",partije!$N$243)</f>
        <v/>
      </c>
      <c r="M118" s="616" t="str">
        <f>IF(ISBLANK(partije!$O$243),"",partije!$O$243)</f>
        <v/>
      </c>
      <c r="N118" s="616" t="str">
        <f>IF(ISBLANK(partije!$P$243),"",partije!$P$243)</f>
        <v/>
      </c>
      <c r="O118" s="616" t="str">
        <f>IF(ISBLANK(partije!$Q$243),"",partije!$Q$243)</f>
        <v/>
      </c>
      <c r="P118" s="625" t="str">
        <f>IF(ISBLANK(partije!$R$243),"",partije!$R$243)</f>
        <v/>
      </c>
      <c r="Q118" s="602" t="str">
        <f>partije!$S$253</f>
        <v>bye</v>
      </c>
      <c r="R118" s="592"/>
      <c r="S118" s="592"/>
      <c r="T118" s="592"/>
      <c r="U118" s="592"/>
      <c r="V118" s="608" t="str">
        <f>IF(ISBLANK(partije!$J$253),"",IF(partije!$J$253&gt;partije!$K$253,partije!$J$253,partije!$K$253))</f>
        <v/>
      </c>
      <c r="W118" s="592" t="str">
        <f>IF(ISBLANK(partije!$J$253),"",IF(partije!$J$253&gt;partije!$K$253,partije!$K$253,partije!$J$253))</f>
        <v/>
      </c>
      <c r="X118" s="281"/>
      <c r="Y118" s="281"/>
      <c r="Z118" s="281"/>
      <c r="AA118" s="281"/>
      <c r="AB118" s="281"/>
      <c r="AC118" s="538"/>
      <c r="AD118" s="543"/>
      <c r="AE118" s="622"/>
      <c r="AF118" s="600"/>
      <c r="AG118" s="600"/>
      <c r="AH118" s="600"/>
      <c r="AI118" s="600"/>
      <c r="AJ118" s="600"/>
      <c r="AK118" s="600"/>
      <c r="AL118" s="282"/>
      <c r="AM118" s="352"/>
    </row>
    <row r="119" spans="1:39" ht="12" customHeight="1">
      <c r="A119" s="586">
        <v>59</v>
      </c>
      <c r="B119" s="586"/>
      <c r="C119" s="588" t="str">
        <f>IF(ISNA(MATCH(A119,spisak!$E$4:$E$151,0)),IF(ISNA(MATCH(A119,plasman!$I$3:$I$68,0)),"bye",INDEX(plasman!$H$3:$H$68,MATCH(A119,plasman!$I$3:$I$68,0))),INDEX(spisak!$B$4:$B$151,MATCH(A119,spisak!$E$4:$E$151,0)))</f>
        <v>bye</v>
      </c>
      <c r="D119" s="588"/>
      <c r="E119" s="588"/>
      <c r="F119" s="588"/>
      <c r="G119" s="590" t="str">
        <f>IF(ISNA(MATCH(C119,spisak!$B$4:$B$151,0)),"",INDEX(spisak!$C$4:$C$151,MATCH(C119,spisak!$B$4:$B$151,0)))</f>
        <v/>
      </c>
      <c r="H119" s="590"/>
      <c r="I119" s="590"/>
      <c r="J119" s="617"/>
      <c r="K119" s="617"/>
      <c r="L119" s="617"/>
      <c r="M119" s="617"/>
      <c r="N119" s="617"/>
      <c r="O119" s="617"/>
      <c r="P119" s="626"/>
      <c r="Q119" s="603"/>
      <c r="R119" s="593"/>
      <c r="S119" s="593"/>
      <c r="T119" s="593"/>
      <c r="U119" s="593"/>
      <c r="V119" s="609"/>
      <c r="W119" s="593"/>
      <c r="X119" s="281"/>
      <c r="Y119" s="281"/>
      <c r="Z119" s="281"/>
      <c r="AA119" s="281"/>
      <c r="AB119" s="281"/>
      <c r="AC119" s="538"/>
      <c r="AD119" s="544"/>
      <c r="AE119" s="281"/>
      <c r="AF119" s="281"/>
      <c r="AG119" s="281"/>
      <c r="AH119" s="281"/>
      <c r="AI119" s="281"/>
      <c r="AJ119" s="282"/>
      <c r="AK119" s="282"/>
      <c r="AL119" s="282"/>
      <c r="AM119" s="352"/>
    </row>
    <row r="120" spans="1:39" ht="12" customHeight="1">
      <c r="A120" s="586"/>
      <c r="B120" s="586"/>
      <c r="C120" s="589">
        <f>IF(ISNA(MATCH(A120,spisak!$E$4:$E$151,0)),IF(ISNA(MATCH(A120,plasman!$I$3:$I$68,0)),"bye",INDEX(plasman!$H$3:$H$68,MATCH(A120,plasman!$I$3:$I$68,0))),INDEX(spisak!$B$4:$B$151,MATCH(A120,spisak!$E$4:$E$151,0)))</f>
        <v>0</v>
      </c>
      <c r="D120" s="589"/>
      <c r="E120" s="589"/>
      <c r="F120" s="589"/>
      <c r="G120" s="591" t="str">
        <f>IF(ISNA(MATCH(C120,spisak!$B$4:$B$151,0)),"",INDEX(spisak!$C$4:$C$151,MATCH(C120,spisak!$B$4:$B$151,0)))</f>
        <v/>
      </c>
      <c r="H120" s="591"/>
      <c r="I120" s="591"/>
      <c r="J120" s="605" t="str">
        <f>partije!$S$244</f>
        <v>bye</v>
      </c>
      <c r="K120" s="605"/>
      <c r="L120" s="605"/>
      <c r="M120" s="605"/>
      <c r="N120" s="605"/>
      <c r="O120" s="620" t="str">
        <f>IF(ISBLANK(partije!$J$244),"",IF(partije!$J$244&gt;partije!$K$244,partije!$J$244,partije!$K$244))</f>
        <v/>
      </c>
      <c r="P120" s="618" t="str">
        <f>IF(ISBLANK(partije!$J$244),"",IF(partije!$J$244&gt;partije!$K$244,partije!$K$244,partije!$J$244))</f>
        <v/>
      </c>
      <c r="Q120" s="600" t="str">
        <f>IF(ISBLANK(partije!$L$253),"",partije!$L$253)</f>
        <v/>
      </c>
      <c r="R120" s="600" t="str">
        <f>IF(ISBLANK(partije!$M$253),"",partije!$M$253)</f>
        <v/>
      </c>
      <c r="S120" s="600" t="str">
        <f>IF(ISBLANK(partije!$N$253),"",partije!$N$253)</f>
        <v/>
      </c>
      <c r="T120" s="600" t="str">
        <f>IF(ISBLANK(partije!$O$253),"",partije!$O$253)</f>
        <v/>
      </c>
      <c r="U120" s="600" t="str">
        <f>IF(ISBLANK(partije!$P$253),"",partije!$P$253)</f>
        <v/>
      </c>
      <c r="V120" s="600" t="str">
        <f>IF(ISBLANK(partije!$Q$253),"",partije!$Q$253)</f>
        <v/>
      </c>
      <c r="W120" s="627"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6">
        <v>60</v>
      </c>
      <c r="B121" s="586">
        <v>10</v>
      </c>
      <c r="C121" s="588" t="str">
        <f>IF(ISNA(MATCH(A121,spisak!$E$4:$E$151,0)),IF(ISNA(MATCH(A121,plasman!$I$3:$I$68,0)),"bye",INDEX(plasman!$H$3:$H$68,MATCH(A121,plasman!$I$3:$I$68,0))),INDEX(spisak!$B$4:$B$151,MATCH(A121,spisak!$E$4:$E$151,0)))</f>
        <v>bye</v>
      </c>
      <c r="D121" s="588"/>
      <c r="E121" s="588"/>
      <c r="F121" s="588"/>
      <c r="G121" s="590" t="str">
        <f>IF(ISNA(MATCH(C121,spisak!$B$4:$B$151,0)),"",INDEX(spisak!$C$4:$C$151,MATCH(C121,spisak!$B$4:$B$151,0)))</f>
        <v/>
      </c>
      <c r="H121" s="590"/>
      <c r="I121" s="594"/>
      <c r="J121" s="606"/>
      <c r="K121" s="606"/>
      <c r="L121" s="606"/>
      <c r="M121" s="606"/>
      <c r="N121" s="606"/>
      <c r="O121" s="621"/>
      <c r="P121" s="619"/>
      <c r="Q121" s="600"/>
      <c r="R121" s="600"/>
      <c r="S121" s="600"/>
      <c r="T121" s="600"/>
      <c r="U121" s="600"/>
      <c r="V121" s="600"/>
      <c r="W121" s="628"/>
      <c r="X121" s="285"/>
      <c r="Y121" s="281"/>
      <c r="Z121" s="281"/>
      <c r="AA121" s="281"/>
      <c r="AB121" s="281"/>
      <c r="AC121" s="538"/>
      <c r="AD121" s="544"/>
      <c r="AE121" s="281"/>
      <c r="AF121" s="281"/>
      <c r="AG121" s="281"/>
      <c r="AH121" s="281"/>
      <c r="AI121" s="281"/>
      <c r="AJ121" s="282"/>
      <c r="AK121" s="282"/>
      <c r="AL121" s="282"/>
      <c r="AM121" s="352"/>
    </row>
    <row r="122" spans="1:39" ht="12" customHeight="1">
      <c r="A122" s="586"/>
      <c r="B122" s="586">
        <v>10</v>
      </c>
      <c r="C122" s="589">
        <f>IF(ISNA(MATCH(A122,spisak!$E$4:$E$151,0)),IF(ISNA(MATCH(A122,plasman!$I$3:$I$68,0)),"bye",INDEX(plasman!$H$3:$H$68,MATCH(A122,plasman!$I$3:$I$68,0))),INDEX(spisak!$B$4:$B$151,MATCH(A122,spisak!$E$4:$E$151,0)))</f>
        <v>0</v>
      </c>
      <c r="D122" s="589"/>
      <c r="E122" s="589"/>
      <c r="F122" s="589"/>
      <c r="G122" s="591" t="str">
        <f>IF(ISNA(MATCH(C122,spisak!$B$4:$B$151,0)),"",INDEX(spisak!$C$4:$C$151,MATCH(C122,spisak!$B$4:$B$151,0)))</f>
        <v/>
      </c>
      <c r="H122" s="591"/>
      <c r="I122" s="595"/>
      <c r="J122" s="587" t="str">
        <f>IF(ISBLANK(partije!$L$244),"",partije!$L$244)</f>
        <v/>
      </c>
      <c r="K122" s="587" t="str">
        <f>IF(ISBLANK(partije!$M$244),"",partije!$M$244)</f>
        <v/>
      </c>
      <c r="L122" s="587" t="str">
        <f>IF(ISBLANK(partije!$N$244),"",partije!$N$244)</f>
        <v/>
      </c>
      <c r="M122" s="587" t="str">
        <f>IF(ISBLANK(partije!$O$244),"",partije!$O$244)</f>
        <v/>
      </c>
      <c r="N122" s="587" t="str">
        <f>IF(ISBLANK(partije!$P$244),"",partije!$P$244)</f>
        <v/>
      </c>
      <c r="O122" s="587" t="str">
        <f>IF(ISBLANK(partije!$Q$244),"",partije!$Q$244)</f>
        <v/>
      </c>
      <c r="P122" s="587" t="str">
        <f>IF(ISBLANK(partije!$R$244),"",partije!$R$244)</f>
        <v/>
      </c>
      <c r="Q122" s="281"/>
      <c r="R122" s="281"/>
      <c r="S122" s="281"/>
      <c r="T122" s="281"/>
      <c r="U122" s="281"/>
      <c r="V122" s="538"/>
      <c r="W122" s="544"/>
      <c r="X122" s="602" t="str">
        <f>partije!$S$258</f>
        <v>bye</v>
      </c>
      <c r="Y122" s="592"/>
      <c r="Z122" s="592"/>
      <c r="AA122" s="592"/>
      <c r="AB122" s="592"/>
      <c r="AC122" s="608" t="str">
        <f>IF(ISBLANK(partije!$J$258),"",IF(partije!$J$258&gt;partije!$K$258,partije!$J$258,partije!$K$258))</f>
        <v/>
      </c>
      <c r="AD122" s="615" t="str">
        <f>IF(ISBLANK(partije!$J$258),"",IF(partije!$J$258&gt;partije!$K$258,partije!$K$258,partije!$J$258))</f>
        <v/>
      </c>
      <c r="AE122" s="281"/>
      <c r="AF122" s="281"/>
      <c r="AG122" s="601"/>
      <c r="AH122" s="601"/>
      <c r="AI122" s="601"/>
      <c r="AJ122" s="601"/>
      <c r="AK122" s="601"/>
      <c r="AL122" s="601"/>
      <c r="AM122" s="352"/>
    </row>
    <row r="123" spans="1:39" ht="12" customHeight="1">
      <c r="A123" s="586">
        <v>61</v>
      </c>
      <c r="B123" s="586">
        <v>15</v>
      </c>
      <c r="C123" s="588" t="str">
        <f>IF(ISNA(MATCH(A123,spisak!$E$4:$E$151,0)),IF(ISNA(MATCH(A123,plasman!$I$3:$I$68,0)),"bye",INDEX(plasman!$H$3:$H$68,MATCH(A123,plasman!$I$3:$I$68,0))),INDEX(spisak!$B$4:$B$151,MATCH(A123,spisak!$E$4:$E$151,0)))</f>
        <v>bye</v>
      </c>
      <c r="D123" s="588"/>
      <c r="E123" s="588"/>
      <c r="F123" s="588"/>
      <c r="G123" s="590" t="str">
        <f>IF(ISNA(MATCH(C123,spisak!$B$4:$B$151,0)),"",INDEX(spisak!$C$4:$C$151,MATCH(C123,spisak!$B$4:$B$151,0)))</f>
        <v/>
      </c>
      <c r="H123" s="590"/>
      <c r="I123" s="590"/>
      <c r="J123" s="587"/>
      <c r="K123" s="587"/>
      <c r="L123" s="587"/>
      <c r="M123" s="587"/>
      <c r="N123" s="587"/>
      <c r="O123" s="587"/>
      <c r="P123" s="587"/>
      <c r="Q123" s="281"/>
      <c r="R123" s="281"/>
      <c r="S123" s="281"/>
      <c r="T123" s="281"/>
      <c r="U123" s="281"/>
      <c r="V123" s="538"/>
      <c r="W123" s="544"/>
      <c r="X123" s="603"/>
      <c r="Y123" s="593"/>
      <c r="Z123" s="593"/>
      <c r="AA123" s="593"/>
      <c r="AB123" s="593"/>
      <c r="AC123" s="609"/>
      <c r="AD123" s="613"/>
      <c r="AE123" s="281"/>
      <c r="AF123" s="281"/>
      <c r="AG123" s="601"/>
      <c r="AH123" s="601"/>
      <c r="AI123" s="601"/>
      <c r="AJ123" s="601"/>
      <c r="AK123" s="601"/>
      <c r="AL123" s="601"/>
      <c r="AM123" s="352"/>
    </row>
    <row r="124" spans="1:39" ht="12" customHeight="1">
      <c r="A124" s="586"/>
      <c r="B124" s="586">
        <v>15</v>
      </c>
      <c r="C124" s="589">
        <f>IF(ISNA(MATCH(A124,spisak!$E$4:$E$151,0)),IF(ISNA(MATCH(A124,plasman!$I$3:$I$68,0)),"bye",INDEX(plasman!$H$3:$H$68,MATCH(A124,plasman!$I$3:$I$68,0))),INDEX(spisak!$B$4:$B$151,MATCH(A124,spisak!$E$4:$E$151,0)))</f>
        <v>0</v>
      </c>
      <c r="D124" s="589"/>
      <c r="E124" s="589"/>
      <c r="F124" s="589"/>
      <c r="G124" s="591" t="str">
        <f>IF(ISNA(MATCH(C124,spisak!$B$4:$B$151,0)),"",INDEX(spisak!$C$4:$C$151,MATCH(C124,spisak!$B$4:$B$151,0)))</f>
        <v/>
      </c>
      <c r="H124" s="591"/>
      <c r="I124" s="591"/>
      <c r="J124" s="592" t="str">
        <f>partije!$S$245</f>
        <v>bye</v>
      </c>
      <c r="K124" s="592"/>
      <c r="L124" s="592"/>
      <c r="M124" s="592"/>
      <c r="N124" s="592"/>
      <c r="O124" s="608" t="str">
        <f>IF(ISBLANK(partije!$J$245),"",IF(partije!$J$245&gt;partije!$K$245,partije!$J$245,partije!$K$245))</f>
        <v/>
      </c>
      <c r="P124" s="592" t="str">
        <f>IF(ISBLANK(partije!$J$245),"",IF(partije!$J$245&gt;partije!$K$245,partije!$K$245,partije!$J$245))</f>
        <v/>
      </c>
      <c r="Q124" s="281"/>
      <c r="R124" s="281"/>
      <c r="S124" s="281"/>
      <c r="T124" s="281"/>
      <c r="U124" s="281"/>
      <c r="V124" s="538"/>
      <c r="W124" s="544"/>
      <c r="X124" s="600" t="str">
        <f>IF(ISBLANK(partije!$L$258),"",partije!$L$258)</f>
        <v/>
      </c>
      <c r="Y124" s="600" t="str">
        <f>IF(ISBLANK(partije!$M$258),"",partije!$M$258)</f>
        <v/>
      </c>
      <c r="Z124" s="600" t="str">
        <f>IF(ISBLANK(partije!$N$258),"",partije!$N$258)</f>
        <v/>
      </c>
      <c r="AA124" s="600" t="str">
        <f>IF(ISBLANK(partije!$O$258),"",partije!$O$258)</f>
        <v/>
      </c>
      <c r="AB124" s="600" t="str">
        <f>IF(ISBLANK(partije!$P$258),"",partije!$P$258)</f>
        <v/>
      </c>
      <c r="AC124" s="600" t="str">
        <f>IF(ISBLANK(partije!$Q$258),"",partije!$Q$258)</f>
        <v/>
      </c>
      <c r="AD124" s="600" t="str">
        <f>IF(ISBLANK(partije!$R$258),"",partije!$R$258)</f>
        <v/>
      </c>
      <c r="AE124" s="281"/>
      <c r="AF124" s="281"/>
      <c r="AG124" s="601"/>
      <c r="AH124" s="601"/>
      <c r="AI124" s="601"/>
      <c r="AJ124" s="601"/>
      <c r="AK124" s="601"/>
      <c r="AL124" s="601"/>
      <c r="AM124" s="352"/>
    </row>
    <row r="125" spans="1:39" ht="12" customHeight="1">
      <c r="A125" s="586">
        <v>62</v>
      </c>
      <c r="B125" s="586"/>
      <c r="C125" s="588" t="str">
        <f>IF(ISNA(MATCH(A125,spisak!$E$4:$E$151,0)),IF(ISNA(MATCH(A125,plasman!$I$3:$I$68,0)),"bye",INDEX(plasman!$H$3:$H$68,MATCH(A125,plasman!$I$3:$I$68,0))),INDEX(spisak!$B$4:$B$151,MATCH(A125,spisak!$E$4:$E$151,0)))</f>
        <v>bye</v>
      </c>
      <c r="D125" s="588"/>
      <c r="E125" s="588"/>
      <c r="F125" s="588"/>
      <c r="G125" s="590" t="str">
        <f>IF(ISNA(MATCH(C125,spisak!$B$4:$B$151,0)),"",INDEX(spisak!$C$4:$C$151,MATCH(C125,spisak!$B$4:$B$151,0)))</f>
        <v/>
      </c>
      <c r="H125" s="590"/>
      <c r="I125" s="594"/>
      <c r="J125" s="593"/>
      <c r="K125" s="593"/>
      <c r="L125" s="593"/>
      <c r="M125" s="593"/>
      <c r="N125" s="593"/>
      <c r="O125" s="609"/>
      <c r="P125" s="593"/>
      <c r="Q125" s="281"/>
      <c r="R125" s="281"/>
      <c r="S125" s="281"/>
      <c r="T125" s="281"/>
      <c r="U125" s="281"/>
      <c r="V125" s="538"/>
      <c r="W125" s="544"/>
      <c r="X125" s="600"/>
      <c r="Y125" s="600"/>
      <c r="Z125" s="600"/>
      <c r="AA125" s="600"/>
      <c r="AB125" s="600"/>
      <c r="AC125" s="600"/>
      <c r="AD125" s="600"/>
      <c r="AE125" s="281"/>
      <c r="AF125" s="281"/>
      <c r="AG125" s="601"/>
      <c r="AH125" s="601"/>
      <c r="AI125" s="601"/>
      <c r="AJ125" s="601"/>
      <c r="AK125" s="601"/>
      <c r="AL125" s="601"/>
      <c r="AM125" s="352"/>
    </row>
    <row r="126" spans="1:39" ht="12" customHeight="1">
      <c r="A126" s="586"/>
      <c r="B126" s="586"/>
      <c r="C126" s="589">
        <f>IF(ISNA(MATCH(A126,spisak!$E$4:$E$151,0)),IF(ISNA(MATCH(A126,plasman!$I$3:$I$68,0)),"bye",INDEX(plasman!$H$3:$H$68,MATCH(A126,plasman!$I$3:$I$68,0))),INDEX(spisak!$B$4:$B$151,MATCH(A126,spisak!$E$4:$E$151,0)))</f>
        <v>0</v>
      </c>
      <c r="D126" s="589"/>
      <c r="E126" s="589"/>
      <c r="F126" s="589"/>
      <c r="G126" s="591" t="str">
        <f>IF(ISNA(MATCH(C126,spisak!$B$4:$B$151,0)),"",INDEX(spisak!$C$4:$C$151,MATCH(C126,spisak!$B$4:$B$151,0)))</f>
        <v/>
      </c>
      <c r="H126" s="591"/>
      <c r="I126" s="595"/>
      <c r="J126" s="587" t="str">
        <f>IF(ISBLANK(partije!$L$245),"",partije!$L$245)</f>
        <v/>
      </c>
      <c r="K126" s="587" t="str">
        <f>IF(ISBLANK(partije!$M$245),"",partije!$M$245)</f>
        <v/>
      </c>
      <c r="L126" s="587" t="str">
        <f>IF(ISBLANK(partije!$N$245),"",partije!$N$245)</f>
        <v/>
      </c>
      <c r="M126" s="587" t="str">
        <f>IF(ISBLANK(partije!$O$245),"",partije!$O$245)</f>
        <v/>
      </c>
      <c r="N126" s="587" t="str">
        <f>IF(ISBLANK(partije!$P$245),"",partije!$P$245)</f>
        <v/>
      </c>
      <c r="O126" s="587" t="str">
        <f>IF(ISBLANK(partije!$Q$245),"",partije!$Q$245)</f>
        <v/>
      </c>
      <c r="P126" s="614" t="str">
        <f>IF(ISBLANK(partije!$R$245),"",partije!$R$245)</f>
        <v/>
      </c>
      <c r="Q126" s="602" t="str">
        <f>partije!$S$254</f>
        <v>bye</v>
      </c>
      <c r="R126" s="592"/>
      <c r="S126" s="592"/>
      <c r="T126" s="592"/>
      <c r="U126" s="592"/>
      <c r="V126" s="608" t="str">
        <f>IF(ISBLANK(partije!$J$254),"",IF(partije!$J$254&gt;partije!$K$254,partije!$J$254,partije!$K$254))</f>
        <v/>
      </c>
      <c r="W126" s="615" t="str">
        <f>IF(ISBLANK(partije!$J$254),"",IF(partije!$J$254&gt;partije!$K$254,partije!$K$254,partije!$J$254))</f>
        <v/>
      </c>
      <c r="X126" s="281"/>
      <c r="Y126" s="281"/>
      <c r="Z126" s="281"/>
      <c r="AA126" s="281"/>
      <c r="AB126" s="281"/>
      <c r="AC126" s="281"/>
      <c r="AD126" s="281"/>
      <c r="AE126" s="281"/>
      <c r="AF126" s="281"/>
      <c r="AG126" s="601"/>
      <c r="AH126" s="601"/>
      <c r="AI126" s="601"/>
      <c r="AJ126" s="601"/>
      <c r="AK126" s="601"/>
      <c r="AL126" s="601"/>
      <c r="AM126" s="352"/>
    </row>
    <row r="127" spans="1:39" ht="12" customHeight="1">
      <c r="A127" s="586">
        <v>63</v>
      </c>
      <c r="B127" s="586"/>
      <c r="C127" s="588" t="str">
        <f>IF(ISNA(MATCH(A127,spisak!$E$4:$E$151,0)),IF(ISNA(MATCH(A127,plasman!$I$3:$I$68,0)),"bye",INDEX(plasman!$H$3:$H$68,MATCH(A127,plasman!$I$3:$I$68,0))),INDEX(spisak!$B$4:$B$151,MATCH(A127,spisak!$E$4:$E$151,0)))</f>
        <v>bye</v>
      </c>
      <c r="D127" s="588"/>
      <c r="E127" s="588"/>
      <c r="F127" s="588"/>
      <c r="G127" s="590" t="str">
        <f>IF(ISNA(MATCH(C127,spisak!$B$4:$B$151,0)),"",INDEX(spisak!$C$4:$C$151,MATCH(C127,spisak!$B$4:$B$151,0)))</f>
        <v/>
      </c>
      <c r="H127" s="590"/>
      <c r="I127" s="590"/>
      <c r="J127" s="587"/>
      <c r="K127" s="587"/>
      <c r="L127" s="587"/>
      <c r="M127" s="587"/>
      <c r="N127" s="587"/>
      <c r="O127" s="587"/>
      <c r="P127" s="614"/>
      <c r="Q127" s="603"/>
      <c r="R127" s="593"/>
      <c r="S127" s="593"/>
      <c r="T127" s="593"/>
      <c r="U127" s="593"/>
      <c r="V127" s="609"/>
      <c r="W127" s="613"/>
      <c r="X127" s="281"/>
      <c r="Y127" s="281"/>
      <c r="Z127" s="281"/>
      <c r="AA127" s="281"/>
      <c r="AB127" s="281"/>
      <c r="AC127" s="281"/>
      <c r="AD127" s="281"/>
      <c r="AE127" s="281"/>
      <c r="AF127" s="281"/>
      <c r="AG127" s="601"/>
      <c r="AH127" s="601"/>
      <c r="AI127" s="601"/>
      <c r="AJ127" s="601"/>
      <c r="AK127" s="601"/>
      <c r="AL127" s="601"/>
      <c r="AM127" s="352"/>
    </row>
    <row r="128" spans="1:39" ht="12" customHeight="1">
      <c r="A128" s="586"/>
      <c r="B128" s="586"/>
      <c r="C128" s="589">
        <f>IF(ISNA(MATCH(A128,spisak!$E$4:$E$151,0)),IF(ISNA(MATCH(A128,plasman!$I$3:$I$68,0)),"bye",INDEX(plasman!$H$3:$H$68,MATCH(A128,plasman!$I$3:$I$68,0))),INDEX(spisak!$B$4:$B$151,MATCH(A128,spisak!$E$4:$E$151,0)))</f>
        <v>0</v>
      </c>
      <c r="D128" s="589"/>
      <c r="E128" s="589"/>
      <c r="F128" s="589"/>
      <c r="G128" s="591" t="str">
        <f>IF(ISNA(MATCH(C128,spisak!$B$4:$B$151,0)),"",INDEX(spisak!$C$4:$C$151,MATCH(C128,spisak!$B$4:$B$151,0)))</f>
        <v/>
      </c>
      <c r="H128" s="591"/>
      <c r="I128" s="591"/>
      <c r="J128" s="592" t="str">
        <f>partije!$S$246</f>
        <v>bye</v>
      </c>
      <c r="K128" s="592"/>
      <c r="L128" s="592"/>
      <c r="M128" s="592"/>
      <c r="N128" s="592"/>
      <c r="O128" s="608" t="str">
        <f>IF(ISBLANK(partije!$J$246),"",IF(partije!$J$246&gt;partije!$K$246,partije!$J$246,partije!$K$246))</f>
        <v/>
      </c>
      <c r="P128" s="615" t="str">
        <f>IF(ISBLANK(partije!$J$246),"",IF(partije!$J$246&gt;partije!$K$246,partije!$K$246,partije!$J$246))</f>
        <v/>
      </c>
      <c r="Q128" s="600" t="str">
        <f>IF(ISBLANK(partije!$L$254),"",partije!$L$254)</f>
        <v/>
      </c>
      <c r="R128" s="600" t="str">
        <f>IF(ISBLANK(partije!$M$254),"",partije!$M$254)</f>
        <v/>
      </c>
      <c r="S128" s="600" t="str">
        <f>IF(ISBLANK(partije!$N$254),"",partije!$N$254)</f>
        <v/>
      </c>
      <c r="T128" s="600" t="str">
        <f>IF(ISBLANK(partije!$O$254),"",partije!$O$254)</f>
        <v/>
      </c>
      <c r="U128" s="600" t="str">
        <f>IF(ISBLANK(partije!$P$254),"",partije!$P$254)</f>
        <v/>
      </c>
      <c r="V128" s="600" t="str">
        <f>IF(ISBLANK(partije!$Q$254),"",partije!$Q$254)</f>
        <v/>
      </c>
      <c r="W128" s="600" t="str">
        <f>IF(ISBLANK(partije!$R$254),"",partije!$R$254)</f>
        <v/>
      </c>
      <c r="X128" s="281"/>
      <c r="Y128" s="281"/>
      <c r="Z128" s="281"/>
      <c r="AA128" s="281"/>
      <c r="AB128" s="281"/>
      <c r="AC128" s="281"/>
      <c r="AD128" s="281"/>
      <c r="AE128" s="281"/>
      <c r="AF128" s="281"/>
      <c r="AG128" s="601"/>
      <c r="AH128" s="601"/>
      <c r="AI128" s="601"/>
      <c r="AJ128" s="601"/>
      <c r="AK128" s="601"/>
      <c r="AL128" s="601"/>
      <c r="AM128" s="352"/>
    </row>
    <row r="129" spans="1:39" ht="12" customHeight="1">
      <c r="A129" s="586">
        <v>64</v>
      </c>
      <c r="B129" s="586">
        <v>2</v>
      </c>
      <c r="C129" s="588" t="str">
        <f>IF(ISNA(MATCH(A129,spisak!$E$4:$E$151,0)),IF(ISNA(MATCH(A129,plasman!$I$3:$I$68,0)),"bye",INDEX(plasman!$H$3:$H$68,MATCH(A129,plasman!$I$3:$I$68,0))),INDEX(spisak!$B$4:$B$151,MATCH(A129,spisak!$E$4:$E$151,0)))</f>
        <v>bye</v>
      </c>
      <c r="D129" s="588"/>
      <c r="E129" s="588"/>
      <c r="F129" s="588"/>
      <c r="G129" s="590" t="str">
        <f>IF(ISNA(MATCH(C129,spisak!$B$4:$B$151,0)),"",INDEX(spisak!$C$4:$C$151,MATCH(C129,spisak!$B$4:$B$151,0)))</f>
        <v/>
      </c>
      <c r="H129" s="590"/>
      <c r="I129" s="594"/>
      <c r="J129" s="593"/>
      <c r="K129" s="593"/>
      <c r="L129" s="593"/>
      <c r="M129" s="593"/>
      <c r="N129" s="593"/>
      <c r="O129" s="609"/>
      <c r="P129" s="613"/>
      <c r="Q129" s="600"/>
      <c r="R129" s="600"/>
      <c r="S129" s="600"/>
      <c r="T129" s="600"/>
      <c r="U129" s="600"/>
      <c r="V129" s="600"/>
      <c r="W129" s="600"/>
      <c r="X129" s="281"/>
      <c r="Y129" s="281"/>
      <c r="Z129" s="281"/>
      <c r="AA129" s="281"/>
      <c r="AB129" s="281"/>
      <c r="AC129" s="281"/>
      <c r="AD129" s="281"/>
      <c r="AE129" s="281"/>
      <c r="AF129" s="281"/>
      <c r="AG129" s="601"/>
      <c r="AH129" s="601"/>
      <c r="AI129" s="601"/>
      <c r="AJ129" s="601"/>
      <c r="AK129" s="601"/>
      <c r="AL129" s="601"/>
      <c r="AM129" s="352"/>
    </row>
    <row r="130" spans="1:39" ht="12" customHeight="1">
      <c r="A130" s="586"/>
      <c r="B130" s="586"/>
      <c r="C130" s="589">
        <f>IF(ISNA(MATCH(A130,spisak!$E$4:$E$151,0)),IF(ISNA(MATCH(A130,plasman!$I$3:$I$68,0)),"bye",INDEX(plasman!$H$3:$H$68,MATCH(A130,plasman!$I$3:$I$68,0))),INDEX(spisak!$B$4:$B$151,MATCH(A130,spisak!$E$4:$E$151,0)))</f>
        <v>0</v>
      </c>
      <c r="D130" s="589"/>
      <c r="E130" s="589"/>
      <c r="F130" s="589"/>
      <c r="G130" s="591" t="str">
        <f>IF(ISNA(MATCH(C130,spisak!$B$4:$B$151,0)),"",INDEX(spisak!$C$4:$C$151,MATCH(C130,spisak!$B$4:$B$151,0)))</f>
        <v/>
      </c>
      <c r="H130" s="591"/>
      <c r="I130" s="595"/>
      <c r="J130" s="587" t="str">
        <f>IF(ISBLANK(partije!$L$246),"",partije!$L$246)</f>
        <v/>
      </c>
      <c r="K130" s="587" t="str">
        <f>IF(ISBLANK(partije!$M$246),"",partije!$M$246)</f>
        <v/>
      </c>
      <c r="L130" s="587" t="str">
        <f>IF(ISBLANK(partije!$N$246),"",partije!$N$246)</f>
        <v/>
      </c>
      <c r="M130" s="587" t="str">
        <f>IF(ISBLANK(partije!$O$246),"",partije!$O$246)</f>
        <v/>
      </c>
      <c r="N130" s="587" t="str">
        <f>IF(ISBLANK(partije!$P$246),"",partije!$P$246)</f>
        <v/>
      </c>
      <c r="O130" s="587" t="str">
        <f>IF(ISBLANK(partije!$Q$246),"",partije!$Q$246)</f>
        <v/>
      </c>
      <c r="P130" s="587"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7"/>
      <c r="K131" s="607"/>
      <c r="L131" s="607"/>
      <c r="M131" s="607"/>
      <c r="N131" s="607"/>
      <c r="O131" s="607"/>
      <c r="P131" s="607"/>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Uskršnji turnir</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OPEN Žene</v>
      </c>
    </row>
    <row r="2" spans="1:39" ht="13.5" customHeight="1" thickTop="1">
      <c r="AM2" s="29"/>
    </row>
    <row r="3" spans="1:39" ht="16.5" customHeight="1">
      <c r="A3" s="186">
        <v>1</v>
      </c>
      <c r="B3" s="187">
        <v>1</v>
      </c>
      <c r="C3" s="646" t="str">
        <f>IF(ISNA(MATCH(A3,spisak!$E$4:$E$151,0)),IF(ISNA(MATCH(A3,plasman!$I$3:$I$68,0)),"bye",INDEX(plasman!$H$3:$H$68,MATCH(A3,plasman!$I$3:$I$68,0))),INDEX(spisak!$B$4:$B$151,MATCH(A3,spisak!$E$4:$E$151,0)))</f>
        <v>bye</v>
      </c>
      <c r="D3" s="646"/>
      <c r="E3" s="646"/>
      <c r="F3" s="646"/>
      <c r="G3" s="664" t="str">
        <f>IF(ISNA(MATCH(C3,spisak!$B$4:$B$151,0)),"",INDEX(spisak!$C$4:$C$151,MATCH(C3,spisak!$B$4:$B$151,0)))</f>
        <v/>
      </c>
      <c r="H3" s="664"/>
      <c r="I3" s="664"/>
      <c r="J3" s="655" t="str">
        <f>partije!$S$200</f>
        <v>bye</v>
      </c>
      <c r="K3" s="655"/>
      <c r="L3" s="655"/>
      <c r="M3" s="655"/>
      <c r="N3" s="655"/>
      <c r="O3" s="647" t="str">
        <f>IF(ISBLANK(partije!J200),"",IF(partije!J200&gt;partije!K200,partije!J200,partije!K200))</f>
        <v/>
      </c>
      <c r="P3" s="655" t="str">
        <f>IF(ISBLANK(partije!J200),"",IF(partije!J200&gt;partije!K200,partije!K200,partije!J200))</f>
        <v/>
      </c>
      <c r="Q3" s="121"/>
      <c r="R3" s="121"/>
      <c r="S3" s="121"/>
      <c r="T3" s="121"/>
      <c r="U3" s="219"/>
      <c r="V3" s="645" t="s">
        <v>137</v>
      </c>
      <c r="W3" s="645"/>
      <c r="X3" s="645"/>
      <c r="Y3" s="188"/>
      <c r="Z3" s="188"/>
      <c r="AA3" s="188"/>
      <c r="AB3" s="188"/>
      <c r="AC3" s="188"/>
      <c r="AD3" s="188"/>
      <c r="AE3" s="188"/>
      <c r="AF3" s="188"/>
      <c r="AG3" s="188"/>
      <c r="AH3" s="188"/>
      <c r="AI3" s="188"/>
      <c r="AJ3" s="362"/>
      <c r="AK3" s="362"/>
      <c r="AL3" s="120"/>
      <c r="AM3" s="32"/>
    </row>
    <row r="4" spans="1:39" ht="12" customHeight="1">
      <c r="A4" s="659">
        <v>2</v>
      </c>
      <c r="B4" s="660"/>
      <c r="C4" s="665" t="str">
        <f>IF(ISNA(MATCH(A4,spisak!$E$4:$E$151,0)),IF(ISNA(MATCH(A4,plasman!$I$3:$I$68,0)),"bye",INDEX(plasman!$H$3:$H$68,MATCH(A4,plasman!$I$3:$I$68,0))),INDEX(spisak!$B$4:$B$151,MATCH(A4,spisak!$E$4:$E$151,0)))</f>
        <v>bye</v>
      </c>
      <c r="D4" s="665"/>
      <c r="E4" s="665"/>
      <c r="F4" s="665"/>
      <c r="G4" s="648" t="str">
        <f>IF(ISNA(MATCH(C4,spisak!$B$4:$B$151,0)),"",INDEX(spisak!$C$4:$C$151,MATCH(C4,spisak!$B$4:$B$151,0)))</f>
        <v/>
      </c>
      <c r="H4" s="648"/>
      <c r="I4" s="649"/>
      <c r="J4" s="655"/>
      <c r="K4" s="655"/>
      <c r="L4" s="655"/>
      <c r="M4" s="655"/>
      <c r="N4" s="655"/>
      <c r="O4" s="647"/>
      <c r="P4" s="655"/>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59"/>
      <c r="B5" s="660"/>
      <c r="C5" s="661">
        <f>IF(ISNA(MATCH(A5,spisak!$E$4:$E$151,0)),IF(ISNA(MATCH(A5,plasman!$I$3:$I$68,0)),"bye",INDEX(plasman!$H$3:$H$68,MATCH(A5,plasman!$I$3:$I$68,0))),INDEX(spisak!$B$4:$B$151,MATCH(A5,spisak!$E$4:$E$151,0)))</f>
        <v>0</v>
      </c>
      <c r="D5" s="661"/>
      <c r="E5" s="661"/>
      <c r="F5" s="661"/>
      <c r="G5" s="650" t="str">
        <f>IF(ISNA(MATCH(C5,spisak!$B$4:$B$151,0)),"",INDEX(spisak!$C$4:$C$151,MATCH(C5,spisak!$B$4:$B$151,0)))</f>
        <v/>
      </c>
      <c r="H5" s="650"/>
      <c r="I5" s="651"/>
      <c r="J5" s="652" t="str">
        <f>IF(ISBLANK(partije!L200),"",partije!L200)</f>
        <v/>
      </c>
      <c r="K5" s="652" t="str">
        <f>IF(ISBLANK(partije!M200),"",partije!M200)</f>
        <v/>
      </c>
      <c r="L5" s="652" t="str">
        <f>IF(ISBLANK(partije!N200),"",partije!N200)</f>
        <v/>
      </c>
      <c r="M5" s="652" t="str">
        <f>IF(ISBLANK(partije!O200),"",partije!O200)</f>
        <v/>
      </c>
      <c r="N5" s="652" t="str">
        <f>IF(ISBLANK(partije!P200),"",partije!P200)</f>
        <v/>
      </c>
      <c r="O5" s="652" t="str">
        <f>IF(ISBLANK(partije!Q200),"",partije!Q200)</f>
        <v/>
      </c>
      <c r="P5" s="662" t="str">
        <f>IF(ISBLANK(partije!R200),"",partije!R200)</f>
        <v/>
      </c>
      <c r="Q5" s="654" t="str">
        <f>partije!$S$216</f>
        <v>bye</v>
      </c>
      <c r="R5" s="655"/>
      <c r="S5" s="655"/>
      <c r="T5" s="655"/>
      <c r="U5" s="655"/>
      <c r="V5" s="647" t="str">
        <f>IF(ISBLANK(partije!J216),"",IF(partije!J216&gt;partije!K216,partije!J216,partije!K216))</f>
        <v/>
      </c>
      <c r="W5" s="655"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59">
        <v>3</v>
      </c>
      <c r="B6" s="660"/>
      <c r="C6" s="661" t="str">
        <f>IF(ISNA(MATCH(A6,spisak!$E$4:$E$151,0)),IF(ISNA(MATCH(A6,plasman!$I$3:$I$68,0)),"bye",INDEX(plasman!$H$3:$H$68,MATCH(A6,plasman!$I$3:$I$68,0))),INDEX(spisak!$B$4:$B$151,MATCH(A6,spisak!$E$4:$E$151,0)))</f>
        <v>bye</v>
      </c>
      <c r="D6" s="661"/>
      <c r="E6" s="661"/>
      <c r="F6" s="661"/>
      <c r="G6" s="650" t="str">
        <f>IF(ISNA(MATCH(C6,spisak!$B$4:$B$151,0)),"",INDEX(spisak!$C$4:$C$151,MATCH(C6,spisak!$B$4:$B$151,0)))</f>
        <v/>
      </c>
      <c r="H6" s="650"/>
      <c r="I6" s="651"/>
      <c r="J6" s="653"/>
      <c r="K6" s="653"/>
      <c r="L6" s="653"/>
      <c r="M6" s="653"/>
      <c r="N6" s="653"/>
      <c r="O6" s="653"/>
      <c r="P6" s="663"/>
      <c r="Q6" s="656"/>
      <c r="R6" s="657"/>
      <c r="S6" s="657"/>
      <c r="T6" s="657"/>
      <c r="U6" s="657"/>
      <c r="V6" s="658"/>
      <c r="W6" s="657"/>
      <c r="X6" s="121"/>
      <c r="Y6" s="121"/>
      <c r="Z6" s="121"/>
      <c r="AA6" s="121"/>
      <c r="AB6" s="121"/>
      <c r="AC6" s="121"/>
      <c r="AD6" s="121"/>
      <c r="AE6" s="363"/>
      <c r="AF6" s="363"/>
      <c r="AG6" s="363"/>
      <c r="AH6" s="363"/>
      <c r="AI6" s="363"/>
      <c r="AJ6" s="363"/>
      <c r="AK6" s="363"/>
      <c r="AL6" s="120"/>
      <c r="AM6" s="32"/>
    </row>
    <row r="7" spans="1:39" ht="12" customHeight="1">
      <c r="A7" s="659"/>
      <c r="B7" s="660"/>
      <c r="C7" s="661">
        <f>IF(ISNA(MATCH(A7,spisak!$E$4:$E$151,0)),IF(ISNA(MATCH(A7,plasman!$I$3:$I$68,0)),"bye",INDEX(plasman!$H$3:$H$68,MATCH(A7,plasman!$I$3:$I$68,0))),INDEX(spisak!$B$4:$B$151,MATCH(A7,spisak!$E$4:$E$151,0)))</f>
        <v>0</v>
      </c>
      <c r="D7" s="661"/>
      <c r="E7" s="661"/>
      <c r="F7" s="661"/>
      <c r="G7" s="650" t="str">
        <f>IF(ISNA(MATCH(C7,spisak!$B$4:$B$151,0)),"",INDEX(spisak!$C$4:$C$151,MATCH(C7,spisak!$B$4:$B$151,0)))</f>
        <v/>
      </c>
      <c r="H7" s="650"/>
      <c r="I7" s="651"/>
      <c r="J7" s="655" t="str">
        <f>partije!S201</f>
        <v>bye</v>
      </c>
      <c r="K7" s="655"/>
      <c r="L7" s="655"/>
      <c r="M7" s="655"/>
      <c r="N7" s="655"/>
      <c r="O7" s="647" t="str">
        <f>IF(ISBLANK(partije!J201),"",IF(partije!J201&gt;partije!K201,partije!J201,partije!K201))</f>
        <v/>
      </c>
      <c r="P7" s="669" t="str">
        <f>IF(ISBLANK(partije!J201),"",IF(partije!J201&gt;partije!K201,partije!K201,partije!J201))</f>
        <v/>
      </c>
      <c r="Q7" s="666" t="str">
        <f>IF(ISBLANK(partije!L216),"",partije!L216)</f>
        <v/>
      </c>
      <c r="R7" s="666" t="str">
        <f>IF(ISBLANK(partije!M216),"",partije!M216)</f>
        <v/>
      </c>
      <c r="S7" s="666" t="str">
        <f>IF(ISBLANK(partije!N216),"",partije!N216)</f>
        <v/>
      </c>
      <c r="T7" s="666" t="str">
        <f>IF(ISBLANK(partije!O216),"",partije!O216)</f>
        <v/>
      </c>
      <c r="U7" s="666" t="str">
        <f>IF(ISBLANK(partije!P216),"",partije!P216)</f>
        <v/>
      </c>
      <c r="V7" s="666" t="str">
        <f>IF(ISBLANK(partije!Q216),"",partije!Q216)</f>
        <v/>
      </c>
      <c r="W7" s="667"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2">
        <v>4</v>
      </c>
      <c r="B8" s="660">
        <v>16</v>
      </c>
      <c r="C8" s="676" t="str">
        <f>IF(ISNA(MATCH(A8,spisak!$E$4:$E$151,0)),IF(ISNA(MATCH(A8,plasman!$I$3:$I$68,0)),"bye",INDEX(plasman!$H$3:$H$68,MATCH(A8,plasman!$I$3:$I$68,0))),INDEX(spisak!$B$4:$B$151,MATCH(A8,spisak!$E$4:$E$151,0)))</f>
        <v>bye</v>
      </c>
      <c r="D8" s="676"/>
      <c r="E8" s="676"/>
      <c r="F8" s="676"/>
      <c r="G8" s="677" t="str">
        <f>IF(ISNA(MATCH(C8,spisak!$B$4:$B$151,0)),"",INDEX(spisak!$C$4:$C$151,MATCH(C8,spisak!$B$4:$B$151,0)))</f>
        <v/>
      </c>
      <c r="H8" s="677"/>
      <c r="I8" s="678"/>
      <c r="J8" s="657"/>
      <c r="K8" s="657"/>
      <c r="L8" s="657"/>
      <c r="M8" s="657"/>
      <c r="N8" s="657"/>
      <c r="O8" s="658"/>
      <c r="P8" s="670"/>
      <c r="Q8" s="666"/>
      <c r="R8" s="666"/>
      <c r="S8" s="666"/>
      <c r="T8" s="666"/>
      <c r="U8" s="666"/>
      <c r="V8" s="666"/>
      <c r="W8" s="668"/>
      <c r="X8" s="121"/>
      <c r="Y8" s="121"/>
      <c r="Z8" s="121"/>
      <c r="AA8" s="121"/>
      <c r="AB8" s="121"/>
      <c r="AC8" s="121"/>
      <c r="AD8" s="121"/>
      <c r="AE8" s="121"/>
      <c r="AF8" s="121"/>
      <c r="AG8" s="180"/>
      <c r="AH8" s="121"/>
      <c r="AI8" s="121"/>
      <c r="AJ8" s="120"/>
      <c r="AK8" s="120"/>
      <c r="AL8" s="120"/>
      <c r="AM8" s="32"/>
    </row>
    <row r="9" spans="1:39" ht="12" customHeight="1">
      <c r="A9" s="682"/>
      <c r="B9" s="660">
        <v>16</v>
      </c>
      <c r="C9" s="646">
        <f>IF(ISNA(MATCH(A9,spisak!$E$4:$E$151,0)),IF(ISNA(MATCH(A9,plasman!$I$3:$I$68,0)),"bye",INDEX(plasman!$H$3:$H$68,MATCH(A9,plasman!$I$3:$I$68,0))),INDEX(spisak!$B$4:$B$151,MATCH(A9,spisak!$E$4:$E$151,0)))</f>
        <v>0</v>
      </c>
      <c r="D9" s="646"/>
      <c r="E9" s="646"/>
      <c r="F9" s="646"/>
      <c r="G9" s="664" t="str">
        <f>IF(ISNA(MATCH(C9,spisak!$B$4:$B$151,0)),"",INDEX(spisak!$C$4:$C$151,MATCH(C9,spisak!$B$4:$B$151,0)))</f>
        <v/>
      </c>
      <c r="H9" s="664"/>
      <c r="I9" s="679"/>
      <c r="J9" s="671" t="str">
        <f>IF(ISBLANK(partije!L201),"",partije!L201)</f>
        <v/>
      </c>
      <c r="K9" s="671" t="str">
        <f>IF(ISBLANK(partije!M201),"",partije!M201)</f>
        <v/>
      </c>
      <c r="L9" s="671" t="str">
        <f>IF(ISBLANK(partije!N201),"",partije!N201)</f>
        <v/>
      </c>
      <c r="M9" s="671" t="str">
        <f>IF(ISBLANK(partije!O201),"",partije!O201)</f>
        <v/>
      </c>
      <c r="N9" s="671" t="str">
        <f>IF(ISBLANK(partije!P201),"",partije!P201)</f>
        <v/>
      </c>
      <c r="O9" s="671" t="str">
        <f>IF(ISBLANK(partije!Q201),"",partije!Q201)</f>
        <v/>
      </c>
      <c r="P9" s="671" t="str">
        <f>IF(ISBLANK(partije!R201),"",partije!R201)</f>
        <v/>
      </c>
      <c r="Q9" s="121"/>
      <c r="R9" s="121"/>
      <c r="S9" s="121"/>
      <c r="T9" s="121"/>
      <c r="U9" s="121"/>
      <c r="V9" s="181"/>
      <c r="W9" s="182"/>
      <c r="X9" s="654" t="str">
        <f>partije!$S$224</f>
        <v>bye</v>
      </c>
      <c r="Y9" s="655"/>
      <c r="Z9" s="655"/>
      <c r="AA9" s="655"/>
      <c r="AB9" s="655"/>
      <c r="AC9" s="647" t="str">
        <f>IF(ISBLANK(partije!J224),"",IF(partije!J224&gt;partije!K224,partije!J224,partije!K224))</f>
        <v/>
      </c>
      <c r="AD9" s="674" t="str">
        <f>IF(ISBLANK(partije!J224),"",IF(partije!J224&gt;partije!K224,partije!K224,partije!J224))</f>
        <v/>
      </c>
      <c r="AE9" s="121"/>
      <c r="AF9" s="121"/>
      <c r="AG9" s="121"/>
      <c r="AH9" s="121"/>
      <c r="AI9" s="121"/>
      <c r="AJ9" s="120"/>
      <c r="AK9" s="120"/>
      <c r="AL9" s="120"/>
      <c r="AM9" s="32"/>
    </row>
    <row r="10" spans="1:39" ht="12" customHeight="1">
      <c r="A10" s="682">
        <v>5</v>
      </c>
      <c r="B10" s="660">
        <v>9</v>
      </c>
      <c r="C10" s="683" t="str">
        <f>IF(ISNA(MATCH(A10,spisak!$E$4:$E$151,0)),IF(ISNA(MATCH(A10,plasman!$I$3:$I$68,0)),"bye",INDEX(plasman!$H$3:$H$68,MATCH(A10,plasman!$I$3:$I$68,0))),INDEX(spisak!$B$4:$B$151,MATCH(A10,spisak!$E$4:$E$151,0)))</f>
        <v>bye</v>
      </c>
      <c r="D10" s="683"/>
      <c r="E10" s="683"/>
      <c r="F10" s="683"/>
      <c r="G10" s="684" t="str">
        <f>IF(ISNA(MATCH(C10,spisak!$B$4:$B$151,0)),"",INDEX(spisak!$C$4:$C$151,MATCH(C10,spisak!$B$4:$B$151,0)))</f>
        <v/>
      </c>
      <c r="H10" s="684"/>
      <c r="I10" s="684"/>
      <c r="J10" s="671"/>
      <c r="K10" s="671"/>
      <c r="L10" s="671"/>
      <c r="M10" s="671"/>
      <c r="N10" s="671"/>
      <c r="O10" s="671"/>
      <c r="P10" s="671"/>
      <c r="Q10" s="121"/>
      <c r="R10" s="121"/>
      <c r="S10" s="121"/>
      <c r="T10" s="121"/>
      <c r="U10" s="121"/>
      <c r="V10" s="181"/>
      <c r="W10" s="182"/>
      <c r="X10" s="656"/>
      <c r="Y10" s="657"/>
      <c r="Z10" s="657"/>
      <c r="AA10" s="657"/>
      <c r="AB10" s="657"/>
      <c r="AC10" s="658"/>
      <c r="AD10" s="675"/>
      <c r="AE10" s="121"/>
      <c r="AF10" s="121"/>
      <c r="AG10" s="121"/>
      <c r="AH10" s="121"/>
      <c r="AI10" s="121"/>
      <c r="AJ10" s="120"/>
      <c r="AK10" s="120"/>
      <c r="AL10" s="120"/>
      <c r="AM10" s="32"/>
    </row>
    <row r="11" spans="1:39" ht="12" customHeight="1">
      <c r="A11" s="682"/>
      <c r="B11" s="660">
        <v>9</v>
      </c>
      <c r="C11" s="646">
        <f>IF(ISNA(MATCH(A11,spisak!$E$4:$E$151,0)),IF(ISNA(MATCH(A11,plasman!$I$3:$I$68,0)),"bye",INDEX(plasman!$H$3:$H$68,MATCH(A11,plasman!$I$3:$I$68,0))),INDEX(spisak!$B$4:$B$151,MATCH(A11,spisak!$E$4:$E$151,0)))</f>
        <v>0</v>
      </c>
      <c r="D11" s="646"/>
      <c r="E11" s="646"/>
      <c r="F11" s="646"/>
      <c r="G11" s="664" t="str">
        <f>IF(ISNA(MATCH(C11,spisak!$B$4:$B$151,0)),"",INDEX(spisak!$C$4:$C$151,MATCH(C11,spisak!$B$4:$B$151,0)))</f>
        <v/>
      </c>
      <c r="H11" s="664"/>
      <c r="I11" s="664"/>
      <c r="J11" s="655" t="str">
        <f>partije!S202</f>
        <v>bye</v>
      </c>
      <c r="K11" s="655"/>
      <c r="L11" s="655"/>
      <c r="M11" s="655"/>
      <c r="N11" s="655"/>
      <c r="O11" s="647" t="str">
        <f>IF(ISBLANK(partije!J202),"",IF(partije!J202&gt;partije!K202,partije!J202,partije!K202))</f>
        <v/>
      </c>
      <c r="P11" s="655" t="str">
        <f>IF(ISBLANK(partije!J202),"",IF(partije!J202&gt;partije!K202,partije!K202,partije!J202))</f>
        <v/>
      </c>
      <c r="Q11" s="121"/>
      <c r="R11" s="121"/>
      <c r="S11" s="121"/>
      <c r="T11" s="121"/>
      <c r="U11" s="121"/>
      <c r="V11" s="181"/>
      <c r="W11" s="182"/>
      <c r="X11" s="666" t="str">
        <f>IF(ISBLANK(partije!L224),"",partije!L224)</f>
        <v/>
      </c>
      <c r="Y11" s="666" t="str">
        <f>IF(ISBLANK(partije!M224),"",partije!M224)</f>
        <v/>
      </c>
      <c r="Z11" s="666" t="str">
        <f>IF(ISBLANK(partije!N224),"",partije!N224)</f>
        <v/>
      </c>
      <c r="AA11" s="666" t="str">
        <f>IF(ISBLANK(partije!O224),"",partije!O224)</f>
        <v/>
      </c>
      <c r="AB11" s="666" t="str">
        <f>IF(ISBLANK(partije!P224),"",partije!P224)</f>
        <v/>
      </c>
      <c r="AC11" s="666" t="str">
        <f>IF(ISBLANK(partije!Q224),"",partije!Q224)</f>
        <v/>
      </c>
      <c r="AD11" s="667" t="str">
        <f>IF(ISBLANK(partije!R224),"",partije!R224)</f>
        <v/>
      </c>
      <c r="AE11" s="121"/>
      <c r="AF11" s="121"/>
      <c r="AG11" s="121"/>
      <c r="AH11" s="121"/>
      <c r="AI11" s="121"/>
      <c r="AJ11" s="120"/>
      <c r="AK11" s="120"/>
      <c r="AL11" s="120"/>
      <c r="AM11" s="32"/>
    </row>
    <row r="12" spans="1:39" ht="12" customHeight="1">
      <c r="A12" s="659">
        <v>6</v>
      </c>
      <c r="B12" s="660"/>
      <c r="C12" s="665" t="str">
        <f>IF(ISNA(MATCH(A12,spisak!$E$4:$E$151,0)),IF(ISNA(MATCH(A12,plasman!$I$3:$I$68,0)),"bye",INDEX(plasman!$H$3:$H$68,MATCH(A12,plasman!$I$3:$I$68,0))),INDEX(spisak!$B$4:$B$151,MATCH(A12,spisak!$E$4:$E$151,0)))</f>
        <v>bye</v>
      </c>
      <c r="D12" s="665"/>
      <c r="E12" s="665"/>
      <c r="F12" s="665"/>
      <c r="G12" s="648" t="str">
        <f>IF(ISNA(MATCH(C12,spisak!$B$4:$B$151,0)),"",INDEX(spisak!$C$4:$C$151,MATCH(C12,spisak!$B$4:$B$151,0)))</f>
        <v/>
      </c>
      <c r="H12" s="648"/>
      <c r="I12" s="649"/>
      <c r="J12" s="657"/>
      <c r="K12" s="657"/>
      <c r="L12" s="657"/>
      <c r="M12" s="657"/>
      <c r="N12" s="657"/>
      <c r="O12" s="658"/>
      <c r="P12" s="657"/>
      <c r="Q12" s="121"/>
      <c r="R12" s="121"/>
      <c r="S12" s="121"/>
      <c r="T12" s="121"/>
      <c r="U12" s="121"/>
      <c r="V12" s="181"/>
      <c r="W12" s="182"/>
      <c r="X12" s="666"/>
      <c r="Y12" s="666"/>
      <c r="Z12" s="666"/>
      <c r="AA12" s="666"/>
      <c r="AB12" s="666"/>
      <c r="AC12" s="666"/>
      <c r="AD12" s="668"/>
      <c r="AE12" s="121"/>
      <c r="AF12" s="121"/>
      <c r="AG12" s="121"/>
      <c r="AH12" s="121"/>
      <c r="AI12" s="121"/>
      <c r="AJ12" s="120"/>
      <c r="AK12" s="120"/>
      <c r="AL12" s="120"/>
      <c r="AM12" s="32"/>
    </row>
    <row r="13" spans="1:39" ht="12" customHeight="1">
      <c r="A13" s="659"/>
      <c r="B13" s="660"/>
      <c r="C13" s="661">
        <f>IF(ISNA(MATCH(A13,spisak!$E$4:$E$151,0)),IF(ISNA(MATCH(A13,plasman!$I$3:$I$68,0)),"bye",INDEX(plasman!$H$3:$H$68,MATCH(A13,plasman!$I$3:$I$68,0))),INDEX(spisak!$B$4:$B$151,MATCH(A13,spisak!$E$4:$E$151,0)))</f>
        <v>0</v>
      </c>
      <c r="D13" s="661"/>
      <c r="E13" s="661"/>
      <c r="F13" s="661"/>
      <c r="G13" s="650" t="str">
        <f>IF(ISNA(MATCH(C13,spisak!$B$4:$B$151,0)),"",INDEX(spisak!$C$4:$C$151,MATCH(C13,spisak!$B$4:$B$151,0)))</f>
        <v/>
      </c>
      <c r="H13" s="650"/>
      <c r="I13" s="651"/>
      <c r="J13" s="671" t="str">
        <f>IF(ISBLANK(partije!L202),"",partije!L202)</f>
        <v/>
      </c>
      <c r="K13" s="671" t="str">
        <f>IF(ISBLANK(partije!M202),"",partije!M202)</f>
        <v/>
      </c>
      <c r="L13" s="671" t="str">
        <f>IF(ISBLANK(partije!N202),"",partije!N202)</f>
        <v/>
      </c>
      <c r="M13" s="671" t="str">
        <f>IF(ISBLANK(partije!O202),"",partije!O202)</f>
        <v/>
      </c>
      <c r="N13" s="671" t="str">
        <f>IF(ISBLANK(partije!P202),"",partije!P202)</f>
        <v/>
      </c>
      <c r="O13" s="671" t="str">
        <f>IF(ISBLANK(partije!Q202),"",partije!Q202)</f>
        <v/>
      </c>
      <c r="P13" s="662" t="str">
        <f>IF(ISBLANK(partije!R202),"",partije!R202)</f>
        <v/>
      </c>
      <c r="Q13" s="654" t="str">
        <f>partije!$S$217</f>
        <v>bye</v>
      </c>
      <c r="R13" s="655"/>
      <c r="S13" s="655"/>
      <c r="T13" s="655"/>
      <c r="U13" s="655"/>
      <c r="V13" s="680" t="str">
        <f>IF(ISBLANK(partije!J217),"",IF(partije!J217&gt;partije!K217,partije!J217,partije!K217))</f>
        <v/>
      </c>
      <c r="W13" s="672"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59">
        <v>7</v>
      </c>
      <c r="B14" s="660"/>
      <c r="C14" s="661" t="str">
        <f>IF(ISNA(MATCH(A14,spisak!$E$4:$E$151,0)),IF(ISNA(MATCH(A14,plasman!$I$3:$I$68,0)),"bye",INDEX(plasman!$H$3:$H$68,MATCH(A14,plasman!$I$3:$I$68,0))),INDEX(spisak!$B$4:$B$151,MATCH(A14,spisak!$E$4:$E$151,0)))</f>
        <v>bye</v>
      </c>
      <c r="D14" s="661"/>
      <c r="E14" s="661"/>
      <c r="F14" s="661"/>
      <c r="G14" s="650" t="str">
        <f>IF(ISNA(MATCH(C14,spisak!$B$4:$B$151,0)),"",INDEX(spisak!$C$4:$C$151,MATCH(C14,spisak!$B$4:$B$151,0)))</f>
        <v/>
      </c>
      <c r="H14" s="650"/>
      <c r="I14" s="651"/>
      <c r="J14" s="653"/>
      <c r="K14" s="653"/>
      <c r="L14" s="653"/>
      <c r="M14" s="653"/>
      <c r="N14" s="653"/>
      <c r="O14" s="653"/>
      <c r="P14" s="663"/>
      <c r="Q14" s="656"/>
      <c r="R14" s="657"/>
      <c r="S14" s="657"/>
      <c r="T14" s="657"/>
      <c r="U14" s="657"/>
      <c r="V14" s="681"/>
      <c r="W14" s="673"/>
      <c r="X14" s="121"/>
      <c r="Y14" s="121"/>
      <c r="Z14" s="121"/>
      <c r="AA14" s="121"/>
      <c r="AB14" s="121"/>
      <c r="AC14" s="181"/>
      <c r="AD14" s="182"/>
      <c r="AE14" s="121"/>
      <c r="AF14" s="121"/>
      <c r="AG14" s="121"/>
      <c r="AH14" s="121"/>
      <c r="AI14" s="121"/>
      <c r="AJ14" s="120"/>
      <c r="AK14" s="120"/>
      <c r="AL14" s="120"/>
      <c r="AM14" s="32"/>
    </row>
    <row r="15" spans="1:39" ht="12" customHeight="1">
      <c r="A15" s="659"/>
      <c r="B15" s="660"/>
      <c r="C15" s="661">
        <f>IF(ISNA(MATCH(A15,spisak!$E$4:$E$151,0)),IF(ISNA(MATCH(A15,plasman!$I$3:$I$68,0)),"bye",INDEX(plasman!$H$3:$H$68,MATCH(A15,plasman!$I$3:$I$68,0))),INDEX(spisak!$B$4:$B$151,MATCH(A15,spisak!$E$4:$E$151,0)))</f>
        <v>0</v>
      </c>
      <c r="D15" s="661"/>
      <c r="E15" s="661"/>
      <c r="F15" s="661"/>
      <c r="G15" s="650" t="str">
        <f>IF(ISNA(MATCH(C15,spisak!$B$4:$B$151,0)),"",INDEX(spisak!$C$4:$C$151,MATCH(C15,spisak!$B$4:$B$151,0)))</f>
        <v/>
      </c>
      <c r="H15" s="650"/>
      <c r="I15" s="651"/>
      <c r="J15" s="655" t="str">
        <f>partije!$S$203</f>
        <v>bye</v>
      </c>
      <c r="K15" s="655"/>
      <c r="L15" s="655"/>
      <c r="M15" s="655"/>
      <c r="N15" s="655"/>
      <c r="O15" s="647" t="str">
        <f>IF(ISBLANK(partije!J203),"",IF(partije!J203&gt;partije!K203,partije!J203,partije!K203))</f>
        <v/>
      </c>
      <c r="P15" s="669" t="str">
        <f>IF(ISBLANK(partije!J203),"",IF(partije!J203&gt;partije!K203,partije!K203,partije!J203))</f>
        <v/>
      </c>
      <c r="Q15" s="666" t="str">
        <f>IF(ISBLANK(partije!L217),"",partije!L217)</f>
        <v/>
      </c>
      <c r="R15" s="666" t="str">
        <f>IF(ISBLANK(partije!M217),"",partije!M217)</f>
        <v/>
      </c>
      <c r="S15" s="666" t="str">
        <f>IF(ISBLANK(partije!N217),"",partije!N217)</f>
        <v/>
      </c>
      <c r="T15" s="666" t="str">
        <f>IF(ISBLANK(partije!O217),"",partije!O217)</f>
        <v/>
      </c>
      <c r="U15" s="666" t="str">
        <f>IF(ISBLANK(partije!P217),"",partije!P217)</f>
        <v/>
      </c>
      <c r="V15" s="666" t="str">
        <f>IF(ISBLANK(partije!Q217),"",partije!Q217)</f>
        <v/>
      </c>
      <c r="W15" s="666"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2">
        <v>8</v>
      </c>
      <c r="B16" s="660">
        <v>8</v>
      </c>
      <c r="C16" s="676" t="str">
        <f>IF(ISNA(MATCH(A16,spisak!$E$4:$E$151,0)),IF(ISNA(MATCH(A16,plasman!$I$3:$I$68,0)),"bye",INDEX(plasman!$H$3:$H$68,MATCH(A16,plasman!$I$3:$I$68,0))),INDEX(spisak!$B$4:$B$151,MATCH(A16,spisak!$E$4:$E$151,0)))</f>
        <v>bye</v>
      </c>
      <c r="D16" s="676"/>
      <c r="E16" s="676"/>
      <c r="F16" s="676"/>
      <c r="G16" s="677" t="str">
        <f>IF(ISNA(MATCH(C16,spisak!$B$4:$B$151,0)),"",INDEX(spisak!$C$4:$C$151,MATCH(C16,spisak!$B$4:$B$151,0)))</f>
        <v/>
      </c>
      <c r="H16" s="677"/>
      <c r="I16" s="678"/>
      <c r="J16" s="657"/>
      <c r="K16" s="657"/>
      <c r="L16" s="657"/>
      <c r="M16" s="657"/>
      <c r="N16" s="657"/>
      <c r="O16" s="658"/>
      <c r="P16" s="670"/>
      <c r="Q16" s="666"/>
      <c r="R16" s="666"/>
      <c r="S16" s="666"/>
      <c r="T16" s="666"/>
      <c r="U16" s="666"/>
      <c r="V16" s="666"/>
      <c r="W16" s="666"/>
      <c r="X16" s="121"/>
      <c r="Y16" s="121"/>
      <c r="Z16" s="121"/>
      <c r="AA16" s="121"/>
      <c r="AB16" s="121"/>
      <c r="AC16" s="181"/>
      <c r="AD16" s="182"/>
      <c r="AE16" s="121"/>
      <c r="AF16" s="121"/>
      <c r="AG16" s="121"/>
      <c r="AH16" s="121"/>
      <c r="AI16" s="121"/>
      <c r="AJ16" s="120"/>
      <c r="AK16" s="120"/>
      <c r="AL16" s="120"/>
      <c r="AM16" s="32"/>
    </row>
    <row r="17" spans="1:39" ht="12" customHeight="1">
      <c r="A17" s="682"/>
      <c r="B17" s="660">
        <v>8</v>
      </c>
      <c r="C17" s="646">
        <f>IF(ISNA(MATCH(A17,spisak!$E$4:$E$151,0)),IF(ISNA(MATCH(A17,plasman!$I$3:$I$68,0)),"bye",INDEX(plasman!$H$3:$H$68,MATCH(A17,plasman!$I$3:$I$68,0))),INDEX(spisak!$B$4:$B$151,MATCH(A17,spisak!$E$4:$E$151,0)))</f>
        <v>0</v>
      </c>
      <c r="D17" s="646"/>
      <c r="E17" s="646"/>
      <c r="F17" s="646"/>
      <c r="G17" s="664" t="str">
        <f>IF(ISNA(MATCH(C17,spisak!$B$4:$B$151,0)),"",INDEX(spisak!$C$4:$C$151,MATCH(C17,spisak!$B$4:$B$151,0)))</f>
        <v/>
      </c>
      <c r="H17" s="664"/>
      <c r="I17" s="679"/>
      <c r="J17" s="671" t="str">
        <f>IF(ISBLANK(partije!L203),"",partije!L203)</f>
        <v/>
      </c>
      <c r="K17" s="671" t="str">
        <f>IF(ISBLANK(partije!M203),"",partije!M203)</f>
        <v/>
      </c>
      <c r="L17" s="671" t="str">
        <f>IF(ISBLANK(partije!N203),"",partije!N203)</f>
        <v/>
      </c>
      <c r="M17" s="671" t="str">
        <f>IF(ISBLANK(partije!O203),"",partije!O203)</f>
        <v/>
      </c>
      <c r="N17" s="671" t="str">
        <f>IF(ISBLANK(partije!P203),"",partije!P203)</f>
        <v/>
      </c>
      <c r="O17" s="671" t="str">
        <f>IF(ISBLANK(partije!Q203),"",partije!Q203)</f>
        <v/>
      </c>
      <c r="P17" s="671"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2">
        <v>9</v>
      </c>
      <c r="B18" s="660">
        <v>5</v>
      </c>
      <c r="C18" s="683" t="str">
        <f>IF(ISNA(MATCH(A18,spisak!$E$4:$E$151,0)),IF(ISNA(MATCH(A18,plasman!$I$3:$I$68,0)),"bye",INDEX(plasman!$H$3:$H$68,MATCH(A18,plasman!$I$3:$I$68,0))),INDEX(spisak!$B$4:$B$151,MATCH(A18,spisak!$E$4:$E$151,0)))</f>
        <v>bye</v>
      </c>
      <c r="D18" s="683"/>
      <c r="E18" s="683"/>
      <c r="F18" s="683"/>
      <c r="G18" s="684" t="str">
        <f>IF(ISNA(MATCH(C18,spisak!$B$4:$B$151,0)),"",INDEX(spisak!$C$4:$C$151,MATCH(C18,spisak!$B$4:$B$151,0)))</f>
        <v/>
      </c>
      <c r="H18" s="684"/>
      <c r="I18" s="684"/>
      <c r="J18" s="671"/>
      <c r="K18" s="671"/>
      <c r="L18" s="671"/>
      <c r="M18" s="671"/>
      <c r="N18" s="671"/>
      <c r="O18" s="671"/>
      <c r="P18" s="671"/>
      <c r="Q18" s="121"/>
      <c r="R18" s="121"/>
      <c r="S18" s="121"/>
      <c r="T18" s="121"/>
      <c r="U18" s="121"/>
      <c r="V18" s="181"/>
      <c r="W18" s="127"/>
      <c r="X18" s="121"/>
      <c r="Y18" s="121"/>
      <c r="Z18" s="121"/>
      <c r="AA18" s="121"/>
      <c r="AB18" s="121"/>
      <c r="AC18" s="181"/>
      <c r="AD18" s="182"/>
      <c r="AE18" s="654" t="str">
        <f>partije!$S$228</f>
        <v>bye</v>
      </c>
      <c r="AF18" s="655"/>
      <c r="AG18" s="655"/>
      <c r="AH18" s="655"/>
      <c r="AI18" s="655"/>
      <c r="AJ18" s="687" t="str">
        <f>IF(ISBLANK(partije!J228),"",IF(partije!J228&gt;partije!K228,partije!J228,partije!K228))</f>
        <v/>
      </c>
      <c r="AK18" s="685" t="str">
        <f>IF(ISBLANK(partije!J228),"",IF(partije!J228&gt;partije!K228,partije!K228,partije!J228))</f>
        <v/>
      </c>
      <c r="AL18" s="120"/>
      <c r="AM18" s="32"/>
    </row>
    <row r="19" spans="1:39" ht="12" customHeight="1">
      <c r="A19" s="682"/>
      <c r="B19" s="660">
        <v>5</v>
      </c>
      <c r="C19" s="646">
        <f>IF(ISNA(MATCH(A19,spisak!$E$4:$E$151,0)),IF(ISNA(MATCH(A19,plasman!$I$3:$I$68,0)),"bye",INDEX(plasman!$H$3:$H$68,MATCH(A19,plasman!$I$3:$I$68,0))),INDEX(spisak!$B$4:$B$151,MATCH(A19,spisak!$E$4:$E$151,0)))</f>
        <v>0</v>
      </c>
      <c r="D19" s="646"/>
      <c r="E19" s="646"/>
      <c r="F19" s="646"/>
      <c r="G19" s="664" t="str">
        <f>IF(ISNA(MATCH(C19,spisak!$B$4:$B$151,0)),"",INDEX(spisak!$C$4:$C$151,MATCH(C19,spisak!$B$4:$B$151,0)))</f>
        <v/>
      </c>
      <c r="H19" s="664"/>
      <c r="I19" s="664"/>
      <c r="J19" s="655" t="str">
        <f>partije!$S$204</f>
        <v>bye</v>
      </c>
      <c r="K19" s="655"/>
      <c r="L19" s="655"/>
      <c r="M19" s="655"/>
      <c r="N19" s="655"/>
      <c r="O19" s="647" t="str">
        <f>IF(ISBLANK(partije!J204),"",IF(partije!J204&gt;partije!K204,partije!J204,partije!K204))</f>
        <v/>
      </c>
      <c r="P19" s="655" t="str">
        <f>IF(ISBLANK(partije!J204),"",IF(partije!J204&gt;partije!K204,partije!K204,partije!J204))</f>
        <v/>
      </c>
      <c r="Q19" s="121"/>
      <c r="R19" s="121"/>
      <c r="S19" s="121"/>
      <c r="T19" s="121"/>
      <c r="U19" s="121"/>
      <c r="V19" s="181"/>
      <c r="W19" s="127"/>
      <c r="X19" s="121"/>
      <c r="Y19" s="121"/>
      <c r="Z19" s="121"/>
      <c r="AA19" s="121"/>
      <c r="AB19" s="121"/>
      <c r="AC19" s="181"/>
      <c r="AD19" s="182"/>
      <c r="AE19" s="656"/>
      <c r="AF19" s="657"/>
      <c r="AG19" s="657"/>
      <c r="AH19" s="657"/>
      <c r="AI19" s="657"/>
      <c r="AJ19" s="688"/>
      <c r="AK19" s="686"/>
      <c r="AL19" s="120"/>
      <c r="AM19" s="32"/>
    </row>
    <row r="20" spans="1:39" ht="12" customHeight="1">
      <c r="A20" s="659">
        <v>10</v>
      </c>
      <c r="B20" s="660"/>
      <c r="C20" s="665" t="str">
        <f>IF(ISNA(MATCH(A20,spisak!$E$4:$E$151,0)),IF(ISNA(MATCH(A20,plasman!$I$3:$I$68,0)),"bye",INDEX(plasman!$H$3:$H$68,MATCH(A20,plasman!$I$3:$I$68,0))),INDEX(spisak!$B$4:$B$151,MATCH(A20,spisak!$E$4:$E$151,0)))</f>
        <v>bye</v>
      </c>
      <c r="D20" s="665"/>
      <c r="E20" s="665"/>
      <c r="F20" s="665"/>
      <c r="G20" s="648" t="str">
        <f>IF(ISNA(MATCH(C20,spisak!$B$4:$B$151,0)),"",INDEX(spisak!$C$4:$C$151,MATCH(C20,spisak!$B$4:$B$151,0)))</f>
        <v/>
      </c>
      <c r="H20" s="648"/>
      <c r="I20" s="649"/>
      <c r="J20" s="657"/>
      <c r="K20" s="657"/>
      <c r="L20" s="657"/>
      <c r="M20" s="657"/>
      <c r="N20" s="657"/>
      <c r="O20" s="658"/>
      <c r="P20" s="657"/>
      <c r="Q20" s="121"/>
      <c r="R20" s="121"/>
      <c r="S20" s="121"/>
      <c r="T20" s="121"/>
      <c r="U20" s="121"/>
      <c r="V20" s="181"/>
      <c r="W20" s="127"/>
      <c r="X20" s="121"/>
      <c r="Y20" s="121"/>
      <c r="Z20" s="121"/>
      <c r="AA20" s="121"/>
      <c r="AB20" s="121"/>
      <c r="AC20" s="181"/>
      <c r="AD20" s="182"/>
      <c r="AE20" s="666" t="str">
        <f>IF(ISBLANK(partije!L228),"",partije!L228)</f>
        <v/>
      </c>
      <c r="AF20" s="666" t="str">
        <f>IF(ISBLANK(partije!M228),"",partije!M228)</f>
        <v/>
      </c>
      <c r="AG20" s="666" t="str">
        <f>IF(ISBLANK(partije!N228),"",partije!N228)</f>
        <v/>
      </c>
      <c r="AH20" s="666" t="str">
        <f>IF(ISBLANK(partije!O228),"",partije!O228)</f>
        <v/>
      </c>
      <c r="AI20" s="666" t="str">
        <f>IF(ISBLANK(partije!P228),"",partije!P228)</f>
        <v/>
      </c>
      <c r="AJ20" s="666" t="str">
        <f>IF(ISBLANK(partije!Q228),"",partije!Q228)</f>
        <v/>
      </c>
      <c r="AK20" s="667" t="str">
        <f>IF(ISBLANK(partije!R228),"",partije!R228)</f>
        <v/>
      </c>
      <c r="AL20" s="120"/>
      <c r="AM20" s="32"/>
    </row>
    <row r="21" spans="1:39" ht="12" customHeight="1">
      <c r="A21" s="659"/>
      <c r="B21" s="660"/>
      <c r="C21" s="661">
        <f>IF(ISNA(MATCH(A21,spisak!$E$4:$E$151,0)),IF(ISNA(MATCH(A21,plasman!$I$3:$I$68,0)),"bye",INDEX(plasman!$H$3:$H$68,MATCH(A21,plasman!$I$3:$I$68,0))),INDEX(spisak!$B$4:$B$151,MATCH(A21,spisak!$E$4:$E$151,0)))</f>
        <v>0</v>
      </c>
      <c r="D21" s="661"/>
      <c r="E21" s="661"/>
      <c r="F21" s="661"/>
      <c r="G21" s="650" t="str">
        <f>IF(ISNA(MATCH(C21,spisak!$B$4:$B$151,0)),"",INDEX(spisak!$C$4:$C$151,MATCH(C21,spisak!$B$4:$B$151,0)))</f>
        <v/>
      </c>
      <c r="H21" s="650"/>
      <c r="I21" s="651"/>
      <c r="J21" s="671" t="str">
        <f>IF(ISBLANK(partije!L204),"",partije!L204)</f>
        <v/>
      </c>
      <c r="K21" s="671" t="str">
        <f>IF(ISBLANK(partije!M204),"",partije!M204)</f>
        <v/>
      </c>
      <c r="L21" s="671" t="str">
        <f>IF(ISBLANK(partije!N204),"",partije!N204)</f>
        <v/>
      </c>
      <c r="M21" s="671" t="str">
        <f>IF(ISBLANK(partije!O204),"",partije!O204)</f>
        <v/>
      </c>
      <c r="N21" s="671" t="str">
        <f>IF(ISBLANK(partije!P204),"",partije!P204)</f>
        <v/>
      </c>
      <c r="O21" s="671" t="str">
        <f>IF(ISBLANK(partije!Q204),"",partije!Q204)</f>
        <v/>
      </c>
      <c r="P21" s="662" t="str">
        <f>IF(ISBLANK(partije!R204),"",partije!R204)</f>
        <v/>
      </c>
      <c r="Q21" s="654" t="str">
        <f>partije!$S$218</f>
        <v>bye</v>
      </c>
      <c r="R21" s="655"/>
      <c r="S21" s="655"/>
      <c r="T21" s="655"/>
      <c r="U21" s="655"/>
      <c r="V21" s="647" t="str">
        <f>IF(ISBLANK(partije!J218),"",IF(partije!J218&gt;partije!K218,partije!J218,partije!K218))</f>
        <v/>
      </c>
      <c r="W21" s="655" t="str">
        <f>IF(ISBLANK(partije!J218),"",IF(partije!J218&gt;partije!K218,partije!K218,partije!J218))</f>
        <v/>
      </c>
      <c r="X21" s="121"/>
      <c r="Y21" s="121"/>
      <c r="Z21" s="121"/>
      <c r="AA21" s="121"/>
      <c r="AB21" s="121"/>
      <c r="AC21" s="181"/>
      <c r="AD21" s="182"/>
      <c r="AE21" s="666"/>
      <c r="AF21" s="666"/>
      <c r="AG21" s="666"/>
      <c r="AH21" s="666"/>
      <c r="AI21" s="666"/>
      <c r="AJ21" s="666"/>
      <c r="AK21" s="668"/>
      <c r="AL21" s="120"/>
      <c r="AM21" s="32"/>
    </row>
    <row r="22" spans="1:39" ht="12" customHeight="1">
      <c r="A22" s="659">
        <v>11</v>
      </c>
      <c r="B22" s="660"/>
      <c r="C22" s="661" t="str">
        <f>IF(ISNA(MATCH(A22,spisak!$E$4:$E$151,0)),IF(ISNA(MATCH(A22,plasman!$I$3:$I$68,0)),"bye",INDEX(plasman!$H$3:$H$68,MATCH(A22,plasman!$I$3:$I$68,0))),INDEX(spisak!$B$4:$B$151,MATCH(A22,spisak!$E$4:$E$151,0)))</f>
        <v>bye</v>
      </c>
      <c r="D22" s="661"/>
      <c r="E22" s="661"/>
      <c r="F22" s="661"/>
      <c r="G22" s="650" t="str">
        <f>IF(ISNA(MATCH(C22,spisak!$B$4:$B$151,0)),"",INDEX(spisak!$C$4:$C$151,MATCH(C22,spisak!$B$4:$B$151,0)))</f>
        <v/>
      </c>
      <c r="H22" s="650"/>
      <c r="I22" s="651"/>
      <c r="J22" s="653"/>
      <c r="K22" s="653"/>
      <c r="L22" s="653"/>
      <c r="M22" s="653"/>
      <c r="N22" s="653"/>
      <c r="O22" s="653"/>
      <c r="P22" s="663"/>
      <c r="Q22" s="656"/>
      <c r="R22" s="657"/>
      <c r="S22" s="657"/>
      <c r="T22" s="657"/>
      <c r="U22" s="657"/>
      <c r="V22" s="658"/>
      <c r="W22" s="657"/>
      <c r="X22" s="121"/>
      <c r="Y22" s="121"/>
      <c r="Z22" s="121"/>
      <c r="AA22" s="121"/>
      <c r="AB22" s="121"/>
      <c r="AC22" s="181"/>
      <c r="AD22" s="182"/>
      <c r="AE22" s="121"/>
      <c r="AF22" s="121"/>
      <c r="AG22" s="121"/>
      <c r="AH22" s="121"/>
      <c r="AI22" s="121"/>
      <c r="AJ22" s="120"/>
      <c r="AK22" s="122"/>
      <c r="AL22" s="120"/>
      <c r="AM22" s="32"/>
    </row>
    <row r="23" spans="1:39" ht="12" customHeight="1">
      <c r="A23" s="659"/>
      <c r="B23" s="660"/>
      <c r="C23" s="661">
        <f>IF(ISNA(MATCH(A23,spisak!$E$4:$E$151,0)),IF(ISNA(MATCH(A23,plasman!$I$3:$I$68,0)),"bye",INDEX(plasman!$H$3:$H$68,MATCH(A23,plasman!$I$3:$I$68,0))),INDEX(spisak!$B$4:$B$151,MATCH(A23,spisak!$E$4:$E$151,0)))</f>
        <v>0</v>
      </c>
      <c r="D23" s="661"/>
      <c r="E23" s="661"/>
      <c r="F23" s="661"/>
      <c r="G23" s="650" t="str">
        <f>IF(ISNA(MATCH(C23,spisak!$B$4:$B$151,0)),"",INDEX(spisak!$C$4:$C$151,MATCH(C23,spisak!$B$4:$B$151,0)))</f>
        <v/>
      </c>
      <c r="H23" s="650"/>
      <c r="I23" s="651"/>
      <c r="J23" s="655" t="str">
        <f>partije!$S$205</f>
        <v>bye</v>
      </c>
      <c r="K23" s="655"/>
      <c r="L23" s="655"/>
      <c r="M23" s="655"/>
      <c r="N23" s="655"/>
      <c r="O23" s="647" t="str">
        <f>IF(ISBLANK(partije!J205),"",IF(partije!J205&gt;partije!K205,partije!J205,partije!K205))</f>
        <v/>
      </c>
      <c r="P23" s="669" t="str">
        <f>IF(ISBLANK(partije!J205),"",IF(partije!J205&gt;partije!K205,partije!K205,partije!J205))</f>
        <v/>
      </c>
      <c r="Q23" s="666" t="str">
        <f>IF(ISBLANK(partije!L218),"",partije!L218)</f>
        <v/>
      </c>
      <c r="R23" s="666" t="str">
        <f>IF(ISBLANK(partije!M218),"",partije!M218)</f>
        <v/>
      </c>
      <c r="S23" s="666" t="str">
        <f>IF(ISBLANK(partije!N218),"",partije!N218)</f>
        <v/>
      </c>
      <c r="T23" s="666" t="str">
        <f>IF(ISBLANK(partije!O218),"",partije!O218)</f>
        <v/>
      </c>
      <c r="U23" s="666" t="str">
        <f>IF(ISBLANK(partije!P218),"",partije!P218)</f>
        <v/>
      </c>
      <c r="V23" s="666" t="str">
        <f>IF(ISBLANK(partije!Q218),"",partije!Q218)</f>
        <v/>
      </c>
      <c r="W23" s="667"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2">
        <v>12</v>
      </c>
      <c r="B24" s="660">
        <v>12</v>
      </c>
      <c r="C24" s="676" t="str">
        <f>IF(ISNA(MATCH(A24,spisak!$E$4:$E$151,0)),IF(ISNA(MATCH(A24,plasman!$I$3:$I$68,0)),"bye",INDEX(plasman!$H$3:$H$68,MATCH(A24,plasman!$I$3:$I$68,0))),INDEX(spisak!$B$4:$B$151,MATCH(A24,spisak!$E$4:$E$151,0)))</f>
        <v>bye</v>
      </c>
      <c r="D24" s="676"/>
      <c r="E24" s="676"/>
      <c r="F24" s="676"/>
      <c r="G24" s="677" t="str">
        <f>IF(ISNA(MATCH(C24,spisak!$B$4:$B$151,0)),"",INDEX(spisak!$C$4:$C$151,MATCH(C24,spisak!$B$4:$B$151,0)))</f>
        <v/>
      </c>
      <c r="H24" s="677"/>
      <c r="I24" s="678"/>
      <c r="J24" s="657"/>
      <c r="K24" s="657"/>
      <c r="L24" s="657"/>
      <c r="M24" s="657"/>
      <c r="N24" s="657"/>
      <c r="O24" s="658"/>
      <c r="P24" s="670"/>
      <c r="Q24" s="666"/>
      <c r="R24" s="666"/>
      <c r="S24" s="666"/>
      <c r="T24" s="666"/>
      <c r="U24" s="666"/>
      <c r="V24" s="666"/>
      <c r="W24" s="668"/>
      <c r="X24" s="123"/>
      <c r="Y24" s="121"/>
      <c r="Z24" s="121"/>
      <c r="AA24" s="121"/>
      <c r="AB24" s="121"/>
      <c r="AC24" s="181"/>
      <c r="AD24" s="182"/>
      <c r="AE24" s="121"/>
      <c r="AF24" s="121"/>
      <c r="AG24" s="121"/>
      <c r="AH24" s="121"/>
      <c r="AI24" s="121"/>
      <c r="AJ24" s="120"/>
      <c r="AK24" s="122"/>
      <c r="AL24" s="120"/>
      <c r="AM24" s="32"/>
    </row>
    <row r="25" spans="1:39" ht="12" customHeight="1">
      <c r="A25" s="682"/>
      <c r="B25" s="660">
        <v>12</v>
      </c>
      <c r="C25" s="646">
        <f>IF(ISNA(MATCH(A25,spisak!$E$4:$E$151,0)),IF(ISNA(MATCH(A25,plasman!$I$3:$I$68,0)),"bye",INDEX(plasman!$H$3:$H$68,MATCH(A25,plasman!$I$3:$I$68,0))),INDEX(spisak!$B$4:$B$151,MATCH(A25,spisak!$E$4:$E$151,0)))</f>
        <v>0</v>
      </c>
      <c r="D25" s="646"/>
      <c r="E25" s="646"/>
      <c r="F25" s="646"/>
      <c r="G25" s="664" t="str">
        <f>IF(ISNA(MATCH(C25,spisak!$B$4:$B$151,0)),"",INDEX(spisak!$C$4:$C$151,MATCH(C25,spisak!$B$4:$B$151,0)))</f>
        <v/>
      </c>
      <c r="H25" s="664"/>
      <c r="I25" s="679"/>
      <c r="J25" s="671" t="str">
        <f>IF(ISBLANK(partije!L205),"",partije!L205)</f>
        <v/>
      </c>
      <c r="K25" s="671" t="str">
        <f>IF(ISBLANK(partije!M205),"",partije!M205)</f>
        <v/>
      </c>
      <c r="L25" s="671" t="str">
        <f>IF(ISBLANK(partije!N205),"",partije!N205)</f>
        <v/>
      </c>
      <c r="M25" s="671" t="str">
        <f>IF(ISBLANK(partije!O205),"",partije!O205)</f>
        <v/>
      </c>
      <c r="N25" s="671" t="str">
        <f>IF(ISBLANK(partije!P205),"",partije!P205)</f>
        <v/>
      </c>
      <c r="O25" s="671" t="str">
        <f>IF(ISBLANK(partije!Q205),"",partije!Q205)</f>
        <v/>
      </c>
      <c r="P25" s="671" t="str">
        <f>IF(ISBLANK(partije!R205),"",partije!R205)</f>
        <v/>
      </c>
      <c r="Q25" s="121"/>
      <c r="R25" s="121"/>
      <c r="S25" s="121"/>
      <c r="T25" s="121"/>
      <c r="U25" s="121"/>
      <c r="V25" s="181"/>
      <c r="W25" s="182"/>
      <c r="X25" s="654" t="str">
        <f>partije!$S$225</f>
        <v>bye</v>
      </c>
      <c r="Y25" s="655"/>
      <c r="Z25" s="655"/>
      <c r="AA25" s="655"/>
      <c r="AB25" s="655"/>
      <c r="AC25" s="647" t="str">
        <f>IF(ISBLANK(partije!J225),"",IF(partije!J225&gt;partije!K225,partije!J225,partije!K225))</f>
        <v/>
      </c>
      <c r="AD25" s="669" t="str">
        <f>IF(ISBLANK(partije!J225),"",IF(partije!J225&gt;partije!K225,partije!K225,partije!J225))</f>
        <v/>
      </c>
      <c r="AE25" s="121"/>
      <c r="AF25" s="121"/>
      <c r="AG25" s="121"/>
      <c r="AH25" s="121"/>
      <c r="AI25" s="121"/>
      <c r="AJ25" s="120"/>
      <c r="AK25" s="122"/>
      <c r="AL25" s="120"/>
      <c r="AM25" s="32"/>
    </row>
    <row r="26" spans="1:39" ht="12" customHeight="1">
      <c r="A26" s="682">
        <v>13</v>
      </c>
      <c r="B26" s="660">
        <v>13</v>
      </c>
      <c r="C26" s="683" t="str">
        <f>IF(ISNA(MATCH(A26,spisak!$E$4:$E$151,0)),IF(ISNA(MATCH(A26,plasman!$I$3:$I$68,0)),"bye",INDEX(plasman!$H$3:$H$68,MATCH(A26,plasman!$I$3:$I$68,0))),INDEX(spisak!$B$4:$B$151,MATCH(A26,spisak!$E$4:$E$151,0)))</f>
        <v>bye</v>
      </c>
      <c r="D26" s="683"/>
      <c r="E26" s="683"/>
      <c r="F26" s="683"/>
      <c r="G26" s="684" t="str">
        <f>IF(ISNA(MATCH(C26,spisak!$B$4:$B$151,0)),"",INDEX(spisak!$C$4:$C$151,MATCH(C26,spisak!$B$4:$B$151,0)))</f>
        <v/>
      </c>
      <c r="H26" s="684"/>
      <c r="I26" s="684"/>
      <c r="J26" s="671"/>
      <c r="K26" s="671"/>
      <c r="L26" s="671"/>
      <c r="M26" s="671"/>
      <c r="N26" s="671"/>
      <c r="O26" s="671"/>
      <c r="P26" s="671"/>
      <c r="Q26" s="121"/>
      <c r="R26" s="121"/>
      <c r="S26" s="121"/>
      <c r="T26" s="121"/>
      <c r="U26" s="121"/>
      <c r="V26" s="181"/>
      <c r="W26" s="182"/>
      <c r="X26" s="656"/>
      <c r="Y26" s="657"/>
      <c r="Z26" s="657"/>
      <c r="AA26" s="657"/>
      <c r="AB26" s="657"/>
      <c r="AC26" s="658"/>
      <c r="AD26" s="670"/>
      <c r="AE26" s="121"/>
      <c r="AF26" s="121"/>
      <c r="AG26" s="121"/>
      <c r="AH26" s="121"/>
      <c r="AI26" s="121"/>
      <c r="AJ26" s="120"/>
      <c r="AK26" s="122"/>
      <c r="AL26" s="120"/>
      <c r="AM26" s="32"/>
    </row>
    <row r="27" spans="1:39" ht="12" customHeight="1">
      <c r="A27" s="682"/>
      <c r="B27" s="660">
        <v>13</v>
      </c>
      <c r="C27" s="646">
        <f>IF(ISNA(MATCH(A27,spisak!$E$4:$E$151,0)),IF(ISNA(MATCH(A27,plasman!$I$3:$I$68,0)),"bye",INDEX(plasman!$H$3:$H$68,MATCH(A27,plasman!$I$3:$I$68,0))),INDEX(spisak!$B$4:$B$151,MATCH(A27,spisak!$E$4:$E$151,0)))</f>
        <v>0</v>
      </c>
      <c r="D27" s="646"/>
      <c r="E27" s="646"/>
      <c r="F27" s="646"/>
      <c r="G27" s="664" t="str">
        <f>IF(ISNA(MATCH(C27,spisak!$B$4:$B$151,0)),"",INDEX(spisak!$C$4:$C$151,MATCH(C27,spisak!$B$4:$B$151,0)))</f>
        <v/>
      </c>
      <c r="H27" s="664"/>
      <c r="I27" s="664"/>
      <c r="J27" s="655" t="str">
        <f>partije!$S$206</f>
        <v>bye</v>
      </c>
      <c r="K27" s="655"/>
      <c r="L27" s="655"/>
      <c r="M27" s="655"/>
      <c r="N27" s="655"/>
      <c r="O27" s="647" t="str">
        <f>IF(ISBLANK(partije!J206),"",IF(partije!J206&gt;partije!K206,partije!J206,partije!K206))</f>
        <v/>
      </c>
      <c r="P27" s="655" t="str">
        <f>IF(ISBLANK(partije!J206),"",IF(partije!J206&gt;partije!K206,partije!K206,partije!J206))</f>
        <v/>
      </c>
      <c r="Q27" s="121"/>
      <c r="R27" s="121"/>
      <c r="S27" s="121"/>
      <c r="T27" s="121"/>
      <c r="U27" s="121"/>
      <c r="V27" s="181"/>
      <c r="W27" s="182"/>
      <c r="X27" s="666" t="str">
        <f>IF(ISBLANK(partije!L225),"",partije!L225)</f>
        <v/>
      </c>
      <c r="Y27" s="666" t="str">
        <f>IF(ISBLANK(partije!M225),"",partije!M225)</f>
        <v/>
      </c>
      <c r="Z27" s="666" t="str">
        <f>IF(ISBLANK(partije!N225),"",partije!N225)</f>
        <v/>
      </c>
      <c r="AA27" s="666" t="str">
        <f>IF(ISBLANK(partije!O225),"",partije!O225)</f>
        <v/>
      </c>
      <c r="AB27" s="666" t="str">
        <f>IF(ISBLANK(partije!P225),"",partije!P225)</f>
        <v/>
      </c>
      <c r="AC27" s="666" t="str">
        <f>IF(ISBLANK(partije!Q225),"",partije!Q225)</f>
        <v/>
      </c>
      <c r="AD27" s="666" t="str">
        <f>IF(ISBLANK(partije!R225),"",partije!R225)</f>
        <v/>
      </c>
      <c r="AE27" s="121"/>
      <c r="AF27" s="121"/>
      <c r="AG27" s="121"/>
      <c r="AH27" s="121"/>
      <c r="AI27" s="121"/>
      <c r="AJ27" s="120"/>
      <c r="AK27" s="122"/>
      <c r="AL27" s="120"/>
      <c r="AM27" s="32"/>
    </row>
    <row r="28" spans="1:39" ht="12" customHeight="1">
      <c r="A28" s="659">
        <v>14</v>
      </c>
      <c r="B28" s="660"/>
      <c r="C28" s="665" t="str">
        <f>IF(ISNA(MATCH(A28,spisak!$E$4:$E$151,0)),IF(ISNA(MATCH(A28,plasman!$I$3:$I$68,0)),"bye",INDEX(plasman!$H$3:$H$68,MATCH(A28,plasman!$I$3:$I$68,0))),INDEX(spisak!$B$4:$B$151,MATCH(A28,spisak!$E$4:$E$151,0)))</f>
        <v>bye</v>
      </c>
      <c r="D28" s="665"/>
      <c r="E28" s="665"/>
      <c r="F28" s="665"/>
      <c r="G28" s="648" t="str">
        <f>IF(ISNA(MATCH(C28,spisak!$B$4:$B$151,0)),"",INDEX(spisak!$C$4:$C$151,MATCH(C28,spisak!$B$4:$B$151,0)))</f>
        <v/>
      </c>
      <c r="H28" s="648"/>
      <c r="I28" s="649"/>
      <c r="J28" s="657"/>
      <c r="K28" s="657"/>
      <c r="L28" s="657"/>
      <c r="M28" s="657"/>
      <c r="N28" s="657"/>
      <c r="O28" s="658"/>
      <c r="P28" s="657"/>
      <c r="Q28" s="121"/>
      <c r="R28" s="121"/>
      <c r="S28" s="121"/>
      <c r="T28" s="121"/>
      <c r="U28" s="121"/>
      <c r="V28" s="181"/>
      <c r="W28" s="182"/>
      <c r="X28" s="666"/>
      <c r="Y28" s="666"/>
      <c r="Z28" s="666"/>
      <c r="AA28" s="666"/>
      <c r="AB28" s="666"/>
      <c r="AC28" s="666"/>
      <c r="AD28" s="666"/>
      <c r="AE28" s="121"/>
      <c r="AF28" s="121"/>
      <c r="AG28" s="121"/>
      <c r="AH28" s="121"/>
      <c r="AI28" s="121"/>
      <c r="AJ28" s="120"/>
      <c r="AK28" s="122"/>
      <c r="AL28" s="120"/>
      <c r="AM28" s="33"/>
    </row>
    <row r="29" spans="1:39" ht="12" customHeight="1">
      <c r="A29" s="659"/>
      <c r="B29" s="660"/>
      <c r="C29" s="661">
        <f>IF(ISNA(MATCH(A29,spisak!$E$4:$E$151,0)),IF(ISNA(MATCH(A29,plasman!$I$3:$I$68,0)),"bye",INDEX(plasman!$H$3:$H$68,MATCH(A29,plasman!$I$3:$I$68,0))),INDEX(spisak!$B$4:$B$151,MATCH(A29,spisak!$E$4:$E$151,0)))</f>
        <v>0</v>
      </c>
      <c r="D29" s="661"/>
      <c r="E29" s="661"/>
      <c r="F29" s="661"/>
      <c r="G29" s="650" t="str">
        <f>IF(ISNA(MATCH(C29,spisak!$B$4:$B$151,0)),"",INDEX(spisak!$C$4:$C$151,MATCH(C29,spisak!$B$4:$B$151,0)))</f>
        <v/>
      </c>
      <c r="H29" s="650"/>
      <c r="I29" s="651"/>
      <c r="J29" s="652" t="str">
        <f>IF(ISBLANK(partije!L206),"",partije!L206)</f>
        <v/>
      </c>
      <c r="K29" s="652" t="str">
        <f>IF(ISBLANK(partije!M206),"",partije!M206)</f>
        <v/>
      </c>
      <c r="L29" s="652" t="str">
        <f>IF(ISBLANK(partije!N206),"",partije!N206)</f>
        <v/>
      </c>
      <c r="M29" s="652" t="str">
        <f>IF(ISBLANK(partije!O206),"",partije!O206)</f>
        <v/>
      </c>
      <c r="N29" s="652" t="str">
        <f>IF(ISBLANK(partije!P206),"",partije!P206)</f>
        <v/>
      </c>
      <c r="O29" s="652" t="str">
        <f>IF(ISBLANK(partije!Q206),"",partije!Q206)</f>
        <v/>
      </c>
      <c r="P29" s="662" t="str">
        <f>IF(ISBLANK(partije!R206),"",partije!R206)</f>
        <v/>
      </c>
      <c r="Q29" s="654" t="str">
        <f>partije!$S$219</f>
        <v>bye</v>
      </c>
      <c r="R29" s="655"/>
      <c r="S29" s="655"/>
      <c r="T29" s="655"/>
      <c r="U29" s="655"/>
      <c r="V29" s="647" t="str">
        <f>IF(ISBLANK(partije!J219),"",IF(partije!J219&gt;partije!K219,partije!J219,partije!K219))</f>
        <v/>
      </c>
      <c r="W29" s="66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59">
        <v>15</v>
      </c>
      <c r="B30" s="660"/>
      <c r="C30" s="661" t="str">
        <f>IF(ISNA(MATCH(A30,spisak!$E$4:$E$151,0)),IF(ISNA(MATCH(A30,plasman!$I$3:$I$68,0)),"bye",INDEX(plasman!$H$3:$H$68,MATCH(A30,plasman!$I$3:$I$68,0))),INDEX(spisak!$B$4:$B$151,MATCH(A30,spisak!$E$4:$E$151,0)))</f>
        <v>bye</v>
      </c>
      <c r="D30" s="661"/>
      <c r="E30" s="661"/>
      <c r="F30" s="661"/>
      <c r="G30" s="650" t="str">
        <f>IF(ISNA(MATCH(C30,spisak!$B$4:$B$151,0)),"",INDEX(spisak!$C$4:$C$151,MATCH(C30,spisak!$B$4:$B$151,0)))</f>
        <v/>
      </c>
      <c r="H30" s="650"/>
      <c r="I30" s="651"/>
      <c r="J30" s="653"/>
      <c r="K30" s="653"/>
      <c r="L30" s="653"/>
      <c r="M30" s="653"/>
      <c r="N30" s="653"/>
      <c r="O30" s="653"/>
      <c r="P30" s="663"/>
      <c r="Q30" s="656"/>
      <c r="R30" s="657"/>
      <c r="S30" s="657"/>
      <c r="T30" s="657"/>
      <c r="U30" s="657"/>
      <c r="V30" s="658"/>
      <c r="W30" s="670"/>
      <c r="X30" s="121"/>
      <c r="Y30" s="121"/>
      <c r="Z30" s="121"/>
      <c r="AA30" s="121"/>
      <c r="AB30" s="121"/>
      <c r="AC30" s="181"/>
      <c r="AD30" s="127"/>
      <c r="AE30" s="121"/>
      <c r="AF30" s="121"/>
      <c r="AG30" s="121"/>
      <c r="AH30" s="121"/>
      <c r="AI30" s="121"/>
      <c r="AJ30" s="120"/>
      <c r="AK30" s="122"/>
      <c r="AL30" s="120"/>
      <c r="AM30" s="33"/>
    </row>
    <row r="31" spans="1:39" ht="12" customHeight="1">
      <c r="A31" s="659"/>
      <c r="B31" s="660"/>
      <c r="C31" s="661">
        <f>IF(ISNA(MATCH(A31,spisak!$E$4:$E$151,0)),IF(ISNA(MATCH(A31,plasman!$I$3:$I$68,0)),"bye",INDEX(plasman!$H$3:$H$68,MATCH(A31,plasman!$I$3:$I$68,0))),INDEX(spisak!$B$4:$B$151,MATCH(A31,spisak!$E$4:$E$151,0)))</f>
        <v>0</v>
      </c>
      <c r="D31" s="661"/>
      <c r="E31" s="661"/>
      <c r="F31" s="661"/>
      <c r="G31" s="650" t="str">
        <f>IF(ISNA(MATCH(C31,spisak!$B$4:$B$151,0)),"",INDEX(spisak!$C$4:$C$151,MATCH(C31,spisak!$B$4:$B$151,0)))</f>
        <v/>
      </c>
      <c r="H31" s="650"/>
      <c r="I31" s="651"/>
      <c r="J31" s="655" t="str">
        <f>partije!$S$207</f>
        <v>bye</v>
      </c>
      <c r="K31" s="655"/>
      <c r="L31" s="655"/>
      <c r="M31" s="655"/>
      <c r="N31" s="655"/>
      <c r="O31" s="647" t="str">
        <f>IF(ISBLANK(partije!J207),"",IF(partije!J207&gt;partije!K207,partije!J207,partije!K207))</f>
        <v/>
      </c>
      <c r="P31" s="669" t="str">
        <f>IF(ISBLANK(partije!J207),"",IF(partije!J207&gt;partije!K207,partije!K207,partije!J207))</f>
        <v/>
      </c>
      <c r="Q31" s="666" t="str">
        <f>IF(ISBLANK(partije!L219),"",partije!L219)</f>
        <v/>
      </c>
      <c r="R31" s="666" t="str">
        <f>IF(ISBLANK(partije!M219),"",partije!M219)</f>
        <v/>
      </c>
      <c r="S31" s="666" t="str">
        <f>IF(ISBLANK(partije!N219),"",partije!N219)</f>
        <v/>
      </c>
      <c r="T31" s="666" t="str">
        <f>IF(ISBLANK(partije!O219),"",partije!O219)</f>
        <v/>
      </c>
      <c r="U31" s="666" t="str">
        <f>IF(ISBLANK(partije!P219),"",partije!P219)</f>
        <v/>
      </c>
      <c r="V31" s="666" t="str">
        <f>IF(ISBLANK(partije!Q219),"",partije!Q219)</f>
        <v/>
      </c>
      <c r="W31" s="666"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2">
        <v>16</v>
      </c>
      <c r="B32" s="660">
        <v>4</v>
      </c>
      <c r="C32" s="676" t="str">
        <f>IF(ISNA(MATCH(A32,spisak!$E$4:$E$151,0)),IF(ISNA(MATCH(A32,plasman!$I$3:$I$68,0)),"bye",INDEX(plasman!$H$3:$H$68,MATCH(A32,plasman!$I$3:$I$68,0))),INDEX(spisak!$B$4:$B$151,MATCH(A32,spisak!$E$4:$E$151,0)))</f>
        <v>bye</v>
      </c>
      <c r="D32" s="676"/>
      <c r="E32" s="676"/>
      <c r="F32" s="676"/>
      <c r="G32" s="677" t="str">
        <f>IF(ISNA(MATCH(C32,spisak!$B$4:$B$151,0)),"",INDEX(spisak!$C$4:$C$151,MATCH(C32,spisak!$B$4:$B$151,0)))</f>
        <v/>
      </c>
      <c r="H32" s="677"/>
      <c r="I32" s="678"/>
      <c r="J32" s="657"/>
      <c r="K32" s="657"/>
      <c r="L32" s="657"/>
      <c r="M32" s="657"/>
      <c r="N32" s="657"/>
      <c r="O32" s="658"/>
      <c r="P32" s="670"/>
      <c r="Q32" s="666"/>
      <c r="R32" s="666"/>
      <c r="S32" s="666"/>
      <c r="T32" s="666"/>
      <c r="U32" s="666"/>
      <c r="V32" s="666"/>
      <c r="W32" s="666"/>
      <c r="X32" s="121"/>
      <c r="Y32" s="121"/>
      <c r="Z32" s="121"/>
      <c r="AA32" s="121"/>
      <c r="AB32" s="121"/>
      <c r="AC32" s="181"/>
      <c r="AD32" s="127"/>
      <c r="AE32" s="121"/>
      <c r="AF32" s="121"/>
      <c r="AG32" s="121"/>
      <c r="AH32" s="121"/>
      <c r="AI32" s="121"/>
      <c r="AJ32" s="120"/>
      <c r="AK32" s="122"/>
      <c r="AL32" s="120"/>
      <c r="AM32" s="33"/>
    </row>
    <row r="33" spans="1:39" ht="12" customHeight="1">
      <c r="A33" s="682"/>
      <c r="B33" s="660">
        <v>4</v>
      </c>
      <c r="C33" s="646">
        <f>IF(ISNA(MATCH(A33,spisak!$E$4:$E$151,0)),IF(ISNA(MATCH(A33,plasman!$I$3:$I$68,0)),"bye",INDEX(plasman!$H$3:$H$68,MATCH(A33,plasman!$I$3:$I$68,0))),INDEX(spisak!$B$4:$B$151,MATCH(A33,spisak!$E$4:$E$151,0)))</f>
        <v>0</v>
      </c>
      <c r="D33" s="646"/>
      <c r="E33" s="646"/>
      <c r="F33" s="646"/>
      <c r="G33" s="664" t="str">
        <f>IF(ISNA(MATCH(C33,spisak!$B$4:$B$151,0)),"",INDEX(spisak!$C$4:$C$151,MATCH(C33,spisak!$B$4:$B$151,0)))</f>
        <v/>
      </c>
      <c r="H33" s="664"/>
      <c r="I33" s="679"/>
      <c r="J33" s="671" t="str">
        <f>IF(ISBLANK(partije!L207),"",partije!L207)</f>
        <v/>
      </c>
      <c r="K33" s="671" t="str">
        <f>IF(ISBLANK(partije!M207),"",partije!M207)</f>
        <v/>
      </c>
      <c r="L33" s="671" t="str">
        <f>IF(ISBLANK(partije!N207),"",partije!N207)</f>
        <v/>
      </c>
      <c r="M33" s="671" t="str">
        <f>IF(ISBLANK(partije!O207),"",partije!O207)</f>
        <v/>
      </c>
      <c r="N33" s="671" t="str">
        <f>IF(ISBLANK(partije!P207),"",partije!P207)</f>
        <v/>
      </c>
      <c r="O33" s="671" t="str">
        <f>IF(ISBLANK(partije!Q207),"",partije!Q207)</f>
        <v/>
      </c>
      <c r="P33" s="671"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2">
        <v>17</v>
      </c>
      <c r="B34" s="660">
        <v>3</v>
      </c>
      <c r="C34" s="683" t="str">
        <f>IF(ISNA(MATCH(A34,spisak!$E$4:$E$151,0)),IF(ISNA(MATCH(A34,plasman!$I$3:$I$68,0)),"bye",INDEX(plasman!$H$3:$H$68,MATCH(A34,plasman!$I$3:$I$68,0))),INDEX(spisak!$B$4:$B$151,MATCH(A34,spisak!$E$4:$E$151,0)))</f>
        <v>bye</v>
      </c>
      <c r="D34" s="683"/>
      <c r="E34" s="683"/>
      <c r="F34" s="683"/>
      <c r="G34" s="684" t="str">
        <f>IF(ISNA(MATCH(C34,spisak!$B$4:$B$151,0)),"",INDEX(spisak!$C$4:$C$151,MATCH(C34,spisak!$B$4:$B$151,0)))</f>
        <v/>
      </c>
      <c r="H34" s="684"/>
      <c r="I34" s="684"/>
      <c r="J34" s="671"/>
      <c r="K34" s="671"/>
      <c r="L34" s="671"/>
      <c r="M34" s="671"/>
      <c r="N34" s="671"/>
      <c r="O34" s="671"/>
      <c r="P34" s="671"/>
      <c r="Q34" s="121"/>
      <c r="R34" s="121"/>
      <c r="S34" s="121"/>
      <c r="T34" s="121"/>
      <c r="U34" s="121"/>
      <c r="V34" s="181"/>
      <c r="W34" s="127"/>
      <c r="X34" s="121"/>
      <c r="Y34" s="121"/>
      <c r="Z34" s="121"/>
      <c r="AA34" s="121"/>
      <c r="AB34" s="121"/>
      <c r="AC34" s="181"/>
      <c r="AD34" s="127"/>
      <c r="AE34" s="689" t="str">
        <f>partije!$S$230</f>
        <v>bye</v>
      </c>
      <c r="AF34" s="690"/>
      <c r="AG34" s="690"/>
      <c r="AH34" s="690"/>
      <c r="AI34" s="690"/>
      <c r="AJ34" s="695" t="str">
        <f>IF(ISBLANK(partije!J230),"",IF(partije!J230&gt;partije!K230,partije!J230,partije!K230))</f>
        <v/>
      </c>
      <c r="AK34" s="693" t="str">
        <f>IF(ISBLANK(partije!$J$230),"",IF(partije!$J$230&gt;partije!$K$230,partije!$K$230,partije!$J$230))</f>
        <v/>
      </c>
      <c r="AL34" s="178"/>
      <c r="AM34" s="33"/>
    </row>
    <row r="35" spans="1:39" ht="12" customHeight="1">
      <c r="A35" s="682"/>
      <c r="B35" s="660">
        <v>3</v>
      </c>
      <c r="C35" s="646">
        <f>IF(ISNA(MATCH(A35,spisak!$E$4:$E$151,0)),IF(ISNA(MATCH(A35,plasman!$I$3:$I$68,0)),"bye",INDEX(plasman!$H$3:$H$68,MATCH(A35,plasman!$I$3:$I$68,0))),INDEX(spisak!$B$4:$B$151,MATCH(A35,spisak!$E$4:$E$151,0)))</f>
        <v>0</v>
      </c>
      <c r="D35" s="646"/>
      <c r="E35" s="646"/>
      <c r="F35" s="646"/>
      <c r="G35" s="664" t="str">
        <f>IF(ISNA(MATCH(C35,spisak!$B$4:$B$151,0)),"",INDEX(spisak!$C$4:$C$151,MATCH(C35,spisak!$B$4:$B$151,0)))</f>
        <v/>
      </c>
      <c r="H35" s="664"/>
      <c r="I35" s="664"/>
      <c r="J35" s="655" t="str">
        <f>partije!$S$208</f>
        <v>bye</v>
      </c>
      <c r="K35" s="655"/>
      <c r="L35" s="655"/>
      <c r="M35" s="655"/>
      <c r="N35" s="655"/>
      <c r="O35" s="647" t="str">
        <f>IF(ISBLANK(partije!J208),"",IF(partije!J208&gt;partije!K208,partije!J208,partije!K208))</f>
        <v/>
      </c>
      <c r="P35" s="655" t="str">
        <f>IF(ISBLANK(partije!J208),"",IF(partije!J208&gt;partije!K208,partije!K208,partije!J208))</f>
        <v/>
      </c>
      <c r="Q35" s="121"/>
      <c r="R35" s="121"/>
      <c r="S35" s="121"/>
      <c r="T35" s="121"/>
      <c r="U35" s="121"/>
      <c r="V35" s="181"/>
      <c r="W35" s="127"/>
      <c r="X35" s="121"/>
      <c r="Y35" s="121"/>
      <c r="Z35" s="121"/>
      <c r="AA35" s="121"/>
      <c r="AB35" s="121"/>
      <c r="AC35" s="181"/>
      <c r="AD35" s="127"/>
      <c r="AE35" s="691"/>
      <c r="AF35" s="692"/>
      <c r="AG35" s="692"/>
      <c r="AH35" s="692"/>
      <c r="AI35" s="692"/>
      <c r="AJ35" s="688"/>
      <c r="AK35" s="686"/>
      <c r="AL35" s="179"/>
      <c r="AM35" s="33"/>
    </row>
    <row r="36" spans="1:39" ht="12" customHeight="1">
      <c r="A36" s="659">
        <v>18</v>
      </c>
      <c r="B36" s="660"/>
      <c r="C36" s="665" t="str">
        <f>IF(ISNA(MATCH(A36,spisak!$E$4:$E$151,0)),IF(ISNA(MATCH(A36,plasman!$I$3:$I$68,0)),"bye",INDEX(plasman!$H$3:$H$68,MATCH(A36,plasman!$I$3:$I$68,0))),INDEX(spisak!$B$4:$B$151,MATCH(A36,spisak!$E$4:$E$151,0)))</f>
        <v>bye</v>
      </c>
      <c r="D36" s="665"/>
      <c r="E36" s="665"/>
      <c r="F36" s="665"/>
      <c r="G36" s="648" t="str">
        <f>IF(ISNA(MATCH(C36,spisak!$B$4:$B$151,0)),"",INDEX(spisak!$C$4:$C$151,MATCH(C36,spisak!$B$4:$B$151,0)))</f>
        <v/>
      </c>
      <c r="H36" s="648"/>
      <c r="I36" s="649"/>
      <c r="J36" s="657"/>
      <c r="K36" s="657"/>
      <c r="L36" s="657"/>
      <c r="M36" s="657"/>
      <c r="N36" s="657"/>
      <c r="O36" s="658"/>
      <c r="P36" s="657"/>
      <c r="Q36" s="121"/>
      <c r="R36" s="121"/>
      <c r="S36" s="121"/>
      <c r="T36" s="121"/>
      <c r="U36" s="121"/>
      <c r="V36" s="181"/>
      <c r="W36" s="127"/>
      <c r="X36" s="121"/>
      <c r="Y36" s="121"/>
      <c r="Z36" s="121"/>
      <c r="AA36" s="121"/>
      <c r="AB36" s="121"/>
      <c r="AC36" s="181"/>
      <c r="AD36" s="127"/>
      <c r="AE36" s="694" t="str">
        <f>IF(ISBLANK(partije!L230),"",partije!L230)</f>
        <v/>
      </c>
      <c r="AF36" s="694" t="str">
        <f>IF(ISBLANK(partije!M230),"",partije!M230)</f>
        <v/>
      </c>
      <c r="AG36" s="694" t="str">
        <f>IF(ISBLANK(partije!N230),"",partije!N230)</f>
        <v/>
      </c>
      <c r="AH36" s="694" t="str">
        <f>IF(ISBLANK(partije!O230),"",partije!O230)</f>
        <v/>
      </c>
      <c r="AI36" s="694" t="str">
        <f>IF(ISBLANK(partije!P230),"",partije!P230)</f>
        <v/>
      </c>
      <c r="AJ36" s="694" t="str">
        <f>IF(ISBLANK(partije!Q230),"",partije!Q230)</f>
        <v/>
      </c>
      <c r="AK36" s="667" t="str">
        <f>IF(ISBLANK(partije!R230),"",partije!R230)</f>
        <v/>
      </c>
      <c r="AL36" s="124"/>
      <c r="AM36" s="33"/>
    </row>
    <row r="37" spans="1:39" ht="12" customHeight="1">
      <c r="A37" s="659"/>
      <c r="B37" s="660"/>
      <c r="C37" s="661">
        <f>IF(ISNA(MATCH(A37,spisak!$E$4:$E$151,0)),IF(ISNA(MATCH(A37,plasman!$I$3:$I$68,0)),"bye",INDEX(plasman!$H$3:$H$68,MATCH(A37,plasman!$I$3:$I$68,0))),INDEX(spisak!$B$4:$B$151,MATCH(A37,spisak!$E$4:$E$151,0)))</f>
        <v>0</v>
      </c>
      <c r="D37" s="661"/>
      <c r="E37" s="661"/>
      <c r="F37" s="661"/>
      <c r="G37" s="650" t="str">
        <f>IF(ISNA(MATCH(C37,spisak!$B$4:$B$151,0)),"",INDEX(spisak!$C$4:$C$151,MATCH(C37,spisak!$B$4:$B$151,0)))</f>
        <v/>
      </c>
      <c r="H37" s="650"/>
      <c r="I37" s="651"/>
      <c r="J37" s="652" t="str">
        <f>IF(ISBLANK(partije!L208),"",partije!L208)</f>
        <v/>
      </c>
      <c r="K37" s="652" t="str">
        <f>IF(ISBLANK(partije!M208),"",partije!M208)</f>
        <v/>
      </c>
      <c r="L37" s="652" t="str">
        <f>IF(ISBLANK(partije!N208),"",partije!N208)</f>
        <v/>
      </c>
      <c r="M37" s="652" t="str">
        <f>IF(ISBLANK(partije!O208),"",partije!O208)</f>
        <v/>
      </c>
      <c r="N37" s="652" t="str">
        <f>IF(ISBLANK(partije!P208),"",partije!P208)</f>
        <v/>
      </c>
      <c r="O37" s="652" t="str">
        <f>IF(ISBLANK(partije!Q208),"",partije!Q208)</f>
        <v/>
      </c>
      <c r="P37" s="662" t="str">
        <f>IF(ISBLANK(partije!R208),"",partije!R208)</f>
        <v/>
      </c>
      <c r="Q37" s="654" t="str">
        <f>partije!$S$220</f>
        <v>bye</v>
      </c>
      <c r="R37" s="655"/>
      <c r="S37" s="655"/>
      <c r="T37" s="655"/>
      <c r="U37" s="655"/>
      <c r="V37" s="647" t="str">
        <f>IF(ISBLANK(partije!J220),"",IF(partije!J220&gt;partije!K220,partije!J220,partije!K220))</f>
        <v/>
      </c>
      <c r="W37" s="655" t="str">
        <f>IF(ISBLANK(partije!J220),"",IF(partije!J220&gt;partije!K220,partije!K220,partije!J220))</f>
        <v/>
      </c>
      <c r="X37" s="121"/>
      <c r="Y37" s="121"/>
      <c r="Z37" s="121"/>
      <c r="AA37" s="121"/>
      <c r="AB37" s="121"/>
      <c r="AC37" s="181"/>
      <c r="AD37" s="127"/>
      <c r="AE37" s="666"/>
      <c r="AF37" s="666"/>
      <c r="AG37" s="666"/>
      <c r="AH37" s="666"/>
      <c r="AI37" s="666"/>
      <c r="AJ37" s="666"/>
      <c r="AK37" s="668"/>
      <c r="AL37" s="120"/>
      <c r="AM37" s="33"/>
    </row>
    <row r="38" spans="1:39" ht="12" customHeight="1">
      <c r="A38" s="659">
        <v>19</v>
      </c>
      <c r="B38" s="660"/>
      <c r="C38" s="661" t="str">
        <f>IF(ISNA(MATCH(A38,spisak!$E$4:$E$151,0)),IF(ISNA(MATCH(A38,plasman!$I$3:$I$68,0)),"bye",INDEX(plasman!$H$3:$H$68,MATCH(A38,plasman!$I$3:$I$68,0))),INDEX(spisak!$B$4:$B$151,MATCH(A38,spisak!$E$4:$E$151,0)))</f>
        <v>bye</v>
      </c>
      <c r="D38" s="661"/>
      <c r="E38" s="661"/>
      <c r="F38" s="661"/>
      <c r="G38" s="650" t="str">
        <f>IF(ISNA(MATCH(C38,spisak!$B$4:$B$151,0)),"",INDEX(spisak!$C$4:$C$151,MATCH(C38,spisak!$B$4:$B$151,0)))</f>
        <v/>
      </c>
      <c r="H38" s="650"/>
      <c r="I38" s="651"/>
      <c r="J38" s="653"/>
      <c r="K38" s="653"/>
      <c r="L38" s="653"/>
      <c r="M38" s="653"/>
      <c r="N38" s="653"/>
      <c r="O38" s="653"/>
      <c r="P38" s="663"/>
      <c r="Q38" s="656"/>
      <c r="R38" s="657"/>
      <c r="S38" s="657"/>
      <c r="T38" s="657"/>
      <c r="U38" s="657"/>
      <c r="V38" s="658"/>
      <c r="W38" s="657"/>
      <c r="X38" s="121"/>
      <c r="Y38" s="121"/>
      <c r="Z38" s="121"/>
      <c r="AA38" s="121"/>
      <c r="AB38" s="121"/>
      <c r="AC38" s="181"/>
      <c r="AD38" s="127"/>
      <c r="AE38" s="121"/>
      <c r="AF38" s="121"/>
      <c r="AG38" s="121"/>
      <c r="AH38" s="121"/>
      <c r="AI38" s="121"/>
      <c r="AJ38" s="120"/>
      <c r="AK38" s="122"/>
      <c r="AL38" s="120"/>
      <c r="AM38" s="33"/>
    </row>
    <row r="39" spans="1:39" ht="12" customHeight="1">
      <c r="A39" s="659"/>
      <c r="B39" s="660"/>
      <c r="C39" s="661">
        <f>IF(ISNA(MATCH(A39,spisak!$E$4:$E$151,0)),IF(ISNA(MATCH(A39,plasman!$I$3:$I$68,0)),"bye",INDEX(plasman!$H$3:$H$68,MATCH(A39,plasman!$I$3:$I$68,0))),INDEX(spisak!$B$4:$B$151,MATCH(A39,spisak!$E$4:$E$151,0)))</f>
        <v>0</v>
      </c>
      <c r="D39" s="661"/>
      <c r="E39" s="661"/>
      <c r="F39" s="661"/>
      <c r="G39" s="650" t="str">
        <f>IF(ISNA(MATCH(C39,spisak!$B$4:$B$151,0)),"",INDEX(spisak!$C$4:$C$151,MATCH(C39,spisak!$B$4:$B$151,0)))</f>
        <v/>
      </c>
      <c r="H39" s="650"/>
      <c r="I39" s="651"/>
      <c r="J39" s="655" t="str">
        <f>partije!$S$209</f>
        <v>bye</v>
      </c>
      <c r="K39" s="655"/>
      <c r="L39" s="655"/>
      <c r="M39" s="655"/>
      <c r="N39" s="655"/>
      <c r="O39" s="647" t="str">
        <f>IF(ISBLANK(partije!J209),"",IF(partije!J209&gt;partije!K209,partije!J209,partije!K209))</f>
        <v/>
      </c>
      <c r="P39" s="669" t="str">
        <f>IF(ISBLANK(partije!J209),"",IF(partije!J209&gt;partije!K209,partije!K209,partije!J209))</f>
        <v/>
      </c>
      <c r="Q39" s="666" t="str">
        <f>IF(ISBLANK(partije!L220),"",partije!L220)</f>
        <v/>
      </c>
      <c r="R39" s="666" t="str">
        <f>IF(ISBLANK(partije!M220),"",partije!M220)</f>
        <v/>
      </c>
      <c r="S39" s="666" t="str">
        <f>IF(ISBLANK(partije!N220),"",partije!N220)</f>
        <v/>
      </c>
      <c r="T39" s="666" t="str">
        <f>IF(ISBLANK(partije!O220),"",partije!O220)</f>
        <v/>
      </c>
      <c r="U39" s="666" t="str">
        <f>IF(ISBLANK(partije!P220),"",partije!P220)</f>
        <v/>
      </c>
      <c r="V39" s="666" t="str">
        <f>IF(ISBLANK(partije!Q220),"",partije!Q220)</f>
        <v/>
      </c>
      <c r="W39" s="667"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2">
        <v>20</v>
      </c>
      <c r="B40" s="660">
        <v>14</v>
      </c>
      <c r="C40" s="676" t="str">
        <f>IF(ISNA(MATCH(A40,spisak!$E$4:$E$151,0)),IF(ISNA(MATCH(A40,plasman!$I$3:$I$68,0)),"bye",INDEX(plasman!$H$3:$H$68,MATCH(A40,plasman!$I$3:$I$68,0))),INDEX(spisak!$B$4:$B$151,MATCH(A40,spisak!$E$4:$E$151,0)))</f>
        <v>bye</v>
      </c>
      <c r="D40" s="676"/>
      <c r="E40" s="676"/>
      <c r="F40" s="676"/>
      <c r="G40" s="677" t="str">
        <f>IF(ISNA(MATCH(C40,spisak!$B$4:$B$151,0)),"",INDEX(spisak!$C$4:$C$151,MATCH(C40,spisak!$B$4:$B$151,0)))</f>
        <v/>
      </c>
      <c r="H40" s="677"/>
      <c r="I40" s="678"/>
      <c r="J40" s="657"/>
      <c r="K40" s="657"/>
      <c r="L40" s="657"/>
      <c r="M40" s="657"/>
      <c r="N40" s="657"/>
      <c r="O40" s="658"/>
      <c r="P40" s="670"/>
      <c r="Q40" s="666"/>
      <c r="R40" s="666"/>
      <c r="S40" s="666"/>
      <c r="T40" s="666"/>
      <c r="U40" s="666"/>
      <c r="V40" s="666"/>
      <c r="W40" s="668"/>
      <c r="X40" s="121"/>
      <c r="Y40" s="121"/>
      <c r="Z40" s="121"/>
      <c r="AA40" s="121"/>
      <c r="AB40" s="121"/>
      <c r="AC40" s="181"/>
      <c r="AD40" s="127"/>
      <c r="AE40" s="121"/>
      <c r="AF40" s="121"/>
      <c r="AG40" s="121"/>
      <c r="AH40" s="121"/>
      <c r="AI40" s="121"/>
      <c r="AJ40" s="120"/>
      <c r="AK40" s="122"/>
      <c r="AL40" s="120"/>
      <c r="AM40" s="33"/>
    </row>
    <row r="41" spans="1:39" ht="12" customHeight="1">
      <c r="A41" s="682"/>
      <c r="B41" s="660">
        <v>14</v>
      </c>
      <c r="C41" s="646">
        <f>IF(ISNA(MATCH(A41,spisak!$E$4:$E$151,0)),IF(ISNA(MATCH(A41,plasman!$I$3:$I$68,0)),"bye",INDEX(plasman!$H$3:$H$68,MATCH(A41,plasman!$I$3:$I$68,0))),INDEX(spisak!$B$4:$B$151,MATCH(A41,spisak!$E$4:$E$151,0)))</f>
        <v>0</v>
      </c>
      <c r="D41" s="646"/>
      <c r="E41" s="646"/>
      <c r="F41" s="646"/>
      <c r="G41" s="664" t="str">
        <f>IF(ISNA(MATCH(C41,spisak!$B$4:$B$151,0)),"",INDEX(spisak!$C$4:$C$151,MATCH(C41,spisak!$B$4:$B$151,0)))</f>
        <v/>
      </c>
      <c r="H41" s="664"/>
      <c r="I41" s="679"/>
      <c r="J41" s="671" t="str">
        <f>IF(ISBLANK(partije!L209),"",partije!L209)</f>
        <v/>
      </c>
      <c r="K41" s="671" t="str">
        <f>IF(ISBLANK(partije!M209),"",partije!M209)</f>
        <v/>
      </c>
      <c r="L41" s="671" t="str">
        <f>IF(ISBLANK(partije!N209),"",partije!N209)</f>
        <v/>
      </c>
      <c r="M41" s="671" t="str">
        <f>IF(ISBLANK(partije!O209),"",partije!O209)</f>
        <v/>
      </c>
      <c r="N41" s="671" t="str">
        <f>IF(ISBLANK(partije!P209),"",partije!P209)</f>
        <v/>
      </c>
      <c r="O41" s="671" t="str">
        <f>IF(ISBLANK(partije!Q209),"",partije!Q209)</f>
        <v/>
      </c>
      <c r="P41" s="671" t="str">
        <f>IF(ISBLANK(partije!R209),"",partije!R209)</f>
        <v/>
      </c>
      <c r="Q41" s="121"/>
      <c r="R41" s="121"/>
      <c r="S41" s="121"/>
      <c r="T41" s="121"/>
      <c r="U41" s="121"/>
      <c r="V41" s="181"/>
      <c r="W41" s="182"/>
      <c r="X41" s="654" t="str">
        <f>partije!$S$226</f>
        <v>bye</v>
      </c>
      <c r="Y41" s="655"/>
      <c r="Z41" s="655"/>
      <c r="AA41" s="655"/>
      <c r="AB41" s="655"/>
      <c r="AC41" s="647" t="str">
        <f>IF(ISBLANK(partije!J226),"",IF(partije!J226&gt;partije!K226,partije!J226,partije!K226))</f>
        <v/>
      </c>
      <c r="AD41" s="655" t="str">
        <f>IF(ISBLANK(partije!J226),"",IF(partije!J226&gt;partije!K226,partije!K226,partije!J226))</f>
        <v/>
      </c>
      <c r="AE41" s="121"/>
      <c r="AF41" s="121"/>
      <c r="AG41" s="121"/>
      <c r="AH41" s="121"/>
      <c r="AI41" s="121"/>
      <c r="AJ41" s="120"/>
      <c r="AK41" s="122"/>
      <c r="AL41" s="120"/>
      <c r="AM41" s="33"/>
    </row>
    <row r="42" spans="1:39" ht="12" customHeight="1">
      <c r="A42" s="682">
        <v>21</v>
      </c>
      <c r="B42" s="660">
        <v>11</v>
      </c>
      <c r="C42" s="683" t="str">
        <f>IF(ISNA(MATCH(A42,spisak!$E$4:$E$151,0)),IF(ISNA(MATCH(A42,plasman!$I$3:$I$68,0)),"bye",INDEX(plasman!$H$3:$H$68,MATCH(A42,plasman!$I$3:$I$68,0))),INDEX(spisak!$B$4:$B$151,MATCH(A42,spisak!$E$4:$E$151,0)))</f>
        <v>bye</v>
      </c>
      <c r="D42" s="683"/>
      <c r="E42" s="683"/>
      <c r="F42" s="683"/>
      <c r="G42" s="684" t="str">
        <f>IF(ISNA(MATCH(C42,spisak!$B$4:$B$151,0)),"",INDEX(spisak!$C$4:$C$151,MATCH(C42,spisak!$B$4:$B$151,0)))</f>
        <v/>
      </c>
      <c r="H42" s="684"/>
      <c r="I42" s="684"/>
      <c r="J42" s="671"/>
      <c r="K42" s="671"/>
      <c r="L42" s="671"/>
      <c r="M42" s="671"/>
      <c r="N42" s="671"/>
      <c r="O42" s="671"/>
      <c r="P42" s="671"/>
      <c r="Q42" s="121"/>
      <c r="R42" s="121"/>
      <c r="S42" s="121"/>
      <c r="T42" s="121"/>
      <c r="U42" s="121"/>
      <c r="V42" s="181"/>
      <c r="W42" s="182"/>
      <c r="X42" s="656"/>
      <c r="Y42" s="657"/>
      <c r="Z42" s="657"/>
      <c r="AA42" s="657"/>
      <c r="AB42" s="657"/>
      <c r="AC42" s="658"/>
      <c r="AD42" s="657"/>
      <c r="AE42" s="121"/>
      <c r="AF42" s="121"/>
      <c r="AG42" s="121"/>
      <c r="AH42" s="121"/>
      <c r="AI42" s="121"/>
      <c r="AJ42" s="120"/>
      <c r="AK42" s="122"/>
      <c r="AL42" s="120"/>
      <c r="AM42" s="33"/>
    </row>
    <row r="43" spans="1:39" ht="12" customHeight="1">
      <c r="A43" s="682"/>
      <c r="B43" s="660">
        <v>11</v>
      </c>
      <c r="C43" s="646">
        <f>IF(ISNA(MATCH(A43,spisak!$E$4:$E$151,0)),IF(ISNA(MATCH(A43,plasman!$I$3:$I$68,0)),"bye",INDEX(plasman!$H$3:$H$68,MATCH(A43,plasman!$I$3:$I$68,0))),INDEX(spisak!$B$4:$B$151,MATCH(A43,spisak!$E$4:$E$151,0)))</f>
        <v>0</v>
      </c>
      <c r="D43" s="646"/>
      <c r="E43" s="646"/>
      <c r="F43" s="646"/>
      <c r="G43" s="664" t="str">
        <f>IF(ISNA(MATCH(C43,spisak!$B$4:$B$151,0)),"",INDEX(spisak!$C$4:$C$151,MATCH(C43,spisak!$B$4:$B$151,0)))</f>
        <v/>
      </c>
      <c r="H43" s="664"/>
      <c r="I43" s="664"/>
      <c r="J43" s="696" t="str">
        <f>partije!$S$210</f>
        <v>bye</v>
      </c>
      <c r="K43" s="696"/>
      <c r="L43" s="696"/>
      <c r="M43" s="696"/>
      <c r="N43" s="696"/>
      <c r="O43" s="697" t="str">
        <f>IF(ISBLANK(partije!J210),"",IF(partije!J210&gt;partije!K210,partije!J210,partije!K210))</f>
        <v/>
      </c>
      <c r="P43" s="696" t="str">
        <f>IF(ISBLANK(partije!J210),"",IF(partije!J210&gt;partije!K210,partije!K210,partije!J210))</f>
        <v/>
      </c>
      <c r="Q43" s="121"/>
      <c r="R43" s="121"/>
      <c r="S43" s="121"/>
      <c r="T43" s="121"/>
      <c r="U43" s="121"/>
      <c r="V43" s="181"/>
      <c r="W43" s="182"/>
      <c r="X43" s="666" t="str">
        <f>IF(ISBLANK(partije!L226),"",partije!L226)</f>
        <v/>
      </c>
      <c r="Y43" s="666" t="str">
        <f>IF(ISBLANK(partije!M226),"",partije!M226)</f>
        <v/>
      </c>
      <c r="Z43" s="666" t="str">
        <f>IF(ISBLANK(partije!N226),"",partije!N226)</f>
        <v/>
      </c>
      <c r="AA43" s="666" t="str">
        <f>IF(ISBLANK(partije!O226),"",partije!O226)</f>
        <v/>
      </c>
      <c r="AB43" s="666" t="str">
        <f>IF(ISBLANK(partije!P226),"",partije!P226)</f>
        <v/>
      </c>
      <c r="AC43" s="666" t="str">
        <f>IF(ISBLANK(partije!Q226),"",partije!Q226)</f>
        <v/>
      </c>
      <c r="AD43" s="667" t="str">
        <f>IF(ISBLANK(partije!R226),"",partije!R226)</f>
        <v/>
      </c>
      <c r="AE43" s="121"/>
      <c r="AF43" s="121"/>
      <c r="AG43" s="121"/>
      <c r="AH43" s="121"/>
      <c r="AI43" s="121"/>
      <c r="AJ43" s="120"/>
      <c r="AK43" s="122"/>
      <c r="AL43" s="120"/>
      <c r="AM43" s="33"/>
    </row>
    <row r="44" spans="1:39" ht="12" customHeight="1">
      <c r="A44" s="659">
        <v>22</v>
      </c>
      <c r="B44" s="660"/>
      <c r="C44" s="665" t="str">
        <f>IF(ISNA(MATCH(A44,spisak!$E$4:$E$151,0)),IF(ISNA(MATCH(A44,plasman!$I$3:$I$68,0)),"bye",INDEX(plasman!$H$3:$H$68,MATCH(A44,plasman!$I$3:$I$68,0))),INDEX(spisak!$B$4:$B$151,MATCH(A44,spisak!$E$4:$E$151,0)))</f>
        <v>bye</v>
      </c>
      <c r="D44" s="665"/>
      <c r="E44" s="665"/>
      <c r="F44" s="665"/>
      <c r="G44" s="648" t="str">
        <f>IF(ISNA(MATCH(C44,spisak!$B$4:$B$151,0)),"",INDEX(spisak!$C$4:$C$151,MATCH(C44,spisak!$B$4:$B$151,0)))</f>
        <v/>
      </c>
      <c r="H44" s="648"/>
      <c r="I44" s="649"/>
      <c r="J44" s="696"/>
      <c r="K44" s="696"/>
      <c r="L44" s="696"/>
      <c r="M44" s="696"/>
      <c r="N44" s="696"/>
      <c r="O44" s="697"/>
      <c r="P44" s="696"/>
      <c r="Q44" s="121"/>
      <c r="R44" s="121"/>
      <c r="S44" s="121"/>
      <c r="T44" s="121"/>
      <c r="U44" s="121"/>
      <c r="V44" s="181"/>
      <c r="W44" s="182"/>
      <c r="X44" s="666"/>
      <c r="Y44" s="666"/>
      <c r="Z44" s="666"/>
      <c r="AA44" s="666"/>
      <c r="AB44" s="666"/>
      <c r="AC44" s="666"/>
      <c r="AD44" s="668"/>
      <c r="AE44" s="121"/>
      <c r="AF44" s="121"/>
      <c r="AG44" s="121"/>
      <c r="AH44" s="121"/>
      <c r="AI44" s="121"/>
      <c r="AJ44" s="120"/>
      <c r="AK44" s="122"/>
      <c r="AL44" s="120"/>
      <c r="AM44" s="33"/>
    </row>
    <row r="45" spans="1:39" ht="12" customHeight="1">
      <c r="A45" s="659"/>
      <c r="B45" s="660"/>
      <c r="C45" s="661">
        <f>IF(ISNA(MATCH(A45,spisak!$E$4:$E$151,0)),IF(ISNA(MATCH(A45,plasman!$I$3:$I$68,0)),"bye",INDEX(plasman!$H$3:$H$68,MATCH(A45,plasman!$I$3:$I$68,0))),INDEX(spisak!$B$4:$B$151,MATCH(A45,spisak!$E$4:$E$151,0)))</f>
        <v>0</v>
      </c>
      <c r="D45" s="661"/>
      <c r="E45" s="661"/>
      <c r="F45" s="661"/>
      <c r="G45" s="650" t="str">
        <f>IF(ISNA(MATCH(C45,spisak!$B$4:$B$151,0)),"",INDEX(spisak!$C$4:$C$151,MATCH(C45,spisak!$B$4:$B$151,0)))</f>
        <v/>
      </c>
      <c r="H45" s="650"/>
      <c r="I45" s="651"/>
      <c r="J45" s="652" t="str">
        <f>IF(ISBLANK(partije!L210),"",partije!L210)</f>
        <v/>
      </c>
      <c r="K45" s="652" t="str">
        <f>IF(ISBLANK(partije!M210),"",partije!M210)</f>
        <v/>
      </c>
      <c r="L45" s="652" t="str">
        <f>IF(ISBLANK(partije!N210),"",partije!N210)</f>
        <v/>
      </c>
      <c r="M45" s="652" t="str">
        <f>IF(ISBLANK(partije!O210),"",partije!O210)</f>
        <v/>
      </c>
      <c r="N45" s="652" t="str">
        <f>IF(ISBLANK(partije!P210),"",partije!P210)</f>
        <v/>
      </c>
      <c r="O45" s="652" t="str">
        <f>IF(ISBLANK(partije!Q210),"",partije!Q210)</f>
        <v/>
      </c>
      <c r="P45" s="662" t="str">
        <f>IF(ISBLANK(partije!R210),"",partije!R210)</f>
        <v/>
      </c>
      <c r="Q45" s="654" t="str">
        <f>partije!$S$221</f>
        <v>bye</v>
      </c>
      <c r="R45" s="655"/>
      <c r="S45" s="655"/>
      <c r="T45" s="655"/>
      <c r="U45" s="655"/>
      <c r="V45" s="647" t="str">
        <f>IF(ISBLANK(partije!J221),"",IF(partije!J221&gt;partije!K221,partije!J221,partije!K221))</f>
        <v/>
      </c>
      <c r="W45" s="66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59">
        <v>23</v>
      </c>
      <c r="B46" s="660"/>
      <c r="C46" s="661" t="str">
        <f>IF(ISNA(MATCH(A46,spisak!$E$4:$E$151,0)),IF(ISNA(MATCH(A46,plasman!$I$3:$I$68,0)),"bye",INDEX(plasman!$H$3:$H$68,MATCH(A46,plasman!$I$3:$I$68,0))),INDEX(spisak!$B$4:$B$151,MATCH(A46,spisak!$E$4:$E$151,0)))</f>
        <v>bye</v>
      </c>
      <c r="D46" s="661"/>
      <c r="E46" s="661"/>
      <c r="F46" s="661"/>
      <c r="G46" s="650" t="str">
        <f>IF(ISNA(MATCH(C46,spisak!$B$4:$B$151,0)),"",INDEX(spisak!$C$4:$C$151,MATCH(C46,spisak!$B$4:$B$151,0)))</f>
        <v/>
      </c>
      <c r="H46" s="650"/>
      <c r="I46" s="651"/>
      <c r="J46" s="671"/>
      <c r="K46" s="671"/>
      <c r="L46" s="671"/>
      <c r="M46" s="671"/>
      <c r="N46" s="671"/>
      <c r="O46" s="671"/>
      <c r="P46" s="698"/>
      <c r="Q46" s="656"/>
      <c r="R46" s="657"/>
      <c r="S46" s="657"/>
      <c r="T46" s="657"/>
      <c r="U46" s="657"/>
      <c r="V46" s="658"/>
      <c r="W46" s="670"/>
      <c r="X46" s="121"/>
      <c r="Y46" s="121"/>
      <c r="Z46" s="121"/>
      <c r="AA46" s="121"/>
      <c r="AB46" s="121"/>
      <c r="AC46" s="181"/>
      <c r="AD46" s="182"/>
      <c r="AE46" s="121"/>
      <c r="AF46" s="121"/>
      <c r="AG46" s="121"/>
      <c r="AH46" s="121"/>
      <c r="AI46" s="121"/>
      <c r="AJ46" s="120"/>
      <c r="AK46" s="122"/>
      <c r="AL46" s="120"/>
      <c r="AM46" s="33"/>
    </row>
    <row r="47" spans="1:39" ht="12" customHeight="1">
      <c r="A47" s="659"/>
      <c r="B47" s="660"/>
      <c r="C47" s="661">
        <f>IF(ISNA(MATCH(A47,spisak!$E$4:$E$151,0)),IF(ISNA(MATCH(A47,plasman!$I$3:$I$68,0)),"bye",INDEX(plasman!$H$3:$H$68,MATCH(A47,plasman!$I$3:$I$68,0))),INDEX(spisak!$B$4:$B$151,MATCH(A47,spisak!$E$4:$E$151,0)))</f>
        <v>0</v>
      </c>
      <c r="D47" s="661"/>
      <c r="E47" s="661"/>
      <c r="F47" s="661"/>
      <c r="G47" s="650" t="str">
        <f>IF(ISNA(MATCH(C47,spisak!$B$4:$B$151,0)),"",INDEX(spisak!$C$4:$C$151,MATCH(C47,spisak!$B$4:$B$151,0)))</f>
        <v/>
      </c>
      <c r="H47" s="650"/>
      <c r="I47" s="651"/>
      <c r="J47" s="655" t="str">
        <f>partije!$S$211</f>
        <v>bye</v>
      </c>
      <c r="K47" s="655"/>
      <c r="L47" s="655"/>
      <c r="M47" s="655"/>
      <c r="N47" s="655"/>
      <c r="O47" s="647" t="str">
        <f>IF(ISBLANK(partije!J211),"",IF(partije!J211&gt;partije!K211,partije!J211,partije!K211))</f>
        <v/>
      </c>
      <c r="P47" s="669" t="str">
        <f>IF(ISBLANK(partije!J211),"",IF(partije!J211&gt;partije!K211,partije!K211,partije!J211))</f>
        <v/>
      </c>
      <c r="Q47" s="666" t="str">
        <f>IF(ISBLANK(partije!L221),"",partije!L221)</f>
        <v/>
      </c>
      <c r="R47" s="666" t="str">
        <f>IF(ISBLANK(partije!M221),"",partije!M221)</f>
        <v/>
      </c>
      <c r="S47" s="666" t="str">
        <f>IF(ISBLANK(partije!N221),"",partije!N221)</f>
        <v/>
      </c>
      <c r="T47" s="666" t="str">
        <f>IF(ISBLANK(partije!O221),"",partije!O221)</f>
        <v/>
      </c>
      <c r="U47" s="666" t="str">
        <f>IF(ISBLANK(partije!P221),"",partije!P221)</f>
        <v/>
      </c>
      <c r="V47" s="666" t="str">
        <f>IF(ISBLANK(partije!Q221),"",partije!Q221)</f>
        <v/>
      </c>
      <c r="W47" s="666"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2">
        <v>24</v>
      </c>
      <c r="B48" s="660">
        <v>6</v>
      </c>
      <c r="C48" s="676" t="str">
        <f>IF(ISNA(MATCH(A48,spisak!$E$4:$E$151,0)),IF(ISNA(MATCH(A48,plasman!$I$3:$I$68,0)),"bye",INDEX(plasman!$H$3:$H$68,MATCH(A48,plasman!$I$3:$I$68,0))),INDEX(spisak!$B$4:$B$151,MATCH(A48,spisak!$E$4:$E$151,0)))</f>
        <v>bye</v>
      </c>
      <c r="D48" s="676"/>
      <c r="E48" s="676"/>
      <c r="F48" s="676"/>
      <c r="G48" s="677" t="str">
        <f>IF(ISNA(MATCH(C48,spisak!$B$4:$B$151,0)),"",INDEX(spisak!$C$4:$C$151,MATCH(C48,spisak!$B$4:$B$151,0)))</f>
        <v/>
      </c>
      <c r="H48" s="677"/>
      <c r="I48" s="678"/>
      <c r="J48" s="657"/>
      <c r="K48" s="657"/>
      <c r="L48" s="657"/>
      <c r="M48" s="657"/>
      <c r="N48" s="657"/>
      <c r="O48" s="658"/>
      <c r="P48" s="670"/>
      <c r="Q48" s="666"/>
      <c r="R48" s="666"/>
      <c r="S48" s="666"/>
      <c r="T48" s="666"/>
      <c r="U48" s="666"/>
      <c r="V48" s="666"/>
      <c r="W48" s="666"/>
      <c r="X48" s="121"/>
      <c r="Y48" s="121"/>
      <c r="Z48" s="121"/>
      <c r="AA48" s="121"/>
      <c r="AB48" s="121"/>
      <c r="AC48" s="181"/>
      <c r="AD48" s="182"/>
      <c r="AE48" s="121"/>
      <c r="AF48" s="121"/>
      <c r="AG48" s="121"/>
      <c r="AH48" s="121"/>
      <c r="AI48" s="121"/>
      <c r="AJ48" s="120"/>
      <c r="AK48" s="122"/>
      <c r="AL48" s="120"/>
      <c r="AM48" s="33"/>
    </row>
    <row r="49" spans="1:39" ht="12" customHeight="1">
      <c r="A49" s="682"/>
      <c r="B49" s="660">
        <v>6</v>
      </c>
      <c r="C49" s="646">
        <f>IF(ISNA(MATCH(A49,spisak!$E$4:$E$151,0)),IF(ISNA(MATCH(A49,plasman!$I$3:$I$68,0)),"bye",INDEX(plasman!$H$3:$H$68,MATCH(A49,plasman!$I$3:$I$68,0))),INDEX(spisak!$B$4:$B$151,MATCH(A49,spisak!$E$4:$E$151,0)))</f>
        <v>0</v>
      </c>
      <c r="D49" s="646"/>
      <c r="E49" s="646"/>
      <c r="F49" s="646"/>
      <c r="G49" s="664" t="str">
        <f>IF(ISNA(MATCH(C49,spisak!$B$4:$B$151,0)),"",INDEX(spisak!$C$4:$C$151,MATCH(C49,spisak!$B$4:$B$151,0)))</f>
        <v/>
      </c>
      <c r="H49" s="664"/>
      <c r="I49" s="679"/>
      <c r="J49" s="671" t="str">
        <f>IF(ISBLANK(partije!L211),"",partije!L211)</f>
        <v/>
      </c>
      <c r="K49" s="671" t="str">
        <f>IF(ISBLANK(partije!M211),"",partije!M211)</f>
        <v/>
      </c>
      <c r="L49" s="671" t="str">
        <f>IF(ISBLANK(partije!N211),"",partije!N211)</f>
        <v/>
      </c>
      <c r="M49" s="671" t="str">
        <f>IF(ISBLANK(partije!O211),"",partije!O211)</f>
        <v/>
      </c>
      <c r="N49" s="671" t="str">
        <f>IF(ISBLANK(partije!P211),"",partije!P211)</f>
        <v/>
      </c>
      <c r="O49" s="671" t="str">
        <f>IF(ISBLANK(partije!Q211),"",partije!Q211)</f>
        <v/>
      </c>
      <c r="P49" s="671"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2">
        <v>25</v>
      </c>
      <c r="B50" s="660">
        <v>7</v>
      </c>
      <c r="C50" s="683" t="str">
        <f>IF(ISNA(MATCH(A50,spisak!$E$4:$E$151,0)),IF(ISNA(MATCH(A50,plasman!$I$3:$I$68,0)),"bye",INDEX(plasman!$H$3:$H$68,MATCH(A50,plasman!$I$3:$I$68,0))),INDEX(spisak!$B$4:$B$151,MATCH(A50,spisak!$E$4:$E$151,0)))</f>
        <v>bye</v>
      </c>
      <c r="D50" s="683"/>
      <c r="E50" s="683"/>
      <c r="F50" s="683"/>
      <c r="G50" s="684" t="str">
        <f>IF(ISNA(MATCH(C50,spisak!$B$4:$B$151,0)),"",INDEX(spisak!$C$4:$C$151,MATCH(C50,spisak!$B$4:$B$151,0)))</f>
        <v/>
      </c>
      <c r="H50" s="684"/>
      <c r="I50" s="684"/>
      <c r="J50" s="671"/>
      <c r="K50" s="671"/>
      <c r="L50" s="671"/>
      <c r="M50" s="671"/>
      <c r="N50" s="671"/>
      <c r="O50" s="671"/>
      <c r="P50" s="671"/>
      <c r="Q50" s="121"/>
      <c r="R50" s="121"/>
      <c r="S50" s="121"/>
      <c r="T50" s="121"/>
      <c r="U50" s="121"/>
      <c r="V50" s="181"/>
      <c r="W50" s="127"/>
      <c r="X50" s="121"/>
      <c r="Y50" s="121"/>
      <c r="Z50" s="121"/>
      <c r="AA50" s="121"/>
      <c r="AB50" s="121"/>
      <c r="AC50" s="181"/>
      <c r="AD50" s="127"/>
      <c r="AE50" s="654" t="str">
        <f>partije!$S$229</f>
        <v>bye</v>
      </c>
      <c r="AF50" s="655"/>
      <c r="AG50" s="655"/>
      <c r="AH50" s="655"/>
      <c r="AI50" s="655"/>
      <c r="AJ50" s="687" t="str">
        <f>IF(ISBLANK(partije!J229),"",IF(partije!J229&gt;partije!K229,partije!J229,partije!K229))</f>
        <v/>
      </c>
      <c r="AK50" s="699" t="str">
        <f>IF(ISBLANK(partije!J229),"",IF(partije!J229&gt;partije!K229,partije!K229,partije!J229))</f>
        <v/>
      </c>
      <c r="AL50" s="120"/>
      <c r="AM50" s="33"/>
    </row>
    <row r="51" spans="1:39" ht="12" customHeight="1">
      <c r="A51" s="682"/>
      <c r="B51" s="660">
        <v>7</v>
      </c>
      <c r="C51" s="646">
        <f>IF(ISNA(MATCH(A51,spisak!$E$4:$E$151,0)),IF(ISNA(MATCH(A51,plasman!$I$3:$I$68,0)),"bye",INDEX(plasman!$H$3:$H$68,MATCH(A51,plasman!$I$3:$I$68,0))),INDEX(spisak!$B$4:$B$151,MATCH(A51,spisak!$E$4:$E$151,0)))</f>
        <v>0</v>
      </c>
      <c r="D51" s="646"/>
      <c r="E51" s="646"/>
      <c r="F51" s="646"/>
      <c r="G51" s="664" t="str">
        <f>IF(ISNA(MATCH(C51,spisak!$B$4:$B$151,0)),"",INDEX(spisak!$C$4:$C$151,MATCH(C51,spisak!$B$4:$B$151,0)))</f>
        <v/>
      </c>
      <c r="H51" s="664"/>
      <c r="I51" s="664"/>
      <c r="J51" s="655" t="str">
        <f>partije!$S$212</f>
        <v>bye</v>
      </c>
      <c r="K51" s="655"/>
      <c r="L51" s="655"/>
      <c r="M51" s="655"/>
      <c r="N51" s="655"/>
      <c r="O51" s="647" t="str">
        <f>IF(ISBLANK(partije!J212),"",IF(partije!J212&gt;partije!K212,partije!J212,partije!K212))</f>
        <v/>
      </c>
      <c r="P51" s="655" t="str">
        <f>IF(ISBLANK(partije!J212),"",IF(partije!J212&gt;partije!K212,partije!K212,partije!J212))</f>
        <v/>
      </c>
      <c r="Q51" s="121"/>
      <c r="R51" s="121"/>
      <c r="S51" s="121"/>
      <c r="T51" s="121"/>
      <c r="U51" s="121"/>
      <c r="V51" s="181"/>
      <c r="W51" s="127"/>
      <c r="X51" s="121"/>
      <c r="Y51" s="121"/>
      <c r="Z51" s="121"/>
      <c r="AA51" s="121"/>
      <c r="AB51" s="121"/>
      <c r="AC51" s="181"/>
      <c r="AD51" s="127"/>
      <c r="AE51" s="656"/>
      <c r="AF51" s="657"/>
      <c r="AG51" s="657"/>
      <c r="AH51" s="657"/>
      <c r="AI51" s="657"/>
      <c r="AJ51" s="688"/>
      <c r="AK51" s="700"/>
      <c r="AL51" s="120"/>
      <c r="AM51" s="33"/>
    </row>
    <row r="52" spans="1:39" ht="12" customHeight="1">
      <c r="A52" s="659">
        <v>26</v>
      </c>
      <c r="B52" s="660"/>
      <c r="C52" s="665" t="str">
        <f>IF(ISNA(MATCH(A52,spisak!$E$4:$E$151,0)),IF(ISNA(MATCH(A52,plasman!$I$3:$I$68,0)),"bye",INDEX(plasman!$H$3:$H$68,MATCH(A52,plasman!$I$3:$I$68,0))),INDEX(spisak!$B$4:$B$151,MATCH(A52,spisak!$E$4:$E$151,0)))</f>
        <v>bye</v>
      </c>
      <c r="D52" s="665"/>
      <c r="E52" s="665"/>
      <c r="F52" s="665"/>
      <c r="G52" s="648" t="str">
        <f>IF(ISNA(MATCH(C52,spisak!$B$4:$B$151,0)),"",INDEX(spisak!$C$4:$C$151,MATCH(C52,spisak!$B$4:$B$151,0)))</f>
        <v/>
      </c>
      <c r="H52" s="648"/>
      <c r="I52" s="649"/>
      <c r="J52" s="657"/>
      <c r="K52" s="657"/>
      <c r="L52" s="657"/>
      <c r="M52" s="657"/>
      <c r="N52" s="657"/>
      <c r="O52" s="658"/>
      <c r="P52" s="657"/>
      <c r="Q52" s="121"/>
      <c r="R52" s="121"/>
      <c r="S52" s="121"/>
      <c r="T52" s="121"/>
      <c r="U52" s="121"/>
      <c r="V52" s="181"/>
      <c r="W52" s="127"/>
      <c r="X52" s="121"/>
      <c r="Y52" s="121"/>
      <c r="Z52" s="121"/>
      <c r="AA52" s="121"/>
      <c r="AB52" s="121"/>
      <c r="AC52" s="181"/>
      <c r="AD52" s="127"/>
      <c r="AE52" s="701" t="str">
        <f>IF(ISBLANK(partije!L229),"",partije!L229)</f>
        <v/>
      </c>
      <c r="AF52" s="666" t="str">
        <f>IF(ISBLANK(partije!M229),"",partije!M229)</f>
        <v/>
      </c>
      <c r="AG52" s="666" t="str">
        <f>IF(ISBLANK(partije!N229),"",partije!N229)</f>
        <v/>
      </c>
      <c r="AH52" s="666" t="str">
        <f>IF(ISBLANK(partije!O229),"",partije!O229)</f>
        <v/>
      </c>
      <c r="AI52" s="666" t="str">
        <f>IF(ISBLANK(partije!P229),"",partije!P229)</f>
        <v/>
      </c>
      <c r="AJ52" s="666" t="str">
        <f>IF(ISBLANK(partije!Q229),"",partije!Q229)</f>
        <v/>
      </c>
      <c r="AK52" s="666" t="str">
        <f>IF(ISBLANK(partije!R229),"",partije!R229)</f>
        <v/>
      </c>
      <c r="AL52" s="120"/>
      <c r="AM52" s="33"/>
    </row>
    <row r="53" spans="1:39" ht="12" customHeight="1">
      <c r="A53" s="659"/>
      <c r="B53" s="660"/>
      <c r="C53" s="661">
        <f>IF(ISNA(MATCH(A53,spisak!$E$4:$E$151,0)),IF(ISNA(MATCH(A53,plasman!$I$3:$I$68,0)),"bye",INDEX(plasman!$H$3:$H$68,MATCH(A53,plasman!$I$3:$I$68,0))),INDEX(spisak!$B$4:$B$151,MATCH(A53,spisak!$E$4:$E$151,0)))</f>
        <v>0</v>
      </c>
      <c r="D53" s="661"/>
      <c r="E53" s="661"/>
      <c r="F53" s="661"/>
      <c r="G53" s="650" t="str">
        <f>IF(ISNA(MATCH(C53,spisak!$B$4:$B$151,0)),"",INDEX(spisak!$C$4:$C$151,MATCH(C53,spisak!$B$4:$B$151,0)))</f>
        <v/>
      </c>
      <c r="H53" s="650"/>
      <c r="I53" s="651"/>
      <c r="J53" s="652" t="str">
        <f>IF(ISBLANK(partije!L212),"",partije!L212)</f>
        <v/>
      </c>
      <c r="K53" s="652" t="str">
        <f>IF(ISBLANK(partije!M212),"",partije!M212)</f>
        <v/>
      </c>
      <c r="L53" s="652" t="str">
        <f>IF(ISBLANK(partije!N212),"",partije!N212)</f>
        <v/>
      </c>
      <c r="M53" s="652" t="str">
        <f>IF(ISBLANK(partije!O212),"",partije!O212)</f>
        <v/>
      </c>
      <c r="N53" s="652" t="str">
        <f>IF(ISBLANK(partije!P212),"",partije!P212)</f>
        <v/>
      </c>
      <c r="O53" s="652" t="str">
        <f>IF(ISBLANK(partije!Q212),"",partije!Q212)</f>
        <v/>
      </c>
      <c r="P53" s="662" t="str">
        <f>IF(ISBLANK(partije!R212),"",partije!R212)</f>
        <v/>
      </c>
      <c r="Q53" s="654" t="str">
        <f>partije!$S$222</f>
        <v>bye</v>
      </c>
      <c r="R53" s="655"/>
      <c r="S53" s="655"/>
      <c r="T53" s="655"/>
      <c r="U53" s="655"/>
      <c r="V53" s="647" t="str">
        <f>IF(ISBLANK(partije!J222),"",IF(partije!J222&gt;partije!K222,partije!J222,partije!K222))</f>
        <v/>
      </c>
      <c r="W53" s="655" t="str">
        <f>IF(ISBLANK(partije!J222),"",IF(partije!J222&gt;partije!K222,partije!K222,partije!J222))</f>
        <v/>
      </c>
      <c r="X53" s="121"/>
      <c r="Y53" s="121"/>
      <c r="Z53" s="121"/>
      <c r="AA53" s="121"/>
      <c r="AB53" s="121"/>
      <c r="AC53" s="181"/>
      <c r="AD53" s="127"/>
      <c r="AE53" s="701"/>
      <c r="AF53" s="666"/>
      <c r="AG53" s="666"/>
      <c r="AH53" s="666"/>
      <c r="AI53" s="666"/>
      <c r="AJ53" s="666"/>
      <c r="AK53" s="666"/>
      <c r="AL53" s="120"/>
      <c r="AM53" s="33"/>
    </row>
    <row r="54" spans="1:39" ht="12" customHeight="1">
      <c r="A54" s="659">
        <v>27</v>
      </c>
      <c r="B54" s="660"/>
      <c r="C54" s="661" t="str">
        <f>IF(ISNA(MATCH(A54,spisak!$E$4:$E$151,0)),IF(ISNA(MATCH(A54,plasman!$I$3:$I$68,0)),"bye",INDEX(plasman!$H$3:$H$68,MATCH(A54,plasman!$I$3:$I$68,0))),INDEX(spisak!$B$4:$B$151,MATCH(A54,spisak!$E$4:$E$151,0)))</f>
        <v>bye</v>
      </c>
      <c r="D54" s="661"/>
      <c r="E54" s="661"/>
      <c r="F54" s="661"/>
      <c r="G54" s="650" t="str">
        <f>IF(ISNA(MATCH(C54,spisak!$B$4:$B$151,0)),"",INDEX(spisak!$C$4:$C$151,MATCH(C54,spisak!$B$4:$B$151,0)))</f>
        <v/>
      </c>
      <c r="H54" s="650"/>
      <c r="I54" s="651"/>
      <c r="J54" s="653"/>
      <c r="K54" s="653"/>
      <c r="L54" s="653"/>
      <c r="M54" s="653"/>
      <c r="N54" s="653"/>
      <c r="O54" s="653"/>
      <c r="P54" s="663"/>
      <c r="Q54" s="656"/>
      <c r="R54" s="657"/>
      <c r="S54" s="657"/>
      <c r="T54" s="657"/>
      <c r="U54" s="657"/>
      <c r="V54" s="658"/>
      <c r="W54" s="657"/>
      <c r="X54" s="121"/>
      <c r="Y54" s="121"/>
      <c r="Z54" s="121"/>
      <c r="AA54" s="121"/>
      <c r="AB54" s="121"/>
      <c r="AC54" s="181"/>
      <c r="AD54" s="182"/>
      <c r="AE54" s="121"/>
      <c r="AF54" s="121"/>
      <c r="AG54" s="121"/>
      <c r="AH54" s="121"/>
      <c r="AI54" s="121"/>
      <c r="AJ54" s="120"/>
      <c r="AK54" s="120"/>
      <c r="AL54" s="120"/>
      <c r="AM54" s="33"/>
    </row>
    <row r="55" spans="1:39" ht="12" customHeight="1">
      <c r="A55" s="659"/>
      <c r="B55" s="660"/>
      <c r="C55" s="661">
        <f>IF(ISNA(MATCH(A55,spisak!$E$4:$E$151,0)),IF(ISNA(MATCH(A55,plasman!$I$3:$I$68,0)),"bye",INDEX(plasman!$H$3:$H$68,MATCH(A55,plasman!$I$3:$I$68,0))),INDEX(spisak!$B$4:$B$151,MATCH(A55,spisak!$E$4:$E$151,0)))</f>
        <v>0</v>
      </c>
      <c r="D55" s="661"/>
      <c r="E55" s="661"/>
      <c r="F55" s="661"/>
      <c r="G55" s="650" t="str">
        <f>IF(ISNA(MATCH(C55,spisak!$B$4:$B$151,0)),"",INDEX(spisak!$C$4:$C$151,MATCH(C55,spisak!$B$4:$B$151,0)))</f>
        <v/>
      </c>
      <c r="H55" s="650"/>
      <c r="I55" s="651"/>
      <c r="J55" s="696" t="str">
        <f>partije!$S$213</f>
        <v>bye</v>
      </c>
      <c r="K55" s="696"/>
      <c r="L55" s="696"/>
      <c r="M55" s="696"/>
      <c r="N55" s="696"/>
      <c r="O55" s="697" t="str">
        <f>IF(ISBLANK(partije!J213),"",IF(partije!J213&gt;partije!K213,partije!J213,partije!K213))</f>
        <v/>
      </c>
      <c r="P55" s="702" t="str">
        <f>IF(ISBLANK(partije!J213),"",IF(partije!J213&gt;partije!K213,partije!K213,partije!J213))</f>
        <v/>
      </c>
      <c r="Q55" s="666" t="str">
        <f>IF(ISBLANK(partije!L222),"",partije!L222)</f>
        <v/>
      </c>
      <c r="R55" s="666" t="str">
        <f>IF(ISBLANK(partije!M222),"",partije!M222)</f>
        <v/>
      </c>
      <c r="S55" s="666" t="str">
        <f>IF(ISBLANK(partije!N222),"",partije!N222)</f>
        <v/>
      </c>
      <c r="T55" s="666" t="str">
        <f>IF(ISBLANK(partije!O222),"",partije!O222)</f>
        <v/>
      </c>
      <c r="U55" s="666" t="str">
        <f>IF(ISBLANK(partije!P222),"",partije!P222)</f>
        <v/>
      </c>
      <c r="V55" s="666" t="str">
        <f>IF(ISBLANK(partije!Q222),"",partije!Q222)</f>
        <v/>
      </c>
      <c r="W55" s="667"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2">
        <v>28</v>
      </c>
      <c r="B56" s="660">
        <v>10</v>
      </c>
      <c r="C56" s="676" t="str">
        <f>IF(ISNA(MATCH(A56,spisak!$E$4:$E$151,0)),IF(ISNA(MATCH(A56,plasman!$I$3:$I$68,0)),"bye",INDEX(plasman!$H$3:$H$68,MATCH(A56,plasman!$I$3:$I$68,0))),INDEX(spisak!$B$4:$B$151,MATCH(A56,spisak!$E$4:$E$151,0)))</f>
        <v>bye</v>
      </c>
      <c r="D56" s="676"/>
      <c r="E56" s="676"/>
      <c r="F56" s="676"/>
      <c r="G56" s="677" t="str">
        <f>IF(ISNA(MATCH(C56,spisak!$B$4:$B$151,0)),"",INDEX(spisak!$C$4:$C$151,MATCH(C56,spisak!$B$4:$B$151,0)))</f>
        <v/>
      </c>
      <c r="H56" s="677"/>
      <c r="I56" s="678"/>
      <c r="J56" s="704"/>
      <c r="K56" s="704"/>
      <c r="L56" s="704"/>
      <c r="M56" s="704"/>
      <c r="N56" s="704"/>
      <c r="O56" s="705"/>
      <c r="P56" s="703"/>
      <c r="Q56" s="666"/>
      <c r="R56" s="666"/>
      <c r="S56" s="666"/>
      <c r="T56" s="666"/>
      <c r="U56" s="666"/>
      <c r="V56" s="666"/>
      <c r="W56" s="668"/>
      <c r="X56" s="123"/>
      <c r="Y56" s="121"/>
      <c r="Z56" s="121"/>
      <c r="AA56" s="121"/>
      <c r="AB56" s="121"/>
      <c r="AC56" s="181"/>
      <c r="AD56" s="182"/>
      <c r="AE56" s="121"/>
      <c r="AF56" s="121"/>
      <c r="AG56" s="121"/>
      <c r="AH56" s="121"/>
      <c r="AI56" s="121"/>
      <c r="AJ56" s="120"/>
      <c r="AK56" s="120"/>
      <c r="AL56" s="120"/>
      <c r="AM56" s="33"/>
    </row>
    <row r="57" spans="1:39" ht="12" customHeight="1">
      <c r="A57" s="682"/>
      <c r="B57" s="660">
        <v>10</v>
      </c>
      <c r="C57" s="646">
        <f>IF(ISNA(MATCH(A57,spisak!$E$4:$E$151,0)),IF(ISNA(MATCH(A57,plasman!$I$3:$I$68,0)),"bye",INDEX(plasman!$H$3:$H$68,MATCH(A57,plasman!$I$3:$I$68,0))),INDEX(spisak!$B$4:$B$151,MATCH(A57,spisak!$E$4:$E$151,0)))</f>
        <v>0</v>
      </c>
      <c r="D57" s="646"/>
      <c r="E57" s="646"/>
      <c r="F57" s="646"/>
      <c r="G57" s="664" t="str">
        <f>IF(ISNA(MATCH(C57,spisak!$B$4:$B$151,0)),"",INDEX(spisak!$C$4:$C$151,MATCH(C57,spisak!$B$4:$B$151,0)))</f>
        <v/>
      </c>
      <c r="H57" s="664"/>
      <c r="I57" s="679"/>
      <c r="J57" s="671" t="str">
        <f>IF(ISBLANK(partije!L213),"",partije!L213)</f>
        <v/>
      </c>
      <c r="K57" s="671" t="str">
        <f>IF(ISBLANK(partije!M213),"",partije!M213)</f>
        <v/>
      </c>
      <c r="L57" s="671" t="str">
        <f>IF(ISBLANK(partije!N213),"",partije!N213)</f>
        <v/>
      </c>
      <c r="M57" s="671" t="str">
        <f>IF(ISBLANK(partije!O213),"",partije!O213)</f>
        <v/>
      </c>
      <c r="N57" s="671" t="str">
        <f>IF(ISBLANK(partije!P213),"",partije!P213)</f>
        <v/>
      </c>
      <c r="O57" s="671" t="str">
        <f>IF(ISBLANK(partije!Q213),"",partije!Q213)</f>
        <v/>
      </c>
      <c r="P57" s="671" t="str">
        <f>IF(ISBLANK(partije!R213),"",partije!R213)</f>
        <v/>
      </c>
      <c r="Q57" s="121"/>
      <c r="R57" s="121"/>
      <c r="S57" s="121"/>
      <c r="T57" s="121"/>
      <c r="U57" s="121"/>
      <c r="V57" s="181"/>
      <c r="W57" s="182"/>
      <c r="X57" s="654" t="str">
        <f>partije!$S$227</f>
        <v>bye</v>
      </c>
      <c r="Y57" s="655"/>
      <c r="Z57" s="655"/>
      <c r="AA57" s="655"/>
      <c r="AB57" s="655"/>
      <c r="AC57" s="647" t="str">
        <f>IF(ISBLANK(partije!J227),"",IF(partije!J227&gt;partije!K227,partije!J227,partije!K227))</f>
        <v/>
      </c>
      <c r="AD57" s="669" t="str">
        <f>IF(ISBLANK(partije!J227),"",IF(partije!J227&gt;partije!K227,partije!K227,partije!J227))</f>
        <v/>
      </c>
      <c r="AE57" s="121"/>
      <c r="AF57" s="121"/>
      <c r="AG57" s="706"/>
      <c r="AH57" s="706"/>
      <c r="AI57" s="706"/>
      <c r="AJ57" s="706"/>
      <c r="AK57" s="706"/>
      <c r="AL57" s="706"/>
      <c r="AM57" s="33"/>
    </row>
    <row r="58" spans="1:39" ht="12" customHeight="1">
      <c r="A58" s="682">
        <v>29</v>
      </c>
      <c r="B58" s="660">
        <v>15</v>
      </c>
      <c r="C58" s="683" t="str">
        <f>IF(ISNA(MATCH(A58,spisak!$E$4:$E$151,0)),IF(ISNA(MATCH(A58,plasman!$I$3:$I$68,0)),"bye",INDEX(plasman!$H$3:$H$68,MATCH(A58,plasman!$I$3:$I$68,0))),INDEX(spisak!$B$4:$B$151,MATCH(A58,spisak!$E$4:$E$151,0)))</f>
        <v>bye</v>
      </c>
      <c r="D58" s="683"/>
      <c r="E58" s="683"/>
      <c r="F58" s="683"/>
      <c r="G58" s="684" t="str">
        <f>IF(ISNA(MATCH(C58,spisak!$B$4:$B$151,0)),"",INDEX(spisak!$C$4:$C$151,MATCH(C58,spisak!$B$4:$B$151,0)))</f>
        <v/>
      </c>
      <c r="H58" s="684"/>
      <c r="I58" s="684"/>
      <c r="J58" s="671"/>
      <c r="K58" s="671"/>
      <c r="L58" s="671"/>
      <c r="M58" s="671"/>
      <c r="N58" s="671"/>
      <c r="O58" s="671"/>
      <c r="P58" s="671"/>
      <c r="Q58" s="121"/>
      <c r="R58" s="121"/>
      <c r="S58" s="121"/>
      <c r="T58" s="121"/>
      <c r="U58" s="121"/>
      <c r="V58" s="181"/>
      <c r="W58" s="182"/>
      <c r="X58" s="656"/>
      <c r="Y58" s="657"/>
      <c r="Z58" s="657"/>
      <c r="AA58" s="657"/>
      <c r="AB58" s="657"/>
      <c r="AC58" s="658"/>
      <c r="AD58" s="670"/>
      <c r="AE58" s="121"/>
      <c r="AF58" s="121"/>
      <c r="AG58" s="706"/>
      <c r="AH58" s="706"/>
      <c r="AI58" s="706"/>
      <c r="AJ58" s="706"/>
      <c r="AK58" s="706"/>
      <c r="AL58" s="706"/>
      <c r="AM58" s="33"/>
    </row>
    <row r="59" spans="1:39" ht="12" customHeight="1">
      <c r="A59" s="682"/>
      <c r="B59" s="660">
        <v>15</v>
      </c>
      <c r="C59" s="646">
        <f>IF(ISNA(MATCH(A59,spisak!$E$4:$E$151,0)),IF(ISNA(MATCH(A59,plasman!$I$3:$I$68,0)),"bye",INDEX(plasman!$H$3:$H$68,MATCH(A59,plasman!$I$3:$I$68,0))),INDEX(spisak!$B$4:$B$151,MATCH(A59,spisak!$E$4:$E$151,0)))</f>
        <v>0</v>
      </c>
      <c r="D59" s="646"/>
      <c r="E59" s="646"/>
      <c r="F59" s="646"/>
      <c r="G59" s="664" t="str">
        <f>IF(ISNA(MATCH(C59,spisak!$B$4:$B$151,0)),"",INDEX(spisak!$C$4:$C$151,MATCH(C59,spisak!$B$4:$B$151,0)))</f>
        <v/>
      </c>
      <c r="H59" s="664"/>
      <c r="I59" s="664"/>
      <c r="J59" s="655" t="str">
        <f>partije!$S$214</f>
        <v>bye</v>
      </c>
      <c r="K59" s="655"/>
      <c r="L59" s="655"/>
      <c r="M59" s="655"/>
      <c r="N59" s="655"/>
      <c r="O59" s="647" t="str">
        <f>IF(ISBLANK(partije!J214),"",IF(partije!J214&gt;partije!K214,partije!J214,partije!K214))</f>
        <v/>
      </c>
      <c r="P59" s="655" t="str">
        <f>IF(ISBLANK(partije!J214),"",IF(partije!J214&gt;partije!K214,partije!K214,partije!J214))</f>
        <v/>
      </c>
      <c r="Q59" s="121"/>
      <c r="R59" s="121"/>
      <c r="S59" s="121"/>
      <c r="T59" s="121"/>
      <c r="U59" s="121"/>
      <c r="V59" s="181"/>
      <c r="W59" s="182"/>
      <c r="X59" s="666" t="str">
        <f>IF(ISBLANK(partije!L227),"",partije!L227)</f>
        <v/>
      </c>
      <c r="Y59" s="666" t="str">
        <f>IF(ISBLANK(partije!M227),"",partije!M227)</f>
        <v/>
      </c>
      <c r="Z59" s="666" t="str">
        <f>IF(ISBLANK(partije!N227),"",partije!N227)</f>
        <v/>
      </c>
      <c r="AA59" s="666" t="str">
        <f>IF(ISBLANK(partije!O227),"",partije!O227)</f>
        <v/>
      </c>
      <c r="AB59" s="666" t="str">
        <f>IF(ISBLANK(partije!P227),"",partije!P227)</f>
        <v/>
      </c>
      <c r="AC59" s="666" t="str">
        <f>IF(ISBLANK(partije!Q227),"",partije!Q227)</f>
        <v/>
      </c>
      <c r="AD59" s="666" t="str">
        <f>IF(ISBLANK(partije!R227),"",partije!R227)</f>
        <v/>
      </c>
      <c r="AE59" s="121"/>
      <c r="AF59" s="121"/>
      <c r="AG59" s="188"/>
      <c r="AH59" s="188"/>
      <c r="AI59" s="188"/>
      <c r="AJ59" s="188"/>
      <c r="AK59" s="188"/>
      <c r="AL59" s="188"/>
      <c r="AM59" s="33"/>
    </row>
    <row r="60" spans="1:39" ht="12" customHeight="1">
      <c r="A60" s="659">
        <v>30</v>
      </c>
      <c r="B60" s="660"/>
      <c r="C60" s="665" t="str">
        <f>IF(ISNA(MATCH(A60,spisak!$E$4:$E$151,0)),IF(ISNA(MATCH(A60,plasman!$I$3:$I$68,0)),"bye",INDEX(plasman!$H$3:$H$68,MATCH(A60,plasman!$I$3:$I$68,0))),INDEX(spisak!$B$4:$B$151,MATCH(A60,spisak!$E$4:$E$151,0)))</f>
        <v>bye</v>
      </c>
      <c r="D60" s="665"/>
      <c r="E60" s="665"/>
      <c r="F60" s="665"/>
      <c r="G60" s="648" t="str">
        <f>IF(ISNA(MATCH(C60,spisak!$B$4:$B$151,0)),"",INDEX(spisak!$C$4:$C$151,MATCH(C60,spisak!$B$4:$B$151,0)))</f>
        <v/>
      </c>
      <c r="H60" s="648"/>
      <c r="I60" s="649"/>
      <c r="J60" s="657"/>
      <c r="K60" s="657"/>
      <c r="L60" s="657"/>
      <c r="M60" s="657"/>
      <c r="N60" s="657"/>
      <c r="O60" s="658"/>
      <c r="P60" s="657"/>
      <c r="Q60" s="121"/>
      <c r="R60" s="121"/>
      <c r="S60" s="121"/>
      <c r="T60" s="121"/>
      <c r="U60" s="121"/>
      <c r="V60" s="181"/>
      <c r="W60" s="182"/>
      <c r="X60" s="666"/>
      <c r="Y60" s="666"/>
      <c r="Z60" s="666"/>
      <c r="AA60" s="666"/>
      <c r="AB60" s="666"/>
      <c r="AC60" s="666"/>
      <c r="AD60" s="666"/>
      <c r="AE60" s="121"/>
      <c r="AF60" s="121"/>
      <c r="AG60" s="188"/>
      <c r="AH60" s="188"/>
      <c r="AI60" s="188"/>
      <c r="AJ60" s="188"/>
      <c r="AK60" s="188"/>
      <c r="AL60" s="188"/>
      <c r="AM60" s="33"/>
    </row>
    <row r="61" spans="1:39" ht="12" customHeight="1">
      <c r="A61" s="659"/>
      <c r="B61" s="660"/>
      <c r="C61" s="661">
        <f>IF(ISNA(MATCH(A61,spisak!$E$4:$E$151,0)),IF(ISNA(MATCH(A61,plasman!$I$3:$I$68,0)),"bye",INDEX(plasman!$H$3:$H$68,MATCH(A61,plasman!$I$3:$I$68,0))),INDEX(spisak!$B$4:$B$151,MATCH(A61,spisak!$E$4:$E$151,0)))</f>
        <v>0</v>
      </c>
      <c r="D61" s="661"/>
      <c r="E61" s="661"/>
      <c r="F61" s="661"/>
      <c r="G61" s="650" t="str">
        <f>IF(ISNA(MATCH(C61,spisak!$B$4:$B$151,0)),"",INDEX(spisak!$C$4:$C$151,MATCH(C61,spisak!$B$4:$B$151,0)))</f>
        <v/>
      </c>
      <c r="H61" s="650"/>
      <c r="I61" s="651"/>
      <c r="J61" s="671" t="str">
        <f>IF(ISBLANK(partije!L214),"",partije!L214)</f>
        <v/>
      </c>
      <c r="K61" s="671" t="str">
        <f>IF(ISBLANK(partije!M214),"",partije!M214)</f>
        <v/>
      </c>
      <c r="L61" s="671" t="str">
        <f>IF(ISBLANK(partije!N214),"",partije!N214)</f>
        <v/>
      </c>
      <c r="M61" s="671" t="str">
        <f>IF(ISBLANK(partije!O214),"",partije!O214)</f>
        <v/>
      </c>
      <c r="N61" s="671" t="str">
        <f>IF(ISBLANK(partije!P214),"",partije!P214)</f>
        <v/>
      </c>
      <c r="O61" s="671" t="str">
        <f>IF(ISBLANK(partije!Q214),"",partije!Q214)</f>
        <v/>
      </c>
      <c r="P61" s="698" t="str">
        <f>IF(ISBLANK(partije!R214),"",partije!R214)</f>
        <v/>
      </c>
      <c r="Q61" s="654" t="str">
        <f>partije!$S$223</f>
        <v>bye</v>
      </c>
      <c r="R61" s="655"/>
      <c r="S61" s="655"/>
      <c r="T61" s="655"/>
      <c r="U61" s="655"/>
      <c r="V61" s="647" t="str">
        <f>IF(ISBLANK(partije!J223),"",IF(partije!J223&gt;partije!K223,partije!J223,partije!K223))</f>
        <v/>
      </c>
      <c r="W61" s="66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59">
        <v>31</v>
      </c>
      <c r="B62" s="660"/>
      <c r="C62" s="661" t="str">
        <f>IF(ISNA(MATCH(A62,spisak!$E$4:$E$151,0)),IF(ISNA(MATCH(A62,plasman!$I$3:$I$68,0)),"bye",INDEX(plasman!$H$3:$H$68,MATCH(A62,plasman!$I$3:$I$68,0))),INDEX(spisak!$B$4:$B$151,MATCH(A62,spisak!$E$4:$E$151,0)))</f>
        <v>bye</v>
      </c>
      <c r="D62" s="661"/>
      <c r="E62" s="661"/>
      <c r="F62" s="661"/>
      <c r="G62" s="650" t="str">
        <f>IF(ISNA(MATCH(C62,spisak!$B$4:$B$151,0)),"",INDEX(spisak!$C$4:$C$151,MATCH(C62,spisak!$B$4:$B$151,0)))</f>
        <v/>
      </c>
      <c r="H62" s="650"/>
      <c r="I62" s="651"/>
      <c r="J62" s="671"/>
      <c r="K62" s="671"/>
      <c r="L62" s="671"/>
      <c r="M62" s="671"/>
      <c r="N62" s="671"/>
      <c r="O62" s="671"/>
      <c r="P62" s="698"/>
      <c r="Q62" s="656"/>
      <c r="R62" s="657"/>
      <c r="S62" s="657"/>
      <c r="T62" s="657"/>
      <c r="U62" s="657"/>
      <c r="V62" s="658"/>
      <c r="W62" s="670"/>
      <c r="X62" s="121"/>
      <c r="Y62" s="121"/>
      <c r="Z62" s="121"/>
      <c r="AA62" s="121"/>
      <c r="AB62" s="121"/>
      <c r="AC62" s="121"/>
      <c r="AD62" s="121"/>
      <c r="AE62" s="121"/>
      <c r="AF62" s="121"/>
      <c r="AG62" s="188"/>
      <c r="AH62" s="188"/>
      <c r="AI62" s="188"/>
      <c r="AJ62" s="188"/>
      <c r="AK62" s="188"/>
      <c r="AL62" s="188"/>
      <c r="AM62" s="33"/>
    </row>
    <row r="63" spans="1:39" ht="12" customHeight="1">
      <c r="A63" s="659"/>
      <c r="B63" s="660"/>
      <c r="C63" s="661">
        <f>IF(ISNA(MATCH(A63,spisak!$E$4:$E$151,0)),IF(ISNA(MATCH(A63,plasman!$I$3:$I$68,0)),"bye",INDEX(plasman!$H$3:$H$68,MATCH(A63,plasman!$I$3:$I$68,0))),INDEX(spisak!$B$4:$B$151,MATCH(A63,spisak!$E$4:$E$151,0)))</f>
        <v>0</v>
      </c>
      <c r="D63" s="661"/>
      <c r="E63" s="661"/>
      <c r="F63" s="661"/>
      <c r="G63" s="650" t="str">
        <f>IF(ISNA(MATCH(C63,spisak!$B$4:$B$151,0)),"",INDEX(spisak!$C$4:$C$151,MATCH(C63,spisak!$B$4:$B$151,0)))</f>
        <v/>
      </c>
      <c r="H63" s="650"/>
      <c r="I63" s="651"/>
      <c r="J63" s="655" t="str">
        <f>partije!$S$215</f>
        <v>bye</v>
      </c>
      <c r="K63" s="655"/>
      <c r="L63" s="655"/>
      <c r="M63" s="655"/>
      <c r="N63" s="655"/>
      <c r="O63" s="647" t="str">
        <f>IF(ISBLANK(partije!J215),"",IF(partije!J215&gt;partije!K215,partije!J215,partije!K215))</f>
        <v/>
      </c>
      <c r="P63" s="669" t="str">
        <f>IF(ISBLANK(partije!J215),"",IF(partije!J215&gt;partije!K215,partije!K215,partije!J215))</f>
        <v/>
      </c>
      <c r="Q63" s="666" t="str">
        <f>IF(ISBLANK(partije!L223),"",partije!L223)</f>
        <v/>
      </c>
      <c r="R63" s="666" t="str">
        <f>IF(ISBLANK(partije!M223),"",partije!M223)</f>
        <v/>
      </c>
      <c r="S63" s="666" t="str">
        <f>IF(ISBLANK(partije!N223),"",partije!N223)</f>
        <v/>
      </c>
      <c r="T63" s="666" t="str">
        <f>IF(ISBLANK(partije!O223),"",partije!O223)</f>
        <v/>
      </c>
      <c r="U63" s="666" t="str">
        <f>IF(ISBLANK(partije!P223),"",partije!P223)</f>
        <v/>
      </c>
      <c r="V63" s="666" t="str">
        <f>IF(ISBLANK(partije!Q223),"",partije!Q223)</f>
        <v/>
      </c>
      <c r="W63" s="666"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2">
        <v>32</v>
      </c>
      <c r="B64" s="660">
        <v>2</v>
      </c>
      <c r="C64" s="676" t="str">
        <f>IF(ISNA(MATCH(A64,spisak!$E$4:$E$151,0)),IF(ISNA(MATCH(A64,plasman!$I$3:$I$68,0)),"bye",INDEX(plasman!$H$3:$H$68,MATCH(A64,plasman!$I$3:$I$68,0))),INDEX(spisak!$B$4:$B$151,MATCH(A64,spisak!$E$4:$E$151,0)))</f>
        <v>bye</v>
      </c>
      <c r="D64" s="676"/>
      <c r="E64" s="676"/>
      <c r="F64" s="676"/>
      <c r="G64" s="677" t="str">
        <f>IF(ISNA(MATCH(C64,spisak!$B$4:$B$151,0)),"",INDEX(spisak!$C$4:$C$151,MATCH(C64,spisak!$B$4:$B$151,0)))</f>
        <v/>
      </c>
      <c r="H64" s="677"/>
      <c r="I64" s="678"/>
      <c r="J64" s="657"/>
      <c r="K64" s="657"/>
      <c r="L64" s="657"/>
      <c r="M64" s="657"/>
      <c r="N64" s="657"/>
      <c r="O64" s="658"/>
      <c r="P64" s="670"/>
      <c r="Q64" s="666"/>
      <c r="R64" s="666"/>
      <c r="S64" s="666"/>
      <c r="T64" s="666"/>
      <c r="U64" s="666"/>
      <c r="V64" s="666"/>
      <c r="W64" s="666"/>
      <c r="X64" s="121"/>
      <c r="Y64" s="121"/>
      <c r="Z64" s="121"/>
      <c r="AA64" s="121"/>
      <c r="AB64" s="121"/>
      <c r="AC64" s="121"/>
      <c r="AD64" s="121"/>
      <c r="AE64" s="121"/>
      <c r="AF64" s="121"/>
      <c r="AG64" s="188"/>
      <c r="AH64" s="188"/>
      <c r="AI64" s="188"/>
      <c r="AJ64" s="188"/>
      <c r="AK64" s="188"/>
      <c r="AL64" s="188"/>
      <c r="AM64" s="33"/>
    </row>
    <row r="65" spans="1:39" ht="12" customHeight="1">
      <c r="A65" s="682"/>
      <c r="B65" s="660"/>
      <c r="C65" s="646">
        <f>IF(ISNA(MATCH(A65,spisak!$E$4:$E$151,0)),IF(ISNA(MATCH(A65,plasman!$I$3:$I$68,0)),"bye",INDEX(plasman!$H$3:$H$68,MATCH(A65,plasman!$I$3:$I$68,0))),INDEX(spisak!$B$4:$B$151,MATCH(A65,spisak!$E$4:$E$151,0)))</f>
        <v>0</v>
      </c>
      <c r="D65" s="646"/>
      <c r="E65" s="646"/>
      <c r="F65" s="646"/>
      <c r="G65" s="664" t="str">
        <f>IF(ISNA(MATCH(C65,spisak!$B$4:$B$151,0)),"",INDEX(spisak!$C$4:$C$151,MATCH(C65,spisak!$B$4:$B$151,0)))</f>
        <v/>
      </c>
      <c r="H65" s="664"/>
      <c r="I65" s="679"/>
      <c r="J65" s="671" t="str">
        <f>IF(ISBLANK(partije!L215),"",partije!L215)</f>
        <v/>
      </c>
      <c r="K65" s="671" t="str">
        <f>IF(ISBLANK(partije!M215),"",partije!M215)</f>
        <v/>
      </c>
      <c r="L65" s="671" t="str">
        <f>IF(ISBLANK(partije!N215),"",partije!N215)</f>
        <v/>
      </c>
      <c r="M65" s="671" t="str">
        <f>IF(ISBLANK(partije!O215),"",partije!O215)</f>
        <v/>
      </c>
      <c r="N65" s="671" t="str">
        <f>IF(ISBLANK(partije!P215),"",partije!P215)</f>
        <v/>
      </c>
      <c r="O65" s="671" t="str">
        <f>IF(ISBLANK(partije!Q215),"",partije!Q215)</f>
        <v/>
      </c>
      <c r="P65" s="671"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7"/>
      <c r="K66" s="707"/>
      <c r="L66" s="707"/>
      <c r="M66" s="707"/>
      <c r="N66" s="707"/>
      <c r="O66" s="707"/>
      <c r="P66" s="707"/>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46" t="str">
        <f>IF(ISNA(MATCH(A68,spisak!$E$4:$E$78,0)),"***",INDEX(spisak!$B$4:$B$78,MATCH(A68,spisak!$E$4:$E$78,0)))</f>
        <v>***</v>
      </c>
      <c r="D68" s="646"/>
      <c r="E68" s="646"/>
      <c r="F68" s="646"/>
      <c r="G68" s="664" t="str">
        <f>IF(ISNA(MATCH(A68,spisak!$E$4:$E$78,0)),"***",INDEX(spisak!$C$4:$C$260,MATCH(A68,spisak!$E$4:$E$78,0)))</f>
        <v>***</v>
      </c>
      <c r="H68" s="664"/>
      <c r="I68" s="664"/>
      <c r="J68" s="655" t="str">
        <f>partije!$S$231</f>
        <v>bye</v>
      </c>
      <c r="K68" s="655"/>
      <c r="L68" s="655"/>
      <c r="M68" s="655"/>
      <c r="N68" s="655"/>
      <c r="O68" s="647" t="str">
        <f>IF(ISBLANK(partije!$J$231),"",IF(partije!$J$231&gt;partije!$K$231,partije!$J$231,partije!$K$231))</f>
        <v/>
      </c>
      <c r="P68" s="655"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2">
        <v>34</v>
      </c>
      <c r="B69" s="660"/>
      <c r="C69" s="683" t="str">
        <f>IF(ISNA(MATCH(A69,spisak!$E$4:$E$78,0)),"***",INDEX(spisak!$B$4:$B$78,MATCH(A69,spisak!$E$4:$E$78,0)))</f>
        <v>***</v>
      </c>
      <c r="D69" s="683"/>
      <c r="E69" s="683"/>
      <c r="F69" s="683"/>
      <c r="G69" s="684" t="str">
        <f>IF(ISNA(MATCH(A69,spisak!$E$4:$E$78,0)),"***",INDEX(spisak!$C$4:$C$260,MATCH(A69,spisak!$E$4:$E$78,0)))</f>
        <v>***</v>
      </c>
      <c r="H69" s="684"/>
      <c r="I69" s="708"/>
      <c r="J69" s="655"/>
      <c r="K69" s="655"/>
      <c r="L69" s="655"/>
      <c r="M69" s="655"/>
      <c r="N69" s="655"/>
      <c r="O69" s="647"/>
      <c r="P69" s="657"/>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2"/>
      <c r="B70" s="660"/>
      <c r="C70" s="646"/>
      <c r="D70" s="646"/>
      <c r="E70" s="646"/>
      <c r="F70" s="646"/>
      <c r="G70" s="664" t="e">
        <f>IF(ISNA(MATCH(A70,spisak!#REF!,0)),"***",INDEX(spisak!#REF!,MATCH(A70,spisak!#REF!,0)))</f>
        <v>#REF!</v>
      </c>
      <c r="H70" s="664"/>
      <c r="I70" s="679"/>
      <c r="J70" s="652" t="str">
        <f>IF(ISBLANK(partije!$L$231),"",partije!$L$231)</f>
        <v/>
      </c>
      <c r="K70" s="652" t="str">
        <f>IF(ISBLANK(partije!$M$231),"",partije!$M$231)</f>
        <v/>
      </c>
      <c r="L70" s="652" t="str">
        <f>IF(ISBLANK(partije!$N$231),"",partije!$N$231)</f>
        <v/>
      </c>
      <c r="M70" s="652" t="str">
        <f>IF(ISBLANK(partije!$O$231),"",partije!$O$231)</f>
        <v/>
      </c>
      <c r="N70" s="652" t="str">
        <f>IF(ISBLANK(partije!$P$231),"",partije!$P$231)</f>
        <v/>
      </c>
      <c r="O70" s="652" t="str">
        <f>IF(ISBLANK(partije!$Q$231),"",partije!$Q$231)</f>
        <v/>
      </c>
      <c r="P70" s="698" t="str">
        <f>IF(ISBLANK(partije!$R$231),"",partije!$R$231)</f>
        <v/>
      </c>
      <c r="Q70" s="654" t="str">
        <f>partije!$S$247</f>
        <v>bye</v>
      </c>
      <c r="R70" s="655"/>
      <c r="S70" s="655"/>
      <c r="T70" s="655"/>
      <c r="U70" s="655"/>
      <c r="V70" s="647" t="str">
        <f>IF(ISBLANK(partije!$J$247),"",IF(partije!$J$247&gt;partije!$K$247,partije!$J$247,partije!$K$247))</f>
        <v/>
      </c>
      <c r="W70" s="655"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2">
        <v>35</v>
      </c>
      <c r="B71" s="660"/>
      <c r="C71" s="683" t="str">
        <f>IF(ISNA(MATCH(A71,spisak!$E$4:$E$78,0)),"***",INDEX(spisak!$B$4:$B$78,MATCH(A71,spisak!$E$4:$E$78,0)))</f>
        <v>***</v>
      </c>
      <c r="D71" s="683"/>
      <c r="E71" s="683"/>
      <c r="F71" s="683"/>
      <c r="G71" s="684" t="str">
        <f>IF(ISNA(MATCH(A71,spisak!$E$4:$E$78,0)),"***",INDEX(spisak!$C$4:$C$260,MATCH(A71,spisak!$E$4:$E$78,0)))</f>
        <v>***</v>
      </c>
      <c r="H71" s="684"/>
      <c r="I71" s="684"/>
      <c r="J71" s="653"/>
      <c r="K71" s="653"/>
      <c r="L71" s="653"/>
      <c r="M71" s="653"/>
      <c r="N71" s="653"/>
      <c r="O71" s="653"/>
      <c r="P71" s="698"/>
      <c r="Q71" s="656"/>
      <c r="R71" s="657"/>
      <c r="S71" s="657"/>
      <c r="T71" s="657"/>
      <c r="U71" s="657"/>
      <c r="V71" s="658"/>
      <c r="W71" s="657"/>
      <c r="X71" s="121"/>
      <c r="Y71" s="121"/>
      <c r="Z71" s="121"/>
      <c r="AA71" s="121"/>
      <c r="AB71" s="121"/>
      <c r="AC71" s="121"/>
      <c r="AD71" s="121"/>
      <c r="AE71" s="121"/>
      <c r="AF71" s="121"/>
      <c r="AG71" s="121"/>
      <c r="AH71" s="121"/>
      <c r="AI71" s="121"/>
      <c r="AJ71" s="120"/>
      <c r="AK71" s="120"/>
      <c r="AL71" s="120"/>
      <c r="AM71" s="32"/>
    </row>
    <row r="72" spans="1:39" ht="12" hidden="1" customHeight="1">
      <c r="A72" s="682"/>
      <c r="B72" s="660"/>
      <c r="C72" s="646"/>
      <c r="D72" s="646"/>
      <c r="E72" s="646"/>
      <c r="F72" s="646"/>
      <c r="G72" s="664" t="e">
        <f>IF(ISNA(MATCH(A72,spisak!#REF!,0)),"***",INDEX(spisak!#REF!,MATCH(A72,spisak!#REF!,0)))</f>
        <v>#REF!</v>
      </c>
      <c r="H72" s="664"/>
      <c r="I72" s="664"/>
      <c r="J72" s="655" t="str">
        <f>partije!$S$232</f>
        <v>bye</v>
      </c>
      <c r="K72" s="655"/>
      <c r="L72" s="655"/>
      <c r="M72" s="655"/>
      <c r="N72" s="655"/>
      <c r="O72" s="647" t="str">
        <f>IF(ISBLANK(partije!$J$232),"",IF(partije!$J$232&gt;partije!$K$232,partije!$J$232,partije!$K$232))</f>
        <v/>
      </c>
      <c r="P72" s="669" t="str">
        <f>IF(ISBLANK(partije!$J$232),"",IF(partije!$J$232&gt;partije!$K$232,partije!$K$232,partije!$J$232))</f>
        <v/>
      </c>
      <c r="Q72" s="666" t="str">
        <f>IF(ISBLANK(partije!$L$247),"",partije!$L$247)</f>
        <v/>
      </c>
      <c r="R72" s="666" t="str">
        <f>IF(ISBLANK(partije!$M$247),"",partije!$M$247)</f>
        <v/>
      </c>
      <c r="S72" s="666" t="str">
        <f>IF(ISBLANK(partije!$N$247),"",partije!$N$247)</f>
        <v/>
      </c>
      <c r="T72" s="666" t="str">
        <f>IF(ISBLANK(partije!$O$247),"",partije!$O$247)</f>
        <v/>
      </c>
      <c r="U72" s="666" t="str">
        <f>IF(ISBLANK(partije!$P$247),"",partije!$P$247)</f>
        <v/>
      </c>
      <c r="V72" s="666" t="str">
        <f>IF(ISBLANK(partije!$Q$247),"",partije!$Q$247)</f>
        <v/>
      </c>
      <c r="W72" s="667"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2">
        <v>36</v>
      </c>
      <c r="B73" s="660">
        <v>16</v>
      </c>
      <c r="C73" s="683" t="str">
        <f>IF(ISNA(MATCH(A73,spisak!$E$4:$E$78,0)),"***",INDEX(spisak!$B$4:$B$78,MATCH(A73,spisak!$E$4:$E$78,0)))</f>
        <v>***</v>
      </c>
      <c r="D73" s="683"/>
      <c r="E73" s="683"/>
      <c r="F73" s="683"/>
      <c r="G73" s="684" t="str">
        <f>IF(ISNA(MATCH(A73,spisak!$E$4:$E$78,0)),"***",INDEX(spisak!$C$4:$C$260,MATCH(A73,spisak!$E$4:$E$78,0)))</f>
        <v>***</v>
      </c>
      <c r="H73" s="684"/>
      <c r="I73" s="708"/>
      <c r="J73" s="657"/>
      <c r="K73" s="657"/>
      <c r="L73" s="657"/>
      <c r="M73" s="657"/>
      <c r="N73" s="657"/>
      <c r="O73" s="658"/>
      <c r="P73" s="670"/>
      <c r="Q73" s="666"/>
      <c r="R73" s="666"/>
      <c r="S73" s="666"/>
      <c r="T73" s="666"/>
      <c r="U73" s="666"/>
      <c r="V73" s="666"/>
      <c r="W73" s="668"/>
      <c r="X73" s="121"/>
      <c r="Y73" s="121"/>
      <c r="Z73" s="121"/>
      <c r="AA73" s="121"/>
      <c r="AB73" s="121"/>
      <c r="AC73" s="121"/>
      <c r="AD73" s="121"/>
      <c r="AE73" s="121"/>
      <c r="AF73" s="121"/>
      <c r="AG73" s="180"/>
      <c r="AH73" s="121"/>
      <c r="AI73" s="121"/>
      <c r="AJ73" s="120"/>
      <c r="AK73" s="120"/>
      <c r="AL73" s="120"/>
      <c r="AM73" s="32"/>
    </row>
    <row r="74" spans="1:39" ht="12" hidden="1" customHeight="1">
      <c r="A74" s="682"/>
      <c r="B74" s="660">
        <v>16</v>
      </c>
      <c r="C74" s="646"/>
      <c r="D74" s="646"/>
      <c r="E74" s="646"/>
      <c r="F74" s="646"/>
      <c r="G74" s="664" t="e">
        <f>IF(ISNA(MATCH(A74,spisak!#REF!,0)),"***",INDEX(spisak!#REF!,MATCH(A74,spisak!#REF!,0)))</f>
        <v>#REF!</v>
      </c>
      <c r="H74" s="664"/>
      <c r="I74" s="679"/>
      <c r="J74" s="671" t="str">
        <f>IF(ISBLANK(partije!$L$232),"",partije!$L$232)</f>
        <v/>
      </c>
      <c r="K74" s="671" t="str">
        <f>IF(ISBLANK(partije!$M$232),"",partije!$M$232)</f>
        <v/>
      </c>
      <c r="L74" s="671" t="str">
        <f>IF(ISBLANK(partije!$N$232),"",partije!$N$232)</f>
        <v/>
      </c>
      <c r="M74" s="671" t="str">
        <f>IF(ISBLANK(partije!$O$232),"",partije!$O$232)</f>
        <v/>
      </c>
      <c r="N74" s="671" t="str">
        <f>IF(ISBLANK(partije!$P$232),"",partije!$P$232)</f>
        <v/>
      </c>
      <c r="O74" s="671" t="str">
        <f>IF(ISBLANK(partije!$Q$232),"",partije!$Q$232)</f>
        <v/>
      </c>
      <c r="P74" s="671" t="str">
        <f>IF(ISBLANK(partije!$R$232),"",partije!$R$232)</f>
        <v/>
      </c>
      <c r="Q74" s="121"/>
      <c r="R74" s="121"/>
      <c r="S74" s="121"/>
      <c r="T74" s="121"/>
      <c r="U74" s="121"/>
      <c r="V74" s="181"/>
      <c r="W74" s="182"/>
      <c r="X74" s="654" t="str">
        <f>partije!$S$255</f>
        <v>bye</v>
      </c>
      <c r="Y74" s="655"/>
      <c r="Z74" s="655"/>
      <c r="AA74" s="655"/>
      <c r="AB74" s="655"/>
      <c r="AC74" s="647" t="str">
        <f>IF(ISBLANK(partije!$J$255),"",IF(partije!$J$255&gt;partije!$K$255,partije!$J$255,partije!$K$255))</f>
        <v/>
      </c>
      <c r="AD74" s="674" t="str">
        <f>IF(ISBLANK(partije!$J$255),"",IF(partije!$J$255&gt;partije!$K$255,partije!$K$255,partije!$J$255))</f>
        <v/>
      </c>
      <c r="AE74" s="121"/>
      <c r="AF74" s="121"/>
      <c r="AG74" s="121"/>
      <c r="AH74" s="121"/>
      <c r="AI74" s="121"/>
      <c r="AJ74" s="120"/>
      <c r="AK74" s="120"/>
      <c r="AL74" s="120"/>
      <c r="AM74" s="32"/>
    </row>
    <row r="75" spans="1:39" ht="12" hidden="1" customHeight="1">
      <c r="A75" s="682">
        <v>37</v>
      </c>
      <c r="B75" s="660">
        <v>9</v>
      </c>
      <c r="C75" s="683" t="str">
        <f>IF(ISNA(MATCH(A75,spisak!$E$4:$E$78,0)),"***",INDEX(spisak!$B$4:$B$78,MATCH(A75,spisak!$E$4:$E$78,0)))</f>
        <v>***</v>
      </c>
      <c r="D75" s="683"/>
      <c r="E75" s="683"/>
      <c r="F75" s="683"/>
      <c r="G75" s="684" t="str">
        <f>IF(ISNA(MATCH(A75,spisak!$E$4:$E$78,0)),"***",INDEX(spisak!$C$4:$C$260,MATCH(A75,spisak!$E$4:$E$78,0)))</f>
        <v>***</v>
      </c>
      <c r="H75" s="684"/>
      <c r="I75" s="684"/>
      <c r="J75" s="671"/>
      <c r="K75" s="671"/>
      <c r="L75" s="671"/>
      <c r="M75" s="671"/>
      <c r="N75" s="671"/>
      <c r="O75" s="671"/>
      <c r="P75" s="671"/>
      <c r="Q75" s="121"/>
      <c r="R75" s="121"/>
      <c r="S75" s="121"/>
      <c r="T75" s="121"/>
      <c r="U75" s="121"/>
      <c r="V75" s="181"/>
      <c r="W75" s="182"/>
      <c r="X75" s="656"/>
      <c r="Y75" s="657"/>
      <c r="Z75" s="657"/>
      <c r="AA75" s="657"/>
      <c r="AB75" s="657"/>
      <c r="AC75" s="658"/>
      <c r="AD75" s="675"/>
      <c r="AE75" s="121"/>
      <c r="AF75" s="121"/>
      <c r="AG75" s="121"/>
      <c r="AH75" s="121"/>
      <c r="AI75" s="121"/>
      <c r="AJ75" s="120"/>
      <c r="AK75" s="120"/>
      <c r="AL75" s="120"/>
      <c r="AM75" s="32"/>
    </row>
    <row r="76" spans="1:39" ht="12" hidden="1" customHeight="1">
      <c r="A76" s="682"/>
      <c r="B76" s="660">
        <v>9</v>
      </c>
      <c r="C76" s="646"/>
      <c r="D76" s="646"/>
      <c r="E76" s="646"/>
      <c r="F76" s="646"/>
      <c r="G76" s="664" t="e">
        <f>IF(ISNA(MATCH(A76,spisak!#REF!,0)),"***",INDEX(spisak!#REF!,MATCH(A76,spisak!#REF!,0)))</f>
        <v>#REF!</v>
      </c>
      <c r="H76" s="664"/>
      <c r="I76" s="664"/>
      <c r="J76" s="655" t="str">
        <f>partije!$S$233</f>
        <v>bye</v>
      </c>
      <c r="K76" s="655"/>
      <c r="L76" s="655"/>
      <c r="M76" s="655"/>
      <c r="N76" s="655"/>
      <c r="O76" s="647" t="str">
        <f>IF(ISBLANK(partije!$J$233),"",IF(partije!$J$233&gt;partije!$K$233,partije!$J$233,partije!$K$233))</f>
        <v/>
      </c>
      <c r="P76" s="655" t="str">
        <f>IF(ISBLANK(partije!$J$233),"",IF(partije!$J$233&gt;partije!$K$233,partije!$K$233,partije!$J$233))</f>
        <v/>
      </c>
      <c r="Q76" s="121"/>
      <c r="R76" s="121"/>
      <c r="S76" s="121"/>
      <c r="T76" s="121"/>
      <c r="U76" s="121"/>
      <c r="V76" s="181"/>
      <c r="W76" s="182"/>
      <c r="X76" s="666" t="str">
        <f>IF(ISBLANK(partije!$L$255),"",partije!$L$255)</f>
        <v/>
      </c>
      <c r="Y76" s="666" t="str">
        <f>IF(ISBLANK(partije!$M$255),"",partije!$M$255)</f>
        <v/>
      </c>
      <c r="Z76" s="666" t="str">
        <f>IF(ISBLANK(partije!$N$255),"",partije!$N$255)</f>
        <v/>
      </c>
      <c r="AA76" s="666" t="str">
        <f>IF(ISBLANK(partije!$O$255),"",partije!$O$255)</f>
        <v/>
      </c>
      <c r="AB76" s="666" t="str">
        <f>IF(ISBLANK(partije!$P$255),"",partije!$P$255)</f>
        <v/>
      </c>
      <c r="AC76" s="666" t="str">
        <f>IF(ISBLANK(partije!$Q$255),"",partije!$Q$255)</f>
        <v/>
      </c>
      <c r="AD76" s="667" t="str">
        <f>IF(ISBLANK(partije!$R$255),"",partije!$R$255)</f>
        <v/>
      </c>
      <c r="AE76" s="121"/>
      <c r="AF76" s="121"/>
      <c r="AG76" s="121"/>
      <c r="AH76" s="121"/>
      <c r="AI76" s="121"/>
      <c r="AJ76" s="120"/>
      <c r="AK76" s="120"/>
      <c r="AL76" s="120"/>
      <c r="AM76" s="32"/>
    </row>
    <row r="77" spans="1:39" ht="12" hidden="1" customHeight="1">
      <c r="A77" s="682">
        <v>38</v>
      </c>
      <c r="B77" s="660"/>
      <c r="C77" s="683" t="str">
        <f>IF(ISNA(MATCH(A77,spisak!$E$4:$E$78,0)),"***",INDEX(spisak!$B$4:$B$78,MATCH(A77,spisak!$E$4:$E$78,0)))</f>
        <v>***</v>
      </c>
      <c r="D77" s="683"/>
      <c r="E77" s="683"/>
      <c r="F77" s="683"/>
      <c r="G77" s="684" t="str">
        <f>IF(ISNA(MATCH(A77,spisak!$E$4:$E$78,0)),"***",INDEX(spisak!$C$4:$C$260,MATCH(A77,spisak!$E$4:$E$78,0)))</f>
        <v>***</v>
      </c>
      <c r="H77" s="684"/>
      <c r="I77" s="708"/>
      <c r="J77" s="657"/>
      <c r="K77" s="657"/>
      <c r="L77" s="657"/>
      <c r="M77" s="657"/>
      <c r="N77" s="657"/>
      <c r="O77" s="658"/>
      <c r="P77" s="657"/>
      <c r="Q77" s="121"/>
      <c r="R77" s="121"/>
      <c r="S77" s="121"/>
      <c r="T77" s="121"/>
      <c r="U77" s="121"/>
      <c r="V77" s="181"/>
      <c r="W77" s="182"/>
      <c r="X77" s="666"/>
      <c r="Y77" s="666"/>
      <c r="Z77" s="666"/>
      <c r="AA77" s="666"/>
      <c r="AB77" s="666"/>
      <c r="AC77" s="666"/>
      <c r="AD77" s="668"/>
      <c r="AE77" s="121"/>
      <c r="AF77" s="121"/>
      <c r="AG77" s="121"/>
      <c r="AH77" s="121"/>
      <c r="AI77" s="121"/>
      <c r="AJ77" s="120"/>
      <c r="AK77" s="120"/>
      <c r="AL77" s="120"/>
      <c r="AM77" s="32"/>
    </row>
    <row r="78" spans="1:39" ht="12" hidden="1" customHeight="1">
      <c r="A78" s="682"/>
      <c r="B78" s="660"/>
      <c r="C78" s="646"/>
      <c r="D78" s="646"/>
      <c r="E78" s="646"/>
      <c r="F78" s="646"/>
      <c r="G78" s="664" t="e">
        <f>IF(ISNA(MATCH(A78,spisak!#REF!,0)),"***",INDEX(spisak!#REF!,MATCH(A78,spisak!#REF!,0)))</f>
        <v>#REF!</v>
      </c>
      <c r="H78" s="664"/>
      <c r="I78" s="679"/>
      <c r="J78" s="671" t="str">
        <f>IF(ISBLANK(partije!$L$233),"",partije!$L$233)</f>
        <v/>
      </c>
      <c r="K78" s="671" t="str">
        <f>IF(ISBLANK(partije!$M$233),"",partije!$M$233)</f>
        <v/>
      </c>
      <c r="L78" s="671" t="str">
        <f>IF(ISBLANK(partije!$N$233),"",partije!$N$233)</f>
        <v/>
      </c>
      <c r="M78" s="671" t="str">
        <f>IF(ISBLANK(partije!$O$233),"",partije!$O$233)</f>
        <v/>
      </c>
      <c r="N78" s="671" t="str">
        <f>IF(ISBLANK(partije!$P$233),"",partije!$P$233)</f>
        <v/>
      </c>
      <c r="O78" s="671" t="str">
        <f>IF(ISBLANK(partije!$Q$233),"",partije!$Q$233)</f>
        <v/>
      </c>
      <c r="P78" s="662" t="str">
        <f>IF(ISBLANK(partije!$R$233),"",partije!$R$233)</f>
        <v/>
      </c>
      <c r="Q78" s="654" t="str">
        <f>partije!$S$248</f>
        <v>bye</v>
      </c>
      <c r="R78" s="655"/>
      <c r="S78" s="655"/>
      <c r="T78" s="655"/>
      <c r="U78" s="655"/>
      <c r="V78" s="680" t="str">
        <f>IF(ISBLANK(partije!$J$248),"",IF(partije!$J$248&gt;partije!$K$248,partije!$J$248,partije!$K$248))</f>
        <v/>
      </c>
      <c r="W78" s="672"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2">
        <v>39</v>
      </c>
      <c r="B79" s="660"/>
      <c r="C79" s="683" t="str">
        <f>IF(ISNA(MATCH(A79,spisak!$E$4:$E$78,0)),"***",INDEX(spisak!$B$4:$B$78,MATCH(A79,spisak!$E$4:$E$78,0)))</f>
        <v>***</v>
      </c>
      <c r="D79" s="683"/>
      <c r="E79" s="683"/>
      <c r="F79" s="683"/>
      <c r="G79" s="684" t="str">
        <f>IF(ISNA(MATCH(A79,spisak!$E$4:$E$78,0)),"***",INDEX(spisak!$C$4:$C$260,MATCH(A79,spisak!$E$4:$E$78,0)))</f>
        <v>***</v>
      </c>
      <c r="H79" s="684"/>
      <c r="I79" s="684"/>
      <c r="J79" s="653"/>
      <c r="K79" s="653"/>
      <c r="L79" s="653"/>
      <c r="M79" s="653"/>
      <c r="N79" s="653"/>
      <c r="O79" s="653"/>
      <c r="P79" s="663"/>
      <c r="Q79" s="656"/>
      <c r="R79" s="657"/>
      <c r="S79" s="657"/>
      <c r="T79" s="657"/>
      <c r="U79" s="657"/>
      <c r="V79" s="681"/>
      <c r="W79" s="673"/>
      <c r="X79" s="121"/>
      <c r="Y79" s="121"/>
      <c r="Z79" s="121"/>
      <c r="AA79" s="121"/>
      <c r="AB79" s="121"/>
      <c r="AC79" s="181"/>
      <c r="AD79" s="182"/>
      <c r="AE79" s="121"/>
      <c r="AF79" s="121"/>
      <c r="AG79" s="121"/>
      <c r="AH79" s="121"/>
      <c r="AI79" s="121"/>
      <c r="AJ79" s="120"/>
      <c r="AK79" s="120"/>
      <c r="AL79" s="120"/>
      <c r="AM79" s="32"/>
    </row>
    <row r="80" spans="1:39" ht="12" hidden="1" customHeight="1">
      <c r="A80" s="682"/>
      <c r="B80" s="660"/>
      <c r="C80" s="646"/>
      <c r="D80" s="646"/>
      <c r="E80" s="646"/>
      <c r="F80" s="646"/>
      <c r="G80" s="664" t="e">
        <f>IF(ISNA(MATCH(A80,spisak!#REF!,0)),"***",INDEX(spisak!#REF!,MATCH(A80,spisak!#REF!,0)))</f>
        <v>#REF!</v>
      </c>
      <c r="H80" s="664"/>
      <c r="I80" s="664"/>
      <c r="J80" s="655" t="str">
        <f>partije!$S$234</f>
        <v>bye</v>
      </c>
      <c r="K80" s="655"/>
      <c r="L80" s="655"/>
      <c r="M80" s="655"/>
      <c r="N80" s="655"/>
      <c r="O80" s="647" t="str">
        <f>IF(ISBLANK(partije!$J$234),"",IF(partije!$J$234&gt;partije!$K$234,partije!$J$234,partije!$K$234))</f>
        <v/>
      </c>
      <c r="P80" s="669" t="str">
        <f>IF(ISBLANK(partije!$J$234),"",IF(partije!$J$234&gt;partije!$K$234,partije!$K$234,partije!$J$234))</f>
        <v/>
      </c>
      <c r="Q80" s="666" t="str">
        <f>IF(ISBLANK(partije!$L$248),"",partije!$L$248)</f>
        <v/>
      </c>
      <c r="R80" s="666" t="str">
        <f>IF(ISBLANK(partije!$M$248),"",partije!$M$248)</f>
        <v/>
      </c>
      <c r="S80" s="666" t="str">
        <f>IF(ISBLANK(partije!$N$248),"",partije!$N$248)</f>
        <v/>
      </c>
      <c r="T80" s="666" t="str">
        <f>IF(ISBLANK(partije!$O$248),"",partije!$O$248)</f>
        <v/>
      </c>
      <c r="U80" s="666" t="str">
        <f>IF(ISBLANK(partije!$P$248),"",partije!$P$248)</f>
        <v/>
      </c>
      <c r="V80" s="666" t="str">
        <f>IF(ISBLANK(partije!$Q$248),"",partije!$Q$248)</f>
        <v/>
      </c>
      <c r="W80" s="666"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2">
        <v>40</v>
      </c>
      <c r="B81" s="660">
        <v>8</v>
      </c>
      <c r="C81" s="683" t="str">
        <f>IF(ISNA(MATCH(A81,spisak!$E$4:$E$78,0)),"***",INDEX(spisak!$B$4:$B$78,MATCH(A81,spisak!$E$4:$E$78,0)))</f>
        <v>***</v>
      </c>
      <c r="D81" s="683"/>
      <c r="E81" s="683"/>
      <c r="F81" s="683"/>
      <c r="G81" s="684" t="str">
        <f>IF(ISNA(MATCH(A81,spisak!$E$4:$E$78,0)),"***",INDEX(spisak!$C$4:$C$260,MATCH(A81,spisak!$E$4:$E$78,0)))</f>
        <v>***</v>
      </c>
      <c r="H81" s="684"/>
      <c r="I81" s="708"/>
      <c r="J81" s="657"/>
      <c r="K81" s="657"/>
      <c r="L81" s="657"/>
      <c r="M81" s="657"/>
      <c r="N81" s="657"/>
      <c r="O81" s="658"/>
      <c r="P81" s="670"/>
      <c r="Q81" s="666"/>
      <c r="R81" s="666"/>
      <c r="S81" s="666"/>
      <c r="T81" s="666"/>
      <c r="U81" s="666"/>
      <c r="V81" s="666"/>
      <c r="W81" s="666"/>
      <c r="X81" s="121"/>
      <c r="Y81" s="121"/>
      <c r="Z81" s="121"/>
      <c r="AA81" s="121"/>
      <c r="AB81" s="121"/>
      <c r="AC81" s="181"/>
      <c r="AD81" s="182"/>
      <c r="AE81" s="121"/>
      <c r="AF81" s="121"/>
      <c r="AG81" s="121"/>
      <c r="AH81" s="121"/>
      <c r="AI81" s="121"/>
      <c r="AJ81" s="120"/>
      <c r="AK81" s="120"/>
      <c r="AL81" s="120"/>
      <c r="AM81" s="32"/>
    </row>
    <row r="82" spans="1:39" ht="12" hidden="1" customHeight="1">
      <c r="A82" s="682"/>
      <c r="B82" s="660">
        <v>8</v>
      </c>
      <c r="C82" s="646"/>
      <c r="D82" s="646"/>
      <c r="E82" s="646"/>
      <c r="F82" s="646"/>
      <c r="G82" s="664" t="e">
        <f>IF(ISNA(MATCH(A82,spisak!#REF!,0)),"***",INDEX(spisak!#REF!,MATCH(A82,spisak!#REF!,0)))</f>
        <v>#REF!</v>
      </c>
      <c r="H82" s="664"/>
      <c r="I82" s="679"/>
      <c r="J82" s="671" t="str">
        <f>IF(ISBLANK(partije!$L$234),"",partije!$L$234)</f>
        <v/>
      </c>
      <c r="K82" s="671" t="str">
        <f>IF(ISBLANK(partije!$M$234),"",partije!$M$234)</f>
        <v/>
      </c>
      <c r="L82" s="671" t="str">
        <f>IF(ISBLANK(partije!$N$234),"",partije!$N$234)</f>
        <v/>
      </c>
      <c r="M82" s="671" t="str">
        <f>IF(ISBLANK(partije!$O$234),"",partije!$O$234)</f>
        <v/>
      </c>
      <c r="N82" s="671" t="str">
        <f>IF(ISBLANK(partije!$P$234),"",partije!$P$234)</f>
        <v/>
      </c>
      <c r="O82" s="671" t="str">
        <f>IF(ISBLANK(partije!$Q$234),"",partije!$Q$234)</f>
        <v/>
      </c>
      <c r="P82" s="671"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2">
        <v>41</v>
      </c>
      <c r="B83" s="660">
        <v>5</v>
      </c>
      <c r="C83" s="683" t="str">
        <f>IF(ISNA(MATCH(A83,spisak!$E$4:$E$78,0)),"***",INDEX(spisak!$B$4:$B$78,MATCH(A83,spisak!$E$4:$E$78,0)))</f>
        <v>***</v>
      </c>
      <c r="D83" s="683"/>
      <c r="E83" s="683"/>
      <c r="F83" s="683"/>
      <c r="G83" s="684" t="str">
        <f>IF(ISNA(MATCH(A83,spisak!$E$4:$E$78,0)),"***",INDEX(spisak!$C$4:$C$260,MATCH(A83,spisak!$E$4:$E$78,0)))</f>
        <v>***</v>
      </c>
      <c r="H83" s="684"/>
      <c r="I83" s="684"/>
      <c r="J83" s="671"/>
      <c r="K83" s="671"/>
      <c r="L83" s="671"/>
      <c r="M83" s="671"/>
      <c r="N83" s="671"/>
      <c r="O83" s="671"/>
      <c r="P83" s="671"/>
      <c r="Q83" s="121"/>
      <c r="R83" s="121"/>
      <c r="S83" s="121"/>
      <c r="T83" s="121"/>
      <c r="U83" s="121"/>
      <c r="V83" s="181"/>
      <c r="W83" s="127"/>
      <c r="X83" s="121"/>
      <c r="Y83" s="121"/>
      <c r="Z83" s="121"/>
      <c r="AA83" s="121"/>
      <c r="AB83" s="121"/>
      <c r="AC83" s="181"/>
      <c r="AD83" s="182"/>
      <c r="AE83" s="654" t="str">
        <f>partije!$S$259</f>
        <v>bye</v>
      </c>
      <c r="AF83" s="655"/>
      <c r="AG83" s="655"/>
      <c r="AH83" s="655"/>
      <c r="AI83" s="655"/>
      <c r="AJ83" s="687" t="str">
        <f>IF(ISBLANK(partije!$J$259),"",IF(partije!$J$259&gt;partije!$K$259,partije!$J$259,partije!$K$259))</f>
        <v/>
      </c>
      <c r="AK83" s="685" t="str">
        <f>IF(ISBLANK(partije!$J$259),"",IF(partije!$J$259&gt;partije!$K$259,partije!$K$259,partije!$J$259))</f>
        <v/>
      </c>
      <c r="AL83" s="120"/>
      <c r="AM83" s="32"/>
    </row>
    <row r="84" spans="1:39" ht="12" hidden="1" customHeight="1">
      <c r="A84" s="682"/>
      <c r="B84" s="660">
        <v>5</v>
      </c>
      <c r="C84" s="646"/>
      <c r="D84" s="646"/>
      <c r="E84" s="646"/>
      <c r="F84" s="646"/>
      <c r="G84" s="664" t="e">
        <f>IF(ISNA(MATCH(A84,spisak!#REF!,0)),"***",INDEX(spisak!#REF!,MATCH(A84,spisak!#REF!,0)))</f>
        <v>#REF!</v>
      </c>
      <c r="H84" s="664"/>
      <c r="I84" s="664"/>
      <c r="J84" s="655" t="str">
        <f>partije!$S$235</f>
        <v>bye</v>
      </c>
      <c r="K84" s="655"/>
      <c r="L84" s="655"/>
      <c r="M84" s="655"/>
      <c r="N84" s="655"/>
      <c r="O84" s="647" t="str">
        <f>IF(ISBLANK(partije!$J$235),"",IF(partije!$J$235&gt;partije!$K$235,partije!$J$235,partije!$K$235))</f>
        <v/>
      </c>
      <c r="P84" s="655" t="str">
        <f>IF(ISBLANK(partije!$J$235),"",IF(partije!$J$235&gt;partije!$K$235,partije!$K$235,partije!$J$235))</f>
        <v/>
      </c>
      <c r="Q84" s="121"/>
      <c r="R84" s="121"/>
      <c r="S84" s="121"/>
      <c r="T84" s="121"/>
      <c r="U84" s="121"/>
      <c r="V84" s="181"/>
      <c r="W84" s="127"/>
      <c r="X84" s="121"/>
      <c r="Y84" s="121"/>
      <c r="Z84" s="121"/>
      <c r="AA84" s="121"/>
      <c r="AB84" s="121"/>
      <c r="AC84" s="181"/>
      <c r="AD84" s="182"/>
      <c r="AE84" s="656"/>
      <c r="AF84" s="657"/>
      <c r="AG84" s="657"/>
      <c r="AH84" s="657"/>
      <c r="AI84" s="657"/>
      <c r="AJ84" s="688"/>
      <c r="AK84" s="686"/>
      <c r="AL84" s="120"/>
      <c r="AM84" s="32"/>
    </row>
    <row r="85" spans="1:39" ht="12" hidden="1" customHeight="1">
      <c r="A85" s="682">
        <v>42</v>
      </c>
      <c r="B85" s="660"/>
      <c r="C85" s="683" t="str">
        <f>IF(ISNA(MATCH(A85,spisak!$E$4:$E$78,0)),"***",INDEX(spisak!$B$4:$B$78,MATCH(A85,spisak!$E$4:$E$78,0)))</f>
        <v>***</v>
      </c>
      <c r="D85" s="683"/>
      <c r="E85" s="683"/>
      <c r="F85" s="683"/>
      <c r="G85" s="684" t="str">
        <f>IF(ISNA(MATCH(A85,spisak!$E$4:$E$78,0)),"***",INDEX(spisak!$C$4:$C$260,MATCH(A85,spisak!$E$4:$E$78,0)))</f>
        <v>***</v>
      </c>
      <c r="H85" s="684"/>
      <c r="I85" s="708"/>
      <c r="J85" s="657"/>
      <c r="K85" s="657"/>
      <c r="L85" s="657"/>
      <c r="M85" s="657"/>
      <c r="N85" s="657"/>
      <c r="O85" s="658"/>
      <c r="P85" s="657"/>
      <c r="Q85" s="121"/>
      <c r="R85" s="121"/>
      <c r="S85" s="121"/>
      <c r="T85" s="121"/>
      <c r="U85" s="121"/>
      <c r="V85" s="181"/>
      <c r="W85" s="127"/>
      <c r="X85" s="121"/>
      <c r="Y85" s="121"/>
      <c r="Z85" s="121"/>
      <c r="AA85" s="121"/>
      <c r="AB85" s="121"/>
      <c r="AC85" s="181"/>
      <c r="AD85" s="182"/>
      <c r="AE85" s="666" t="str">
        <f>IF(ISBLANK(partije!$L$259),"",partije!$L$259)</f>
        <v/>
      </c>
      <c r="AF85" s="666" t="str">
        <f>IF(ISBLANK(partije!$M$259),"",partije!$M$259)</f>
        <v/>
      </c>
      <c r="AG85" s="666" t="str">
        <f>IF(ISBLANK(partije!$N$259),"",partije!$N$259)</f>
        <v/>
      </c>
      <c r="AH85" s="666" t="str">
        <f>IF(ISBLANK(partije!$O$259),"",partije!$O$259)</f>
        <v/>
      </c>
      <c r="AI85" s="666" t="str">
        <f>IF(ISBLANK(partije!$P$259),"",partije!$P$259)</f>
        <v/>
      </c>
      <c r="AJ85" s="666" t="str">
        <f>IF(ISBLANK(partije!$Q$259),"",partije!$Q$259)</f>
        <v/>
      </c>
      <c r="AK85" s="667" t="str">
        <f>IF(ISBLANK(partije!$R$259),"",partije!$R$259)</f>
        <v/>
      </c>
      <c r="AL85" s="120"/>
      <c r="AM85" s="32"/>
    </row>
    <row r="86" spans="1:39" ht="12" hidden="1" customHeight="1">
      <c r="A86" s="682"/>
      <c r="B86" s="660"/>
      <c r="C86" s="646"/>
      <c r="D86" s="646"/>
      <c r="E86" s="646"/>
      <c r="F86" s="646"/>
      <c r="G86" s="664" t="e">
        <f>IF(ISNA(MATCH(A86,spisak!#REF!,0)),"***",INDEX(spisak!#REF!,MATCH(A86,spisak!#REF!,0)))</f>
        <v>#REF!</v>
      </c>
      <c r="H86" s="664"/>
      <c r="I86" s="679"/>
      <c r="J86" s="671" t="str">
        <f>IF(ISBLANK(partije!$L$235),"",partije!$L$235)</f>
        <v/>
      </c>
      <c r="K86" s="671" t="str">
        <f>IF(ISBLANK(partije!$M$235),"",partije!$M$235)</f>
        <v/>
      </c>
      <c r="L86" s="671" t="str">
        <f>IF(ISBLANK(partije!$N$235),"",partije!$N$235)</f>
        <v/>
      </c>
      <c r="M86" s="671" t="str">
        <f>IF(ISBLANK(partije!$N$235),"",partije!$N$235)</f>
        <v/>
      </c>
      <c r="N86" s="671" t="str">
        <f>IF(ISBLANK(partije!$N$235),"",partije!$N$235)</f>
        <v/>
      </c>
      <c r="O86" s="671" t="str">
        <f>IF(ISBLANK(partije!$N$235),"",partije!$N$235)</f>
        <v/>
      </c>
      <c r="P86" s="671" t="str">
        <f>IF(ISBLANK(partije!$N$235),"",partije!$N$235)</f>
        <v/>
      </c>
      <c r="Q86" s="654" t="str">
        <f>partije!$S$249</f>
        <v>bye</v>
      </c>
      <c r="R86" s="655"/>
      <c r="S86" s="655"/>
      <c r="T86" s="655"/>
      <c r="U86" s="655"/>
      <c r="V86" s="647" t="str">
        <f>IF(ISBLANK(partije!$J$249),"",IF(partije!$J$249&gt;partije!$K$249,partije!$J$249,partije!$K$249))</f>
        <v/>
      </c>
      <c r="W86" s="655" t="str">
        <f>IF(ISBLANK(partije!$J$249),"",IF(partije!$J$249&gt;partije!$K$249,partije!$K$249,partije!$J$249))</f>
        <v/>
      </c>
      <c r="X86" s="121"/>
      <c r="Y86" s="121"/>
      <c r="Z86" s="121"/>
      <c r="AA86" s="121"/>
      <c r="AB86" s="121"/>
      <c r="AC86" s="181"/>
      <c r="AD86" s="182"/>
      <c r="AE86" s="666"/>
      <c r="AF86" s="666"/>
      <c r="AG86" s="666"/>
      <c r="AH86" s="666"/>
      <c r="AI86" s="666"/>
      <c r="AJ86" s="666"/>
      <c r="AK86" s="668"/>
      <c r="AL86" s="120"/>
      <c r="AM86" s="32"/>
    </row>
    <row r="87" spans="1:39" ht="12" hidden="1" customHeight="1">
      <c r="A87" s="682">
        <v>43</v>
      </c>
      <c r="B87" s="660"/>
      <c r="C87" s="683" t="str">
        <f>IF(ISNA(MATCH(A87,spisak!$E$4:$E$78,0)),"***",INDEX(spisak!$B$4:$B$78,MATCH(A87,spisak!$E$4:$E$78,0)))</f>
        <v>***</v>
      </c>
      <c r="D87" s="683"/>
      <c r="E87" s="683"/>
      <c r="F87" s="683"/>
      <c r="G87" s="684" t="str">
        <f>IF(ISNA(MATCH(A87,spisak!$E$4:$E$78,0)),"***",INDEX(spisak!$C$4:$C$260,MATCH(A87,spisak!$E$4:$E$78,0)))</f>
        <v>***</v>
      </c>
      <c r="H87" s="684"/>
      <c r="I87" s="684"/>
      <c r="J87" s="653"/>
      <c r="K87" s="653"/>
      <c r="L87" s="653"/>
      <c r="M87" s="653"/>
      <c r="N87" s="653"/>
      <c r="O87" s="653"/>
      <c r="P87" s="653"/>
      <c r="Q87" s="656"/>
      <c r="R87" s="657"/>
      <c r="S87" s="657"/>
      <c r="T87" s="657"/>
      <c r="U87" s="657"/>
      <c r="V87" s="658"/>
      <c r="W87" s="657"/>
      <c r="X87" s="121"/>
      <c r="Y87" s="121"/>
      <c r="Z87" s="121"/>
      <c r="AA87" s="121"/>
      <c r="AB87" s="121"/>
      <c r="AC87" s="181"/>
      <c r="AD87" s="182"/>
      <c r="AE87" s="121"/>
      <c r="AF87" s="121"/>
      <c r="AG87" s="121"/>
      <c r="AH87" s="121"/>
      <c r="AI87" s="121"/>
      <c r="AJ87" s="120"/>
      <c r="AK87" s="122"/>
      <c r="AL87" s="120"/>
      <c r="AM87" s="32"/>
    </row>
    <row r="88" spans="1:39" ht="12" hidden="1" customHeight="1">
      <c r="A88" s="682"/>
      <c r="B88" s="660"/>
      <c r="C88" s="646"/>
      <c r="D88" s="646"/>
      <c r="E88" s="646"/>
      <c r="F88" s="646"/>
      <c r="G88" s="664" t="e">
        <f>IF(ISNA(MATCH(A88,spisak!#REF!,0)),"***",INDEX(spisak!#REF!,MATCH(A88,spisak!#REF!,0)))</f>
        <v>#REF!</v>
      </c>
      <c r="H88" s="664"/>
      <c r="I88" s="664"/>
      <c r="J88" s="655" t="str">
        <f>partije!$S$236</f>
        <v>bye</v>
      </c>
      <c r="K88" s="655"/>
      <c r="L88" s="655"/>
      <c r="M88" s="655"/>
      <c r="N88" s="655"/>
      <c r="O88" s="647" t="str">
        <f>IF(ISBLANK(partije!$J$236),"",IF(partije!$J$236&gt;partije!$K$236,partije!$J$236,partije!$K$236))</f>
        <v/>
      </c>
      <c r="P88" s="669" t="str">
        <f>IF(ISBLANK(partije!$J$236),"",IF(partije!$J$236&gt;partije!$K$236,partije!$K$236,partije!$J$236))</f>
        <v/>
      </c>
      <c r="Q88" s="666" t="str">
        <f>IF(ISBLANK(partije!$L$249),"",partije!$L$249)</f>
        <v/>
      </c>
      <c r="R88" s="666" t="str">
        <f>IF(ISBLANK(partije!$M$249),"",partije!$M$249)</f>
        <v/>
      </c>
      <c r="S88" s="666" t="str">
        <f>IF(ISBLANK(partije!$N$249),"",partije!$N$249)</f>
        <v/>
      </c>
      <c r="T88" s="666" t="str">
        <f>IF(ISBLANK(partije!$O$249),"",partije!$O$249)</f>
        <v/>
      </c>
      <c r="U88" s="666" t="str">
        <f>IF(ISBLANK(partije!$P$249),"",partije!$P$249)</f>
        <v/>
      </c>
      <c r="V88" s="666" t="str">
        <f>IF(ISBLANK(partije!$Q$249),"",partije!$Q$249)</f>
        <v/>
      </c>
      <c r="W88" s="667"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2">
        <v>44</v>
      </c>
      <c r="B89" s="660">
        <v>12</v>
      </c>
      <c r="C89" s="683" t="str">
        <f>IF(ISNA(MATCH(A89,spisak!$E$4:$E$78,0)),"***",INDEX(spisak!$B$4:$B$78,MATCH(A89,spisak!$E$4:$E$78,0)))</f>
        <v>***</v>
      </c>
      <c r="D89" s="683"/>
      <c r="E89" s="683"/>
      <c r="F89" s="683"/>
      <c r="G89" s="684" t="str">
        <f>IF(ISNA(MATCH(A89,spisak!$E$4:$E$78,0)),"***",INDEX(spisak!$C$4:$C$260,MATCH(A89,spisak!$E$4:$E$78,0)))</f>
        <v>***</v>
      </c>
      <c r="H89" s="684"/>
      <c r="I89" s="708"/>
      <c r="J89" s="657"/>
      <c r="K89" s="657"/>
      <c r="L89" s="657"/>
      <c r="M89" s="657"/>
      <c r="N89" s="657"/>
      <c r="O89" s="658"/>
      <c r="P89" s="670"/>
      <c r="Q89" s="666"/>
      <c r="R89" s="666"/>
      <c r="S89" s="666"/>
      <c r="T89" s="666"/>
      <c r="U89" s="666"/>
      <c r="V89" s="666"/>
      <c r="W89" s="668"/>
      <c r="X89" s="123"/>
      <c r="Y89" s="121"/>
      <c r="Z89" s="121"/>
      <c r="AA89" s="121"/>
      <c r="AB89" s="121"/>
      <c r="AC89" s="181"/>
      <c r="AD89" s="182"/>
      <c r="AE89" s="121"/>
      <c r="AF89" s="121"/>
      <c r="AG89" s="121"/>
      <c r="AH89" s="121"/>
      <c r="AI89" s="121"/>
      <c r="AJ89" s="120"/>
      <c r="AK89" s="122"/>
      <c r="AL89" s="120"/>
      <c r="AM89" s="32"/>
    </row>
    <row r="90" spans="1:39" ht="12" hidden="1" customHeight="1">
      <c r="A90" s="682"/>
      <c r="B90" s="660">
        <v>12</v>
      </c>
      <c r="C90" s="646"/>
      <c r="D90" s="646"/>
      <c r="E90" s="646"/>
      <c r="F90" s="646"/>
      <c r="G90" s="664" t="e">
        <f>IF(ISNA(MATCH(A90,spisak!#REF!,0)),"***",INDEX(spisak!#REF!,MATCH(A90,spisak!#REF!,0)))</f>
        <v>#REF!</v>
      </c>
      <c r="H90" s="664"/>
      <c r="I90" s="679"/>
      <c r="J90" s="671" t="str">
        <f>IF(ISBLANK(partije!$L$236),"",partije!$L$236)</f>
        <v/>
      </c>
      <c r="K90" s="671" t="str">
        <f>IF(ISBLANK(partije!$M$236),"",partije!$M$236)</f>
        <v/>
      </c>
      <c r="L90" s="671" t="str">
        <f>IF(ISBLANK(partije!$N$236),"",partije!$N$236)</f>
        <v/>
      </c>
      <c r="M90" s="671" t="str">
        <f>IF(ISBLANK(partije!$O$236),"",partije!$O$236)</f>
        <v/>
      </c>
      <c r="N90" s="671" t="str">
        <f>IF(ISBLANK(partije!$P$236),"",partije!$P$236)</f>
        <v/>
      </c>
      <c r="O90" s="671" t="str">
        <f>IF(ISBLANK(partije!$Q$236),"",partije!$Q$236)</f>
        <v/>
      </c>
      <c r="P90" s="671" t="str">
        <f>IF(ISBLANK(partije!$R$236),"",partije!$R$236)</f>
        <v/>
      </c>
      <c r="Q90" s="121"/>
      <c r="R90" s="121"/>
      <c r="S90" s="121"/>
      <c r="T90" s="121"/>
      <c r="U90" s="121"/>
      <c r="V90" s="181"/>
      <c r="W90" s="182"/>
      <c r="X90" s="654" t="str">
        <f>partije!$S$256</f>
        <v>bye</v>
      </c>
      <c r="Y90" s="655"/>
      <c r="Z90" s="655"/>
      <c r="AA90" s="655"/>
      <c r="AB90" s="655"/>
      <c r="AC90" s="647" t="str">
        <f>IF(ISBLANK(partije!$J$256),"",IF(partije!$J$256&gt;partije!$K$256,partije!$J$256,partije!$K$256))</f>
        <v/>
      </c>
      <c r="AD90" s="669" t="str">
        <f>IF(ISBLANK(partije!$J$256),"",IF(partije!$J$256&gt;partije!$K$256,partije!$K$256,partije!$J$256))</f>
        <v/>
      </c>
      <c r="AE90" s="121"/>
      <c r="AF90" s="121"/>
      <c r="AG90" s="121"/>
      <c r="AH90" s="121"/>
      <c r="AI90" s="121"/>
      <c r="AJ90" s="120"/>
      <c r="AK90" s="122"/>
      <c r="AL90" s="120"/>
      <c r="AM90" s="32"/>
    </row>
    <row r="91" spans="1:39" ht="12" hidden="1" customHeight="1">
      <c r="A91" s="682">
        <v>45</v>
      </c>
      <c r="B91" s="660">
        <v>13</v>
      </c>
      <c r="C91" s="683" t="str">
        <f>IF(ISNA(MATCH(A91,spisak!$E$4:$E$78,0)),"***",INDEX(spisak!$B$4:$B$78,MATCH(A91,spisak!$E$4:$E$78,0)))</f>
        <v>***</v>
      </c>
      <c r="D91" s="683"/>
      <c r="E91" s="683"/>
      <c r="F91" s="683"/>
      <c r="G91" s="684" t="str">
        <f>IF(ISNA(MATCH(A91,spisak!$E$4:$E$78,0)),"***",INDEX(spisak!$C$4:$C$260,MATCH(A91,spisak!$E$4:$E$78,0)))</f>
        <v>***</v>
      </c>
      <c r="H91" s="684"/>
      <c r="I91" s="684"/>
      <c r="J91" s="671"/>
      <c r="K91" s="671"/>
      <c r="L91" s="671"/>
      <c r="M91" s="671"/>
      <c r="N91" s="671"/>
      <c r="O91" s="671"/>
      <c r="P91" s="671"/>
      <c r="Q91" s="121"/>
      <c r="R91" s="121"/>
      <c r="S91" s="121"/>
      <c r="T91" s="121"/>
      <c r="U91" s="121"/>
      <c r="V91" s="181"/>
      <c r="W91" s="182"/>
      <c r="X91" s="656"/>
      <c r="Y91" s="657"/>
      <c r="Z91" s="657"/>
      <c r="AA91" s="657"/>
      <c r="AB91" s="657"/>
      <c r="AC91" s="658"/>
      <c r="AD91" s="670"/>
      <c r="AE91" s="121"/>
      <c r="AF91" s="121"/>
      <c r="AG91" s="121"/>
      <c r="AH91" s="121"/>
      <c r="AI91" s="121"/>
      <c r="AJ91" s="120"/>
      <c r="AK91" s="122"/>
      <c r="AL91" s="120"/>
      <c r="AM91" s="32"/>
    </row>
    <row r="92" spans="1:39" ht="12" hidden="1" customHeight="1">
      <c r="A92" s="682"/>
      <c r="B92" s="660">
        <v>13</v>
      </c>
      <c r="C92" s="646"/>
      <c r="D92" s="646"/>
      <c r="E92" s="646"/>
      <c r="F92" s="646"/>
      <c r="G92" s="664" t="e">
        <f>IF(ISNA(MATCH(A92,spisak!#REF!,0)),"***",INDEX(spisak!#REF!,MATCH(A92,spisak!#REF!,0)))</f>
        <v>#REF!</v>
      </c>
      <c r="H92" s="664"/>
      <c r="I92" s="664"/>
      <c r="J92" s="655" t="str">
        <f>partije!$S$237</f>
        <v>bye</v>
      </c>
      <c r="K92" s="655"/>
      <c r="L92" s="655"/>
      <c r="M92" s="655"/>
      <c r="N92" s="655"/>
      <c r="O92" s="647" t="str">
        <f>IF(ISBLANK(partije!$J$237),"",IF(partije!$J$237&gt;partije!$K$237,partije!$J$237,partije!$K$237))</f>
        <v/>
      </c>
      <c r="P92" s="655" t="str">
        <f>IF(ISBLANK(partije!$J$237),"",IF(partije!$J$237&gt;partije!$K$237,partije!$K$237,partije!$J$237))</f>
        <v/>
      </c>
      <c r="Q92" s="121"/>
      <c r="R92" s="121"/>
      <c r="S92" s="121"/>
      <c r="T92" s="121"/>
      <c r="U92" s="121"/>
      <c r="V92" s="181"/>
      <c r="W92" s="182"/>
      <c r="X92" s="666" t="str">
        <f>IF(ISBLANK(partije!$L$256),"",partije!$L$256)</f>
        <v/>
      </c>
      <c r="Y92" s="666" t="str">
        <f>IF(ISBLANK(partije!$M$256),"",partije!$M$256)</f>
        <v/>
      </c>
      <c r="Z92" s="666" t="str">
        <f>IF(ISBLANK(partije!$N$256),"",partije!$N$256)</f>
        <v/>
      </c>
      <c r="AA92" s="666" t="str">
        <f>IF(ISBLANK(partije!$O$256),"",partije!$O$256)</f>
        <v/>
      </c>
      <c r="AB92" s="666" t="str">
        <f>IF(ISBLANK(partije!$P$256),"",partije!$P$256)</f>
        <v/>
      </c>
      <c r="AC92" s="666" t="str">
        <f>IF(ISBLANK(partije!$Q$256),"",partije!$Q$256)</f>
        <v/>
      </c>
      <c r="AD92" s="666" t="str">
        <f>IF(ISBLANK(partije!$R$256),"",partije!$R$256)</f>
        <v/>
      </c>
      <c r="AE92" s="121"/>
      <c r="AF92" s="121"/>
      <c r="AG92" s="121"/>
      <c r="AH92" s="121"/>
      <c r="AI92" s="121"/>
      <c r="AJ92" s="120"/>
      <c r="AK92" s="122"/>
      <c r="AL92" s="120"/>
      <c r="AM92" s="32"/>
    </row>
    <row r="93" spans="1:39" ht="12" hidden="1" customHeight="1">
      <c r="A93" s="682">
        <v>46</v>
      </c>
      <c r="B93" s="660"/>
      <c r="C93" s="683" t="str">
        <f>IF(ISNA(MATCH(A93,spisak!$E$4:$E$78,0)),"***",INDEX(spisak!$B$4:$B$78,MATCH(A93,spisak!$E$4:$E$78,0)))</f>
        <v>***</v>
      </c>
      <c r="D93" s="683"/>
      <c r="E93" s="683"/>
      <c r="F93" s="683"/>
      <c r="G93" s="684" t="str">
        <f>IF(ISNA(MATCH(A93,spisak!$E$4:$E$78,0)),"***",INDEX(spisak!$C$4:$C$260,MATCH(A93,spisak!$E$4:$E$78,0)))</f>
        <v>***</v>
      </c>
      <c r="H93" s="684"/>
      <c r="I93" s="708"/>
      <c r="J93" s="657"/>
      <c r="K93" s="657"/>
      <c r="L93" s="657"/>
      <c r="M93" s="657"/>
      <c r="N93" s="657"/>
      <c r="O93" s="658"/>
      <c r="P93" s="657"/>
      <c r="Q93" s="121"/>
      <c r="R93" s="121"/>
      <c r="S93" s="121"/>
      <c r="T93" s="121"/>
      <c r="U93" s="121"/>
      <c r="V93" s="181"/>
      <c r="W93" s="182"/>
      <c r="X93" s="666"/>
      <c r="Y93" s="666"/>
      <c r="Z93" s="666"/>
      <c r="AA93" s="666"/>
      <c r="AB93" s="666"/>
      <c r="AC93" s="666"/>
      <c r="AD93" s="666"/>
      <c r="AE93" s="121"/>
      <c r="AF93" s="121"/>
      <c r="AG93" s="121"/>
      <c r="AH93" s="121"/>
      <c r="AI93" s="121"/>
      <c r="AJ93" s="120"/>
      <c r="AK93" s="122"/>
      <c r="AL93" s="120"/>
      <c r="AM93" s="33"/>
    </row>
    <row r="94" spans="1:39" ht="12" hidden="1" customHeight="1">
      <c r="A94" s="682"/>
      <c r="B94" s="660"/>
      <c r="C94" s="646"/>
      <c r="D94" s="646"/>
      <c r="E94" s="646"/>
      <c r="F94" s="646"/>
      <c r="G94" s="664" t="e">
        <f>IF(ISNA(MATCH(A94,spisak!#REF!,0)),"***",INDEX(spisak!#REF!,MATCH(A94,spisak!#REF!,0)))</f>
        <v>#REF!</v>
      </c>
      <c r="H94" s="664"/>
      <c r="I94" s="679"/>
      <c r="J94" s="652" t="str">
        <f>IF(ISBLANK(partije!$L$237),"",partije!$L$237)</f>
        <v/>
      </c>
      <c r="K94" s="652" t="str">
        <f>IF(ISBLANK(partije!$M$237),"",partije!$M$237)</f>
        <v/>
      </c>
      <c r="L94" s="652" t="str">
        <f>IF(ISBLANK(partije!$N$237),"",partije!$N$237)</f>
        <v/>
      </c>
      <c r="M94" s="652" t="str">
        <f>IF(ISBLANK(partije!$O$237),"",partije!$O$237)</f>
        <v/>
      </c>
      <c r="N94" s="652" t="str">
        <f>IF(ISBLANK(partije!$P$237),"",partije!$P$237)</f>
        <v/>
      </c>
      <c r="O94" s="652" t="str">
        <f>IF(ISBLANK(partije!$Q$237),"",partije!$Q$237)</f>
        <v/>
      </c>
      <c r="P94" s="662" t="str">
        <f>IF(ISBLANK(partije!$R$237),"",partije!$R$237)</f>
        <v/>
      </c>
      <c r="Q94" s="654" t="str">
        <f>partije!$S$250</f>
        <v>bye</v>
      </c>
      <c r="R94" s="655"/>
      <c r="S94" s="655"/>
      <c r="T94" s="655"/>
      <c r="U94" s="655"/>
      <c r="V94" s="647" t="str">
        <f>IF(ISBLANK(partije!$J$250),"",IF(partije!$J$250&gt;partije!$K$250,partije!$J$250,partije!$K$250))</f>
        <v/>
      </c>
      <c r="W94" s="66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2">
        <v>47</v>
      </c>
      <c r="B95" s="660"/>
      <c r="C95" s="683" t="str">
        <f>IF(ISNA(MATCH(A95,spisak!$E$4:$E$78,0)),"***",INDEX(spisak!$B$4:$B$78,MATCH(A95,spisak!$E$4:$E$78,0)))</f>
        <v>***</v>
      </c>
      <c r="D95" s="683"/>
      <c r="E95" s="683"/>
      <c r="F95" s="683"/>
      <c r="G95" s="684" t="str">
        <f>IF(ISNA(MATCH(A95,spisak!$E$4:$E$78,0)),"***",INDEX(spisak!$C$4:$C$260,MATCH(A95,spisak!$E$4:$E$78,0)))</f>
        <v>***</v>
      </c>
      <c r="H95" s="684"/>
      <c r="I95" s="684"/>
      <c r="J95" s="653"/>
      <c r="K95" s="653"/>
      <c r="L95" s="653"/>
      <c r="M95" s="653"/>
      <c r="N95" s="653"/>
      <c r="O95" s="653"/>
      <c r="P95" s="663"/>
      <c r="Q95" s="656"/>
      <c r="R95" s="657"/>
      <c r="S95" s="657"/>
      <c r="T95" s="657"/>
      <c r="U95" s="657"/>
      <c r="V95" s="658"/>
      <c r="W95" s="670"/>
      <c r="X95" s="121"/>
      <c r="Y95" s="121"/>
      <c r="Z95" s="121"/>
      <c r="AA95" s="121"/>
      <c r="AB95" s="121"/>
      <c r="AC95" s="181"/>
      <c r="AD95" s="127"/>
      <c r="AE95" s="121"/>
      <c r="AF95" s="121"/>
      <c r="AG95" s="121"/>
      <c r="AH95" s="121"/>
      <c r="AI95" s="121"/>
      <c r="AJ95" s="120"/>
      <c r="AK95" s="122"/>
      <c r="AL95" s="120"/>
      <c r="AM95" s="33"/>
    </row>
    <row r="96" spans="1:39" ht="12" hidden="1" customHeight="1">
      <c r="A96" s="682"/>
      <c r="B96" s="660"/>
      <c r="C96" s="646"/>
      <c r="D96" s="646"/>
      <c r="E96" s="646"/>
      <c r="F96" s="646"/>
      <c r="G96" s="664" t="e">
        <f>IF(ISNA(MATCH(A96,spisak!#REF!,0)),"***",INDEX(spisak!#REF!,MATCH(A96,spisak!#REF!,0)))</f>
        <v>#REF!</v>
      </c>
      <c r="H96" s="664"/>
      <c r="I96" s="664"/>
      <c r="J96" s="655" t="str">
        <f>partije!$S$238</f>
        <v>bye</v>
      </c>
      <c r="K96" s="655"/>
      <c r="L96" s="655"/>
      <c r="M96" s="655"/>
      <c r="N96" s="655"/>
      <c r="O96" s="647" t="str">
        <f>IF(ISBLANK(partije!$J$238),"",IF(partije!$J$238&gt;partije!$K$238,partije!$J$238,partije!$K$238))</f>
        <v/>
      </c>
      <c r="P96" s="669" t="str">
        <f>IF(ISBLANK(partije!$J$238),"",IF(partije!$J$238&gt;partije!$K$238,partije!$K$238,partije!$J$238))</f>
        <v/>
      </c>
      <c r="Q96" s="666" t="str">
        <f>IF(ISBLANK(partije!$L$250),"",partije!$L$250)</f>
        <v/>
      </c>
      <c r="R96" s="666" t="str">
        <f>IF(ISBLANK(partije!$M$250),"",partije!$M$250)</f>
        <v/>
      </c>
      <c r="S96" s="666" t="str">
        <f>IF(ISBLANK(partije!$N$250),"",partije!$N$250)</f>
        <v/>
      </c>
      <c r="T96" s="666" t="str">
        <f>IF(ISBLANK(partije!$O$250),"",partije!$O$250)</f>
        <v/>
      </c>
      <c r="U96" s="666" t="str">
        <f>IF(ISBLANK(partije!$P$250),"",partije!$P$250)</f>
        <v/>
      </c>
      <c r="V96" s="666" t="str">
        <f>IF(ISBLANK(partije!$Q$250),"",partije!$Q$250)</f>
        <v/>
      </c>
      <c r="W96" s="666"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2">
        <v>48</v>
      </c>
      <c r="B97" s="660">
        <v>4</v>
      </c>
      <c r="C97" s="683" t="str">
        <f>IF(ISNA(MATCH(A97,spisak!$E$4:$E$78,0)),"***",INDEX(spisak!$B$4:$B$78,MATCH(A97,spisak!$E$4:$E$78,0)))</f>
        <v>***</v>
      </c>
      <c r="D97" s="683"/>
      <c r="E97" s="683"/>
      <c r="F97" s="683"/>
      <c r="G97" s="684" t="str">
        <f>IF(ISNA(MATCH(A97,spisak!$E$4:$E$78,0)),"***",INDEX(spisak!$C$4:$C$260,MATCH(A97,spisak!$E$4:$E$78,0)))</f>
        <v>***</v>
      </c>
      <c r="H97" s="684"/>
      <c r="I97" s="708"/>
      <c r="J97" s="657"/>
      <c r="K97" s="657"/>
      <c r="L97" s="657"/>
      <c r="M97" s="657"/>
      <c r="N97" s="657"/>
      <c r="O97" s="658"/>
      <c r="P97" s="670"/>
      <c r="Q97" s="666"/>
      <c r="R97" s="666"/>
      <c r="S97" s="666"/>
      <c r="T97" s="666"/>
      <c r="U97" s="666"/>
      <c r="V97" s="666"/>
      <c r="W97" s="666"/>
      <c r="X97" s="121"/>
      <c r="Y97" s="121"/>
      <c r="Z97" s="121"/>
      <c r="AA97" s="121"/>
      <c r="AB97" s="121"/>
      <c r="AC97" s="181"/>
      <c r="AD97" s="127"/>
      <c r="AE97" s="121"/>
      <c r="AF97" s="121"/>
      <c r="AG97" s="121"/>
      <c r="AH97" s="121"/>
      <c r="AI97" s="121"/>
      <c r="AJ97" s="120"/>
      <c r="AK97" s="122"/>
      <c r="AL97" s="120"/>
      <c r="AM97" s="33"/>
    </row>
    <row r="98" spans="1:39" ht="12" hidden="1" customHeight="1">
      <c r="A98" s="682"/>
      <c r="B98" s="660">
        <v>4</v>
      </c>
      <c r="C98" s="646"/>
      <c r="D98" s="646"/>
      <c r="E98" s="646"/>
      <c r="F98" s="646"/>
      <c r="G98" s="664" t="e">
        <f>IF(ISNA(MATCH(A98,spisak!#REF!,0)),"***",INDEX(spisak!#REF!,MATCH(A98,spisak!#REF!,0)))</f>
        <v>#REF!</v>
      </c>
      <c r="H98" s="664"/>
      <c r="I98" s="679"/>
      <c r="J98" s="671" t="str">
        <f>IF(ISBLANK(partije!$L$238),"",partije!$L$238)</f>
        <v/>
      </c>
      <c r="K98" s="671" t="str">
        <f>IF(ISBLANK(partije!$M$238),"",partije!$M$238)</f>
        <v/>
      </c>
      <c r="L98" s="671" t="str">
        <f>IF(ISBLANK(partije!$N$238),"",partije!$N$238)</f>
        <v/>
      </c>
      <c r="M98" s="671" t="str">
        <f>IF(ISBLANK(partije!$O$238),"",partije!$O$238)</f>
        <v/>
      </c>
      <c r="N98" s="671" t="str">
        <f>IF(ISBLANK(partije!$P$238),"",partije!$P$238)</f>
        <v/>
      </c>
      <c r="O98" s="671" t="str">
        <f>IF(ISBLANK(partije!$Q$238),"",partije!$Q$238)</f>
        <v/>
      </c>
      <c r="P98" s="671"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2">
        <v>49</v>
      </c>
      <c r="B99" s="660">
        <v>3</v>
      </c>
      <c r="C99" s="683" t="str">
        <f>IF(ISNA(MATCH(A99,spisak!$E$4:$E$78,0)),"***",INDEX(spisak!$B$4:$B$78,MATCH(A99,spisak!$E$4:$E$78,0)))</f>
        <v>***</v>
      </c>
      <c r="D99" s="683"/>
      <c r="E99" s="683"/>
      <c r="F99" s="683"/>
      <c r="G99" s="684" t="str">
        <f>IF(ISNA(MATCH(A99,spisak!$E$4:$E$78,0)),"***",INDEX(spisak!$C$4:$C$260,MATCH(A99,spisak!$E$4:$E$78,0)))</f>
        <v>***</v>
      </c>
      <c r="H99" s="684"/>
      <c r="I99" s="684"/>
      <c r="J99" s="671"/>
      <c r="K99" s="671"/>
      <c r="L99" s="671"/>
      <c r="M99" s="671"/>
      <c r="N99" s="671"/>
      <c r="O99" s="671"/>
      <c r="P99" s="671"/>
      <c r="Q99" s="121"/>
      <c r="R99" s="121"/>
      <c r="S99" s="121"/>
      <c r="T99" s="121"/>
      <c r="U99" s="121"/>
      <c r="V99" s="181"/>
      <c r="W99" s="127"/>
      <c r="X99" s="121"/>
      <c r="Y99" s="121"/>
      <c r="Z99" s="121"/>
      <c r="AA99" s="121"/>
      <c r="AB99" s="121"/>
      <c r="AC99" s="181"/>
      <c r="AD99" s="127"/>
      <c r="AE99" s="689" t="str">
        <f>partije!$S$261</f>
        <v>bye</v>
      </c>
      <c r="AF99" s="690"/>
      <c r="AG99" s="690"/>
      <c r="AH99" s="690"/>
      <c r="AI99" s="690"/>
      <c r="AJ99" s="695" t="str">
        <f>IF(ISBLANK(partije!$J$261),"",IF(partije!$J$261&gt;partije!$K$261,partije!$J$261,partije!$K$261))</f>
        <v/>
      </c>
      <c r="AK99" s="693" t="str">
        <f>IF(ISBLANK(partije!$J$261),"",IF(partije!$J$261&gt;partije!$K$261,partije!$K$261,partije!$J$261))</f>
        <v/>
      </c>
      <c r="AL99" s="178"/>
      <c r="AM99" s="33"/>
    </row>
    <row r="100" spans="1:39" ht="12" hidden="1" customHeight="1">
      <c r="A100" s="682"/>
      <c r="B100" s="660">
        <v>3</v>
      </c>
      <c r="C100" s="646"/>
      <c r="D100" s="646"/>
      <c r="E100" s="646"/>
      <c r="F100" s="646"/>
      <c r="G100" s="664" t="e">
        <f>IF(ISNA(MATCH(A100,spisak!#REF!,0)),"***",INDEX(spisak!#REF!,MATCH(A100,spisak!#REF!,0)))</f>
        <v>#REF!</v>
      </c>
      <c r="H100" s="664"/>
      <c r="I100" s="664"/>
      <c r="J100" s="655" t="str">
        <f>partije!$S$239</f>
        <v>bye</v>
      </c>
      <c r="K100" s="655"/>
      <c r="L100" s="655"/>
      <c r="M100" s="655"/>
      <c r="N100" s="655"/>
      <c r="O100" s="647" t="str">
        <f>IF(ISBLANK(partije!$J$239),"",IF(partije!$J$239&gt;partije!$K$239,partije!$J$239,partije!$K$239))</f>
        <v/>
      </c>
      <c r="P100" s="655" t="str">
        <f>IF(ISBLANK(partije!$J$239),"",IF(partije!$J$239&gt;partije!$K$239,partije!$K$239,partije!$J$239))</f>
        <v/>
      </c>
      <c r="Q100" s="121"/>
      <c r="R100" s="121"/>
      <c r="S100" s="121"/>
      <c r="T100" s="121"/>
      <c r="U100" s="121"/>
      <c r="V100" s="181"/>
      <c r="W100" s="127"/>
      <c r="X100" s="121"/>
      <c r="Y100" s="121"/>
      <c r="Z100" s="121"/>
      <c r="AA100" s="121"/>
      <c r="AB100" s="121"/>
      <c r="AC100" s="181"/>
      <c r="AD100" s="127"/>
      <c r="AE100" s="691"/>
      <c r="AF100" s="692"/>
      <c r="AG100" s="692"/>
      <c r="AH100" s="692"/>
      <c r="AI100" s="692"/>
      <c r="AJ100" s="688"/>
      <c r="AK100" s="686"/>
      <c r="AL100" s="179"/>
      <c r="AM100" s="33"/>
    </row>
    <row r="101" spans="1:39" ht="12" hidden="1" customHeight="1">
      <c r="A101" s="682">
        <v>50</v>
      </c>
      <c r="B101" s="660"/>
      <c r="C101" s="683" t="str">
        <f>IF(ISNA(MATCH(A101,spisak!$E$4:$E$78,0)),"***",INDEX(spisak!$B$4:$B$78,MATCH(A101,spisak!$E$4:$E$78,0)))</f>
        <v>***</v>
      </c>
      <c r="D101" s="683"/>
      <c r="E101" s="683"/>
      <c r="F101" s="683"/>
      <c r="G101" s="684" t="str">
        <f>IF(ISNA(MATCH(A101,spisak!$E$4:$E$78,0)),"***",INDEX(spisak!$C$4:$C$260,MATCH(A101,spisak!$E$4:$E$78,0)))</f>
        <v>***</v>
      </c>
      <c r="H101" s="684"/>
      <c r="I101" s="708"/>
      <c r="J101" s="657"/>
      <c r="K101" s="657"/>
      <c r="L101" s="657"/>
      <c r="M101" s="657"/>
      <c r="N101" s="657"/>
      <c r="O101" s="658"/>
      <c r="P101" s="657"/>
      <c r="Q101" s="121"/>
      <c r="R101" s="121"/>
      <c r="S101" s="121"/>
      <c r="T101" s="121"/>
      <c r="U101" s="121"/>
      <c r="V101" s="181"/>
      <c r="W101" s="127"/>
      <c r="X101" s="121"/>
      <c r="Y101" s="121"/>
      <c r="Z101" s="121"/>
      <c r="AA101" s="121"/>
      <c r="AB101" s="121"/>
      <c r="AC101" s="181"/>
      <c r="AD101" s="127"/>
      <c r="AE101" s="694" t="str">
        <f>IF(ISBLANK(partije!$L$261),"",partije!$L$261)</f>
        <v/>
      </c>
      <c r="AF101" s="694" t="str">
        <f>IF(ISBLANK(partije!$M$261),"",partije!$M$261)</f>
        <v/>
      </c>
      <c r="AG101" s="694" t="str">
        <f>IF(ISBLANK(partije!$N$261),"",partije!$N$261)</f>
        <v/>
      </c>
      <c r="AH101" s="694" t="str">
        <f>IF(ISBLANK(partije!$O$261),"",partije!$O$261)</f>
        <v/>
      </c>
      <c r="AI101" s="694" t="str">
        <f>IF(ISBLANK(partije!$P$261),"",partije!$P$261)</f>
        <v/>
      </c>
      <c r="AJ101" s="694" t="str">
        <f>IF(ISBLANK(partije!$Q$261),"",partije!$Q$261)</f>
        <v/>
      </c>
      <c r="AK101" s="667" t="str">
        <f>IF(ISBLANK(partije!$R$261),"",partije!$R$261)</f>
        <v/>
      </c>
      <c r="AL101" s="124"/>
      <c r="AM101" s="33"/>
    </row>
    <row r="102" spans="1:39" ht="12" hidden="1" customHeight="1">
      <c r="A102" s="682"/>
      <c r="B102" s="660"/>
      <c r="C102" s="646"/>
      <c r="D102" s="646"/>
      <c r="E102" s="646"/>
      <c r="F102" s="646"/>
      <c r="G102" s="664" t="e">
        <f>IF(ISNA(MATCH(A102,spisak!#REF!,0)),"***",INDEX(spisak!#REF!,MATCH(A102,spisak!#REF!,0)))</f>
        <v>#REF!</v>
      </c>
      <c r="H102" s="664"/>
      <c r="I102" s="679"/>
      <c r="J102" s="652" t="str">
        <f>IF(ISBLANK(partije!$L$239),"",partije!$L$239)</f>
        <v/>
      </c>
      <c r="K102" s="652" t="str">
        <f>IF(ISBLANK(partije!$M$239),"",partije!$M$239)</f>
        <v/>
      </c>
      <c r="L102" s="652" t="str">
        <f>IF(ISBLANK(partije!$N$239),"",partije!$N$239)</f>
        <v/>
      </c>
      <c r="M102" s="652" t="str">
        <f>IF(ISBLANK(partije!$O$239),"",partije!$O$239)</f>
        <v/>
      </c>
      <c r="N102" s="652" t="str">
        <f>IF(ISBLANK(partije!$P$239),"",partije!$P$239)</f>
        <v/>
      </c>
      <c r="O102" s="652" t="str">
        <f>IF(ISBLANK(partije!$Q$239),"",partije!$Q$239)</f>
        <v/>
      </c>
      <c r="P102" s="662" t="str">
        <f>IF(ISBLANK(partije!$R$239),"",partije!$R$239)</f>
        <v/>
      </c>
      <c r="Q102" s="654" t="str">
        <f>partije!$S$251</f>
        <v>bye</v>
      </c>
      <c r="R102" s="655"/>
      <c r="S102" s="655"/>
      <c r="T102" s="655"/>
      <c r="U102" s="655"/>
      <c r="V102" s="647" t="str">
        <f>IF(ISBLANK(partije!$J$251),"",IF(partije!$J$251&gt;partije!$K$251,partije!$J$251,partije!$K$251))</f>
        <v/>
      </c>
      <c r="W102" s="655" t="str">
        <f>IF(ISBLANK(partije!$J$251),"",IF(partije!$J$251&gt;partije!$K$251,partije!$K$251,partije!$J$251))</f>
        <v/>
      </c>
      <c r="X102" s="121"/>
      <c r="Y102" s="121"/>
      <c r="Z102" s="121"/>
      <c r="AA102" s="121"/>
      <c r="AB102" s="121"/>
      <c r="AC102" s="181"/>
      <c r="AD102" s="127"/>
      <c r="AE102" s="666"/>
      <c r="AF102" s="666"/>
      <c r="AG102" s="666"/>
      <c r="AH102" s="666"/>
      <c r="AI102" s="666"/>
      <c r="AJ102" s="666"/>
      <c r="AK102" s="668"/>
      <c r="AL102" s="120"/>
      <c r="AM102" s="33"/>
    </row>
    <row r="103" spans="1:39" ht="12" hidden="1" customHeight="1">
      <c r="A103" s="682">
        <v>51</v>
      </c>
      <c r="B103" s="660"/>
      <c r="C103" s="683" t="str">
        <f>IF(ISNA(MATCH(A103,spisak!$E$4:$E$78,0)),"***",INDEX(spisak!$B$4:$B$78,MATCH(A103,spisak!$E$4:$E$78,0)))</f>
        <v>***</v>
      </c>
      <c r="D103" s="683"/>
      <c r="E103" s="683"/>
      <c r="F103" s="683"/>
      <c r="G103" s="684" t="str">
        <f>IF(ISNA(MATCH(A103,spisak!$E$4:$E$78,0)),"***",INDEX(spisak!$C$4:$C$260,MATCH(A103,spisak!$E$4:$E$78,0)))</f>
        <v>***</v>
      </c>
      <c r="H103" s="684"/>
      <c r="I103" s="684"/>
      <c r="J103" s="653"/>
      <c r="K103" s="653"/>
      <c r="L103" s="653"/>
      <c r="M103" s="653"/>
      <c r="N103" s="653"/>
      <c r="O103" s="653"/>
      <c r="P103" s="663"/>
      <c r="Q103" s="656"/>
      <c r="R103" s="657"/>
      <c r="S103" s="657"/>
      <c r="T103" s="657"/>
      <c r="U103" s="657"/>
      <c r="V103" s="658"/>
      <c r="W103" s="657"/>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2"/>
      <c r="B104" s="660"/>
      <c r="C104" s="646"/>
      <c r="D104" s="646"/>
      <c r="E104" s="646"/>
      <c r="F104" s="646"/>
      <c r="G104" s="664" t="e">
        <f>IF(ISNA(MATCH(A104,spisak!#REF!,0)),"***",INDEX(spisak!#REF!,MATCH(A104,spisak!#REF!,0)))</f>
        <v>#REF!</v>
      </c>
      <c r="H104" s="664"/>
      <c r="I104" s="664"/>
      <c r="J104" s="655" t="str">
        <f>partije!$S$240</f>
        <v>bye</v>
      </c>
      <c r="K104" s="655"/>
      <c r="L104" s="655"/>
      <c r="M104" s="655"/>
      <c r="N104" s="655"/>
      <c r="O104" s="647" t="str">
        <f>IF(ISBLANK(partije!$J$240),"",IF(partije!$J$240&gt;partije!$K$240,partije!$J$240,partije!$K$240))</f>
        <v/>
      </c>
      <c r="P104" s="669" t="str">
        <f>IF(ISBLANK(partije!$J$240),"",IF(partije!$J$240&gt;partije!$K$240,partije!$K$240,partije!$J$240))</f>
        <v/>
      </c>
      <c r="Q104" s="666" t="str">
        <f>IF(ISBLANK(partije!$L$251),"",partije!$L$251)</f>
        <v/>
      </c>
      <c r="R104" s="666" t="str">
        <f>IF(ISBLANK(partije!$M$251),"",partije!$M$251)</f>
        <v/>
      </c>
      <c r="S104" s="666" t="str">
        <f>IF(ISBLANK(partije!$N$251),"",partije!$N$251)</f>
        <v/>
      </c>
      <c r="T104" s="666" t="str">
        <f>IF(ISBLANK(partije!$O$251),"",partije!$O$251)</f>
        <v/>
      </c>
      <c r="U104" s="666" t="str">
        <f>IF(ISBLANK(partije!$P$251),"",partije!$P$251)</f>
        <v/>
      </c>
      <c r="V104" s="666" t="str">
        <f>IF(ISBLANK(partije!$Q$251),"",partije!$Q$251)</f>
        <v/>
      </c>
      <c r="W104" s="667"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2">
        <v>52</v>
      </c>
      <c r="B105" s="660">
        <v>14</v>
      </c>
      <c r="C105" s="683" t="str">
        <f>IF(ISNA(MATCH(A105,spisak!$E$4:$E$78,0)),"***",INDEX(spisak!$B$4:$B$78,MATCH(A105,spisak!$E$4:$E$78,0)))</f>
        <v>***</v>
      </c>
      <c r="D105" s="683"/>
      <c r="E105" s="683"/>
      <c r="F105" s="683"/>
      <c r="G105" s="684" t="str">
        <f>IF(ISNA(MATCH(A105,spisak!$E$4:$E$78,0)),"***",INDEX(spisak!$C$4:$C$260,MATCH(A105,spisak!$E$4:$E$78,0)))</f>
        <v>***</v>
      </c>
      <c r="H105" s="684"/>
      <c r="I105" s="708"/>
      <c r="J105" s="657"/>
      <c r="K105" s="657"/>
      <c r="L105" s="657"/>
      <c r="M105" s="657"/>
      <c r="N105" s="657"/>
      <c r="O105" s="658"/>
      <c r="P105" s="670"/>
      <c r="Q105" s="666"/>
      <c r="R105" s="666"/>
      <c r="S105" s="666"/>
      <c r="T105" s="666"/>
      <c r="U105" s="666"/>
      <c r="V105" s="666"/>
      <c r="W105" s="668"/>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2"/>
      <c r="B106" s="660">
        <v>14</v>
      </c>
      <c r="C106" s="646"/>
      <c r="D106" s="646"/>
      <c r="E106" s="646"/>
      <c r="F106" s="646"/>
      <c r="G106" s="664" t="e">
        <f>IF(ISNA(MATCH(A106,spisak!#REF!,0)),"***",INDEX(spisak!#REF!,MATCH(A106,spisak!#REF!,0)))</f>
        <v>#REF!</v>
      </c>
      <c r="H106" s="664"/>
      <c r="I106" s="679"/>
      <c r="J106" s="671" t="str">
        <f>IF(ISBLANK(partije!$L$240),"",partije!$L$240)</f>
        <v/>
      </c>
      <c r="K106" s="671" t="str">
        <f>IF(ISBLANK(partije!$M$240),"",partije!$M$240)</f>
        <v/>
      </c>
      <c r="L106" s="671" t="str">
        <f>IF(ISBLANK(partije!$N$240),"",partije!$N$240)</f>
        <v/>
      </c>
      <c r="M106" s="671" t="str">
        <f>IF(ISBLANK(partije!$O$240),"",partije!$O$240)</f>
        <v/>
      </c>
      <c r="N106" s="671" t="str">
        <f>IF(ISBLANK(partije!$P$240),"",partije!$P$240)</f>
        <v/>
      </c>
      <c r="O106" s="671" t="str">
        <f>IF(ISBLANK(partije!$Q$240),"",partije!$Q$240)</f>
        <v/>
      </c>
      <c r="P106" s="671" t="str">
        <f>IF(ISBLANK(partije!$R$240),"",partije!$R$240)</f>
        <v/>
      </c>
      <c r="Q106" s="121"/>
      <c r="R106" s="121"/>
      <c r="S106" s="121"/>
      <c r="T106" s="121"/>
      <c r="U106" s="121"/>
      <c r="V106" s="181"/>
      <c r="W106" s="182"/>
      <c r="X106" s="654" t="str">
        <f>partije!$S$257</f>
        <v>bye</v>
      </c>
      <c r="Y106" s="655"/>
      <c r="Z106" s="655"/>
      <c r="AA106" s="655"/>
      <c r="AB106" s="655"/>
      <c r="AC106" s="647" t="str">
        <f>IF(ISBLANK(partije!$J$257),"",IF(partije!$J$257&gt;partije!$K$257,partije!$J$257,partije!$K$257))</f>
        <v/>
      </c>
      <c r="AD106" s="655" t="str">
        <f>IF(ISBLANK(partije!$J$257),"",IF(partije!$J$257&gt;partije!$K$257,partije!$K$257,partije!$J$257))</f>
        <v/>
      </c>
      <c r="AE106" s="121"/>
      <c r="AF106" s="121"/>
      <c r="AG106" s="121"/>
      <c r="AH106" s="121"/>
      <c r="AI106" s="121"/>
      <c r="AJ106" s="120"/>
      <c r="AK106" s="122"/>
      <c r="AL106" s="120"/>
      <c r="AM106" s="33"/>
    </row>
    <row r="107" spans="1:39" ht="12" hidden="1" customHeight="1">
      <c r="A107" s="682">
        <v>53</v>
      </c>
      <c r="B107" s="660">
        <v>11</v>
      </c>
      <c r="C107" s="683" t="str">
        <f>IF(ISNA(MATCH(A107,spisak!$E$4:$E$78,0)),"***",INDEX(spisak!$B$4:$B$78,MATCH(A107,spisak!$E$4:$E$78,0)))</f>
        <v>***</v>
      </c>
      <c r="D107" s="683"/>
      <c r="E107" s="683"/>
      <c r="F107" s="683"/>
      <c r="G107" s="684" t="str">
        <f>IF(ISNA(MATCH(A107,spisak!$E$4:$E$78,0)),"***",INDEX(spisak!$C$4:$C$260,MATCH(A107,spisak!$E$4:$E$78,0)))</f>
        <v>***</v>
      </c>
      <c r="H107" s="684"/>
      <c r="I107" s="684"/>
      <c r="J107" s="671"/>
      <c r="K107" s="671"/>
      <c r="L107" s="671"/>
      <c r="M107" s="671"/>
      <c r="N107" s="671"/>
      <c r="O107" s="671"/>
      <c r="P107" s="671"/>
      <c r="Q107" s="121"/>
      <c r="R107" s="121"/>
      <c r="S107" s="121"/>
      <c r="T107" s="121"/>
      <c r="U107" s="121"/>
      <c r="V107" s="181"/>
      <c r="W107" s="182"/>
      <c r="X107" s="656"/>
      <c r="Y107" s="657"/>
      <c r="Z107" s="657"/>
      <c r="AA107" s="657"/>
      <c r="AB107" s="657"/>
      <c r="AC107" s="658"/>
      <c r="AD107" s="657"/>
      <c r="AE107" s="121"/>
      <c r="AF107" s="121"/>
      <c r="AG107" s="121"/>
      <c r="AH107" s="121"/>
      <c r="AI107" s="121"/>
      <c r="AJ107" s="120"/>
      <c r="AK107" s="122"/>
      <c r="AL107" s="120"/>
      <c r="AM107" s="33"/>
    </row>
    <row r="108" spans="1:39" ht="12" hidden="1" customHeight="1">
      <c r="A108" s="682"/>
      <c r="B108" s="660">
        <v>11</v>
      </c>
      <c r="C108" s="646"/>
      <c r="D108" s="646"/>
      <c r="E108" s="646"/>
      <c r="F108" s="646"/>
      <c r="G108" s="664" t="e">
        <f>IF(ISNA(MATCH(A108,spisak!#REF!,0)),"***",INDEX(spisak!#REF!,MATCH(A108,spisak!#REF!,0)))</f>
        <v>#REF!</v>
      </c>
      <c r="H108" s="664"/>
      <c r="I108" s="664"/>
      <c r="J108" s="696" t="str">
        <f>partije!$S$241</f>
        <v>bye</v>
      </c>
      <c r="K108" s="696"/>
      <c r="L108" s="696"/>
      <c r="M108" s="696"/>
      <c r="N108" s="696"/>
      <c r="O108" s="697" t="str">
        <f>IF(ISBLANK(partije!$J$241),"",IF(partije!$J$241&gt;partije!$K$241,partije!$J$241,partije!$K$241))</f>
        <v/>
      </c>
      <c r="P108" s="696" t="str">
        <f>IF(ISBLANK(partije!$J$241),"",IF(partije!$J$241&gt;partije!$K$241,partije!$K$241,partije!$J$241))</f>
        <v/>
      </c>
      <c r="Q108" s="121"/>
      <c r="R108" s="121"/>
      <c r="S108" s="121"/>
      <c r="T108" s="121"/>
      <c r="U108" s="121"/>
      <c r="V108" s="181"/>
      <c r="W108" s="182"/>
      <c r="X108" s="666" t="str">
        <f>IF(ISBLANK(partije!$L$257),"",partije!$L$257)</f>
        <v/>
      </c>
      <c r="Y108" s="666" t="str">
        <f>IF(ISBLANK(partije!$M$257),"",partije!$M$257)</f>
        <v/>
      </c>
      <c r="Z108" s="666" t="str">
        <f>IF(ISBLANK(partije!$N$257),"",partije!$N$257)</f>
        <v/>
      </c>
      <c r="AA108" s="666" t="str">
        <f>IF(ISBLANK(partije!$O$257),"",partije!$O$257)</f>
        <v/>
      </c>
      <c r="AB108" s="666" t="str">
        <f>IF(ISBLANK(partije!$P$257),"",partije!$P$257)</f>
        <v/>
      </c>
      <c r="AC108" s="666" t="str">
        <f>IF(ISBLANK(partije!$Q$257),"",partije!$Q$257)</f>
        <v/>
      </c>
      <c r="AD108" s="667" t="str">
        <f>IF(ISBLANK(partije!$R$257),"",partije!$R$257)</f>
        <v/>
      </c>
      <c r="AE108" s="121"/>
      <c r="AF108" s="121"/>
      <c r="AG108" s="121"/>
      <c r="AH108" s="121"/>
      <c r="AI108" s="121"/>
      <c r="AJ108" s="120"/>
      <c r="AK108" s="122"/>
      <c r="AL108" s="120"/>
      <c r="AM108" s="33"/>
    </row>
    <row r="109" spans="1:39" ht="12" hidden="1" customHeight="1">
      <c r="A109" s="682">
        <v>54</v>
      </c>
      <c r="B109" s="660"/>
      <c r="C109" s="683" t="str">
        <f>IF(ISNA(MATCH(A109,spisak!$E$4:$E$78,0)),"***",INDEX(spisak!$B$4:$B$78,MATCH(A109,spisak!$E$4:$E$78,0)))</f>
        <v>***</v>
      </c>
      <c r="D109" s="683"/>
      <c r="E109" s="683"/>
      <c r="F109" s="683"/>
      <c r="G109" s="684" t="str">
        <f>IF(ISNA(MATCH(A109,spisak!$E$4:$E$78,0)),"***",INDEX(spisak!$C$4:$C$260,MATCH(A109,spisak!$E$4:$E$78,0)))</f>
        <v>***</v>
      </c>
      <c r="H109" s="684"/>
      <c r="I109" s="708"/>
      <c r="J109" s="696"/>
      <c r="K109" s="696"/>
      <c r="L109" s="696"/>
      <c r="M109" s="696"/>
      <c r="N109" s="696"/>
      <c r="O109" s="697"/>
      <c r="P109" s="696"/>
      <c r="Q109" s="121"/>
      <c r="R109" s="121"/>
      <c r="S109" s="121"/>
      <c r="T109" s="121"/>
      <c r="U109" s="121"/>
      <c r="V109" s="181"/>
      <c r="W109" s="182"/>
      <c r="X109" s="666"/>
      <c r="Y109" s="666"/>
      <c r="Z109" s="666"/>
      <c r="AA109" s="666"/>
      <c r="AB109" s="666"/>
      <c r="AC109" s="666"/>
      <c r="AD109" s="668"/>
      <c r="AE109" s="121"/>
      <c r="AF109" s="121"/>
      <c r="AG109" s="121"/>
      <c r="AH109" s="121"/>
      <c r="AI109" s="121"/>
      <c r="AJ109" s="120"/>
      <c r="AK109" s="122"/>
      <c r="AL109" s="120"/>
      <c r="AM109" s="33"/>
    </row>
    <row r="110" spans="1:39" ht="12" hidden="1" customHeight="1">
      <c r="A110" s="682"/>
      <c r="B110" s="660"/>
      <c r="C110" s="646"/>
      <c r="D110" s="646"/>
      <c r="E110" s="646"/>
      <c r="F110" s="646"/>
      <c r="G110" s="664" t="e">
        <f>IF(ISNA(MATCH(A110,spisak!#REF!,0)),"***",INDEX(spisak!#REF!,MATCH(A110,spisak!#REF!,0)))</f>
        <v>#REF!</v>
      </c>
      <c r="H110" s="664"/>
      <c r="I110" s="679"/>
      <c r="J110" s="652" t="str">
        <f>IF(ISBLANK(partije!$L$241),"",partije!$L$241)</f>
        <v/>
      </c>
      <c r="K110" s="652" t="str">
        <f>IF(ISBLANK(partije!$M$241),"",partije!$M$241)</f>
        <v/>
      </c>
      <c r="L110" s="652" t="str">
        <f>IF(ISBLANK(partije!$N$241),"",partije!$N$241)</f>
        <v/>
      </c>
      <c r="M110" s="652" t="str">
        <f>IF(ISBLANK(partije!$O$241),"",partije!$O$241)</f>
        <v/>
      </c>
      <c r="N110" s="652" t="str">
        <f>IF(ISBLANK(partije!$P$241),"",partije!$P$241)</f>
        <v/>
      </c>
      <c r="O110" s="652" t="str">
        <f>IF(ISBLANK(partije!$Q$241),"",partije!$Q$241)</f>
        <v/>
      </c>
      <c r="P110" s="662" t="str">
        <f>IF(ISBLANK(partije!$R$241),"",partije!$R$241)</f>
        <v/>
      </c>
      <c r="Q110" s="654" t="str">
        <f>partije!$S$252</f>
        <v>bye</v>
      </c>
      <c r="R110" s="655"/>
      <c r="S110" s="655"/>
      <c r="T110" s="655"/>
      <c r="U110" s="655"/>
      <c r="V110" s="647" t="str">
        <f>IF(ISBLANK(partije!$J$252),"",IF(partije!$J$252&gt;partije!$K$252,partije!$J$252,partije!$K$252))</f>
        <v/>
      </c>
      <c r="W110" s="66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2">
        <v>55</v>
      </c>
      <c r="B111" s="660"/>
      <c r="C111" s="683" t="str">
        <f>IF(ISNA(MATCH(A111,spisak!$E$4:$E$78,0)),"***",INDEX(spisak!$B$4:$B$78,MATCH(A111,spisak!$E$4:$E$78,0)))</f>
        <v>***</v>
      </c>
      <c r="D111" s="683"/>
      <c r="E111" s="683"/>
      <c r="F111" s="683"/>
      <c r="G111" s="684" t="str">
        <f>IF(ISNA(MATCH(A111,spisak!$E$4:$E$78,0)),"***",INDEX(spisak!$C$4:$C$260,MATCH(A111,spisak!$E$4:$E$78,0)))</f>
        <v>***</v>
      </c>
      <c r="H111" s="684"/>
      <c r="I111" s="684"/>
      <c r="J111" s="671"/>
      <c r="K111" s="671"/>
      <c r="L111" s="671"/>
      <c r="M111" s="671"/>
      <c r="N111" s="671"/>
      <c r="O111" s="671"/>
      <c r="P111" s="698"/>
      <c r="Q111" s="656"/>
      <c r="R111" s="657"/>
      <c r="S111" s="657"/>
      <c r="T111" s="657"/>
      <c r="U111" s="657"/>
      <c r="V111" s="658"/>
      <c r="W111" s="67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2"/>
      <c r="B112" s="660"/>
      <c r="C112" s="646"/>
      <c r="D112" s="646"/>
      <c r="E112" s="646"/>
      <c r="F112" s="646"/>
      <c r="G112" s="664" t="e">
        <f>IF(ISNA(MATCH(A112,spisak!#REF!,0)),"***",INDEX(spisak!#REF!,MATCH(A112,spisak!#REF!,0)))</f>
        <v>#REF!</v>
      </c>
      <c r="H112" s="664"/>
      <c r="I112" s="664"/>
      <c r="J112" s="655" t="str">
        <f>partije!$S$242</f>
        <v>bye</v>
      </c>
      <c r="K112" s="655"/>
      <c r="L112" s="655"/>
      <c r="M112" s="655"/>
      <c r="N112" s="655"/>
      <c r="O112" s="647" t="str">
        <f>IF(ISBLANK(partije!$J$242),"",IF(partije!$J$242&gt;partije!$K$242,partije!$J$242,partije!$K$242))</f>
        <v/>
      </c>
      <c r="P112" s="669" t="str">
        <f>IF(ISBLANK(partije!$J$242),"",IF(partije!$J$242&gt;partije!$K$242,partije!$K$242,partije!$J$242))</f>
        <v/>
      </c>
      <c r="Q112" s="666" t="str">
        <f>IF(ISBLANK(partije!$L$252),"",partije!$L$252)</f>
        <v/>
      </c>
      <c r="R112" s="666" t="str">
        <f>IF(ISBLANK(partije!$M$252),"",partije!$M$252)</f>
        <v/>
      </c>
      <c r="S112" s="666" t="str">
        <f>IF(ISBLANK(partije!$N$252),"",partije!$N$252)</f>
        <v/>
      </c>
      <c r="T112" s="666" t="str">
        <f>IF(ISBLANK(partije!$O$252),"",partije!$O$252)</f>
        <v/>
      </c>
      <c r="U112" s="666" t="str">
        <f>IF(ISBLANK(partije!$P$252),"",partije!$P$252)</f>
        <v/>
      </c>
      <c r="V112" s="666" t="str">
        <f>IF(ISBLANK(partije!$Q$252),"",partije!$Q$252)</f>
        <v/>
      </c>
      <c r="W112" s="666"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2">
        <v>56</v>
      </c>
      <c r="B113" s="660">
        <v>6</v>
      </c>
      <c r="C113" s="683" t="str">
        <f>IF(ISNA(MATCH(A113,spisak!$E$4:$E$78,0)),"***",INDEX(spisak!$B$4:$B$78,MATCH(A113,spisak!$E$4:$E$78,0)))</f>
        <v>***</v>
      </c>
      <c r="D113" s="683"/>
      <c r="E113" s="683"/>
      <c r="F113" s="683"/>
      <c r="G113" s="684" t="str">
        <f>IF(ISNA(MATCH(A113,spisak!$E$4:$E$78,0)),"***",INDEX(spisak!$C$4:$C$260,MATCH(A113,spisak!$E$4:$E$78,0)))</f>
        <v>***</v>
      </c>
      <c r="H113" s="709"/>
      <c r="I113" s="710"/>
      <c r="J113" s="657"/>
      <c r="K113" s="657"/>
      <c r="L113" s="657"/>
      <c r="M113" s="657"/>
      <c r="N113" s="657"/>
      <c r="O113" s="658"/>
      <c r="P113" s="670"/>
      <c r="Q113" s="666"/>
      <c r="R113" s="666"/>
      <c r="S113" s="666"/>
      <c r="T113" s="666"/>
      <c r="U113" s="666"/>
      <c r="V113" s="666"/>
      <c r="W113" s="666"/>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2"/>
      <c r="B114" s="660">
        <v>6</v>
      </c>
      <c r="C114" s="646"/>
      <c r="D114" s="646"/>
      <c r="E114" s="646"/>
      <c r="F114" s="646"/>
      <c r="G114" s="711"/>
      <c r="H114" s="711"/>
      <c r="I114" s="712"/>
      <c r="J114" s="671" t="str">
        <f>IF(ISBLANK(partije!$L$242),"",partije!$L$242)</f>
        <v/>
      </c>
      <c r="K114" s="671" t="str">
        <f>IF(ISBLANK(partije!$M$242),"",partije!$M$242)</f>
        <v/>
      </c>
      <c r="L114" s="671" t="str">
        <f>IF(ISBLANK(partije!$N$242),"",partije!$N$242)</f>
        <v/>
      </c>
      <c r="M114" s="671" t="str">
        <f>IF(ISBLANK(partije!$O$242),"",partije!$O$242)</f>
        <v/>
      </c>
      <c r="N114" s="671" t="str">
        <f>IF(ISBLANK(partije!$P$242),"",partije!$P$242)</f>
        <v/>
      </c>
      <c r="O114" s="671" t="str">
        <f>IF(ISBLANK(partije!$Q$242),"",partije!$Q$242)</f>
        <v/>
      </c>
      <c r="P114" s="671"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2">
        <v>57</v>
      </c>
      <c r="B115" s="660">
        <v>7</v>
      </c>
      <c r="C115" s="683" t="str">
        <f>IF(ISNA(MATCH(A115,spisak!$E$4:$E$78,0)),"***",INDEX(spisak!$B$4:$B$78,MATCH(A115,spisak!$E$4:$E$78,0)))</f>
        <v>***</v>
      </c>
      <c r="D115" s="683"/>
      <c r="E115" s="683"/>
      <c r="F115" s="683"/>
      <c r="G115" s="684" t="str">
        <f>IF(ISNA(MATCH(A115,spisak!$E$4:$E$78,0)),"***",INDEX(spisak!$C$4:$C$260,MATCH(A115,spisak!$E$4:$E$78,0)))</f>
        <v>***</v>
      </c>
      <c r="H115" s="684"/>
      <c r="I115" s="684"/>
      <c r="J115" s="671"/>
      <c r="K115" s="671"/>
      <c r="L115" s="671"/>
      <c r="M115" s="671"/>
      <c r="N115" s="671"/>
      <c r="O115" s="671"/>
      <c r="P115" s="671"/>
      <c r="Q115" s="121"/>
      <c r="R115" s="121"/>
      <c r="S115" s="121"/>
      <c r="T115" s="121"/>
      <c r="U115" s="121"/>
      <c r="V115" s="181"/>
      <c r="W115" s="127"/>
      <c r="X115" s="121"/>
      <c r="Y115" s="121"/>
      <c r="Z115" s="121"/>
      <c r="AA115" s="121"/>
      <c r="AB115" s="121"/>
      <c r="AC115" s="181"/>
      <c r="AD115" s="182"/>
      <c r="AE115" s="714" t="str">
        <f>partije!$S$260</f>
        <v>bye</v>
      </c>
      <c r="AF115" s="655"/>
      <c r="AG115" s="655"/>
      <c r="AH115" s="655"/>
      <c r="AI115" s="655"/>
      <c r="AJ115" s="687" t="str">
        <f>IF(ISBLANK(partije!$J$260),"",IF(partije!$J$260&gt;partije!$K$260,partije!$J$260,partije!$K$260))</f>
        <v/>
      </c>
      <c r="AK115" s="699" t="str">
        <f>IF(ISBLANK(partije!$J$260),"",IF(partije!$J$260&gt;partije!$K$260,partije!$K$260,partije!$J$260))</f>
        <v/>
      </c>
      <c r="AL115" s="120"/>
      <c r="AM115" s="33"/>
    </row>
    <row r="116" spans="1:39" ht="12" hidden="1" customHeight="1">
      <c r="A116" s="682"/>
      <c r="B116" s="660">
        <v>7</v>
      </c>
      <c r="C116" s="646"/>
      <c r="D116" s="646"/>
      <c r="E116" s="646"/>
      <c r="F116" s="646"/>
      <c r="G116" s="664" t="e">
        <f>IF(ISNA(MATCH(A116,spisak!#REF!,0)),"***",INDEX(spisak!#REF!,MATCH(A116,spisak!#REF!,0)))</f>
        <v>#REF!</v>
      </c>
      <c r="H116" s="664"/>
      <c r="I116" s="664"/>
      <c r="J116" s="655" t="str">
        <f>partije!$S$243</f>
        <v>bye</v>
      </c>
      <c r="K116" s="655"/>
      <c r="L116" s="655"/>
      <c r="M116" s="655"/>
      <c r="N116" s="655"/>
      <c r="O116" s="647" t="str">
        <f>IF(ISBLANK(partije!$J$243),"",IF(partije!$J$243&gt;partije!$K$243,partije!$J$243,partije!$K$243))</f>
        <v/>
      </c>
      <c r="P116" s="655" t="str">
        <f>IF(ISBLANK(partije!$J$243),"",IF(partije!$J$243&gt;partije!$K$243,partije!$K$243,partije!$J$243))</f>
        <v/>
      </c>
      <c r="Q116" s="121"/>
      <c r="R116" s="121"/>
      <c r="S116" s="121"/>
      <c r="T116" s="121"/>
      <c r="U116" s="121"/>
      <c r="V116" s="181"/>
      <c r="W116" s="127"/>
      <c r="X116" s="121"/>
      <c r="Y116" s="121"/>
      <c r="Z116" s="121"/>
      <c r="AA116" s="121"/>
      <c r="AB116" s="121"/>
      <c r="AC116" s="181"/>
      <c r="AD116" s="182"/>
      <c r="AE116" s="715"/>
      <c r="AF116" s="657"/>
      <c r="AG116" s="657"/>
      <c r="AH116" s="657"/>
      <c r="AI116" s="657"/>
      <c r="AJ116" s="688"/>
      <c r="AK116" s="700"/>
      <c r="AL116" s="120"/>
      <c r="AM116" s="33"/>
    </row>
    <row r="117" spans="1:39" ht="12" hidden="1" customHeight="1">
      <c r="A117" s="682">
        <v>58</v>
      </c>
      <c r="B117" s="660"/>
      <c r="C117" s="683" t="str">
        <f>IF(ISNA(MATCH(A117,spisak!$E$4:$E$78,0)),"***",INDEX(spisak!$B$4:$B$78,MATCH(A117,spisak!$E$4:$E$78,0)))</f>
        <v>***</v>
      </c>
      <c r="D117" s="683"/>
      <c r="E117" s="683"/>
      <c r="F117" s="683"/>
      <c r="G117" s="684" t="str">
        <f>IF(ISNA(MATCH(A117,spisak!$E$4:$E$78,0)),"***",INDEX(spisak!$C$4:$C$260,MATCH(A117,spisak!$E$4:$E$78,0)))</f>
        <v>***</v>
      </c>
      <c r="H117" s="684"/>
      <c r="I117" s="708"/>
      <c r="J117" s="657"/>
      <c r="K117" s="657"/>
      <c r="L117" s="657"/>
      <c r="M117" s="657"/>
      <c r="N117" s="657"/>
      <c r="O117" s="658"/>
      <c r="P117" s="657"/>
      <c r="Q117" s="121"/>
      <c r="R117" s="121"/>
      <c r="S117" s="121"/>
      <c r="T117" s="121"/>
      <c r="U117" s="121"/>
      <c r="V117" s="181"/>
      <c r="W117" s="127"/>
      <c r="X117" s="121"/>
      <c r="Y117" s="121"/>
      <c r="Z117" s="121"/>
      <c r="AA117" s="121"/>
      <c r="AB117" s="121"/>
      <c r="AC117" s="181"/>
      <c r="AD117" s="182"/>
      <c r="AE117" s="713" t="str">
        <f>IF(ISBLANK(partije!$L$260),"",partije!$L$260)</f>
        <v/>
      </c>
      <c r="AF117" s="666" t="str">
        <f>IF(ISBLANK(partije!$M$260),"",partije!$M$260)</f>
        <v/>
      </c>
      <c r="AG117" s="666" t="str">
        <f>IF(ISBLANK(partije!$N$260),"",partije!$N$260)</f>
        <v/>
      </c>
      <c r="AH117" s="666" t="str">
        <f>IF(ISBLANK(partije!$O$260),"",partije!$O$260)</f>
        <v/>
      </c>
      <c r="AI117" s="666" t="str">
        <f>IF(ISBLANK(partije!$P$260),"",partije!$P$260)</f>
        <v/>
      </c>
      <c r="AJ117" s="666" t="str">
        <f>IF(ISBLANK(partije!$Q$260),"",partije!$Q$260)</f>
        <v/>
      </c>
      <c r="AK117" s="666" t="str">
        <f>IF(ISBLANK(partije!$R$260),"",partije!$R$260)</f>
        <v/>
      </c>
      <c r="AL117" s="120"/>
      <c r="AM117" s="33"/>
    </row>
    <row r="118" spans="1:39" ht="12" hidden="1" customHeight="1">
      <c r="A118" s="682"/>
      <c r="B118" s="660"/>
      <c r="C118" s="646"/>
      <c r="D118" s="646"/>
      <c r="E118" s="646"/>
      <c r="F118" s="646"/>
      <c r="G118" s="664" t="e">
        <f>IF(ISNA(MATCH(A118,spisak!#REF!,0)),"***",INDEX(spisak!#REF!,MATCH(A118,spisak!#REF!,0)))</f>
        <v>#REF!</v>
      </c>
      <c r="H118" s="664"/>
      <c r="I118" s="679"/>
      <c r="J118" s="652" t="str">
        <f>IF(ISBLANK(partije!$L$243),"",partije!$L$243)</f>
        <v/>
      </c>
      <c r="K118" s="652" t="str">
        <f>IF(ISBLANK(partije!$M$243),"",partije!$M$243)</f>
        <v/>
      </c>
      <c r="L118" s="652" t="str">
        <f>IF(ISBLANK(partije!$N$243),"",partije!$N$243)</f>
        <v/>
      </c>
      <c r="M118" s="652" t="str">
        <f>IF(ISBLANK(partije!$O$243),"",partije!$O$243)</f>
        <v/>
      </c>
      <c r="N118" s="652" t="str">
        <f>IF(ISBLANK(partije!$P$243),"",partije!$P$243)</f>
        <v/>
      </c>
      <c r="O118" s="652" t="str">
        <f>IF(ISBLANK(partije!$Q$243),"",partije!$Q$243)</f>
        <v/>
      </c>
      <c r="P118" s="662" t="str">
        <f>IF(ISBLANK(partije!$R$243),"",partije!$R$243)</f>
        <v/>
      </c>
      <c r="Q118" s="654" t="str">
        <f>partije!$S$253</f>
        <v>bye</v>
      </c>
      <c r="R118" s="655"/>
      <c r="S118" s="655"/>
      <c r="T118" s="655"/>
      <c r="U118" s="655"/>
      <c r="V118" s="647" t="str">
        <f>IF(ISBLANK(partije!$J$253),"",IF(partije!$J$253&gt;partije!$K$253,partije!$J$253,partije!$K$253))</f>
        <v/>
      </c>
      <c r="W118" s="655" t="str">
        <f>IF(ISBLANK(partije!$J$253),"",IF(partije!$J$253&gt;partije!$K$253,partije!$K$253,partije!$J$253))</f>
        <v/>
      </c>
      <c r="X118" s="121"/>
      <c r="Y118" s="121"/>
      <c r="Z118" s="121"/>
      <c r="AA118" s="121"/>
      <c r="AB118" s="121"/>
      <c r="AC118" s="181"/>
      <c r="AD118" s="182"/>
      <c r="AE118" s="713"/>
      <c r="AF118" s="666"/>
      <c r="AG118" s="666"/>
      <c r="AH118" s="666"/>
      <c r="AI118" s="666"/>
      <c r="AJ118" s="666"/>
      <c r="AK118" s="666"/>
      <c r="AL118" s="120"/>
      <c r="AM118" s="33"/>
    </row>
    <row r="119" spans="1:39" ht="12" hidden="1" customHeight="1">
      <c r="A119" s="682">
        <v>59</v>
      </c>
      <c r="B119" s="660"/>
      <c r="C119" s="683" t="str">
        <f>IF(ISNA(MATCH(A119,spisak!$E$4:$E$78,0)),"***",INDEX(spisak!$B$4:$B$78,MATCH(A119,spisak!$E$4:$E$78,0)))</f>
        <v>***</v>
      </c>
      <c r="D119" s="683"/>
      <c r="E119" s="683"/>
      <c r="F119" s="683"/>
      <c r="G119" s="684" t="str">
        <f>IF(ISNA(MATCH(A119,spisak!$E$4:$E$78,0)),"***",INDEX(spisak!$C$4:$C$260,MATCH(A119,spisak!$E$4:$E$78,0)))</f>
        <v>***</v>
      </c>
      <c r="H119" s="684"/>
      <c r="I119" s="684"/>
      <c r="J119" s="653"/>
      <c r="K119" s="653"/>
      <c r="L119" s="653"/>
      <c r="M119" s="653"/>
      <c r="N119" s="653"/>
      <c r="O119" s="653"/>
      <c r="P119" s="663"/>
      <c r="Q119" s="656"/>
      <c r="R119" s="657"/>
      <c r="S119" s="657"/>
      <c r="T119" s="657"/>
      <c r="U119" s="657"/>
      <c r="V119" s="658"/>
      <c r="W119" s="657"/>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2"/>
      <c r="B120" s="660"/>
      <c r="C120" s="646"/>
      <c r="D120" s="646"/>
      <c r="E120" s="646"/>
      <c r="F120" s="646"/>
      <c r="G120" s="664" t="e">
        <f>IF(ISNA(MATCH(A120,spisak!#REF!,0)),"***",INDEX(spisak!#REF!,MATCH(A120,spisak!#REF!,0)))</f>
        <v>#REF!</v>
      </c>
      <c r="H120" s="664"/>
      <c r="I120" s="664"/>
      <c r="J120" s="696" t="str">
        <f>partije!$S$244</f>
        <v>bye</v>
      </c>
      <c r="K120" s="696"/>
      <c r="L120" s="696"/>
      <c r="M120" s="696"/>
      <c r="N120" s="696"/>
      <c r="O120" s="697" t="str">
        <f>IF(ISBLANK(partije!$J$244),"",IF(partije!$J$244&gt;partije!$K$244,partije!$J$244,partije!$K$244))</f>
        <v/>
      </c>
      <c r="P120" s="702" t="str">
        <f>IF(ISBLANK(partije!$J$244),"",IF(partije!$J$244&gt;partije!$K$244,partije!$K$244,partije!$J$244))</f>
        <v/>
      </c>
      <c r="Q120" s="666" t="str">
        <f>IF(ISBLANK(partije!$L$253),"",partije!$L$253)</f>
        <v/>
      </c>
      <c r="R120" s="666" t="str">
        <f>IF(ISBLANK(partije!$M$253),"",partije!$M$253)</f>
        <v/>
      </c>
      <c r="S120" s="666" t="str">
        <f>IF(ISBLANK(partije!$N$253),"",partije!$N$253)</f>
        <v/>
      </c>
      <c r="T120" s="666" t="str">
        <f>IF(ISBLANK(partije!$O$253),"",partije!$O$253)</f>
        <v/>
      </c>
      <c r="U120" s="666" t="str">
        <f>IF(ISBLANK(partije!$P$253),"",partije!$P$253)</f>
        <v/>
      </c>
      <c r="V120" s="666" t="str">
        <f>IF(ISBLANK(partije!$Q$253),"",partije!$Q$253)</f>
        <v/>
      </c>
      <c r="W120" s="667"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2">
        <v>60</v>
      </c>
      <c r="B121" s="660">
        <v>10</v>
      </c>
      <c r="C121" s="683" t="str">
        <f>IF(ISNA(MATCH(A121,spisak!$E$4:$E$78,0)),"***",INDEX(spisak!$B$4:$B$78,MATCH(A121,spisak!$E$4:$E$78,0)))</f>
        <v>***</v>
      </c>
      <c r="D121" s="683"/>
      <c r="E121" s="683"/>
      <c r="F121" s="683"/>
      <c r="G121" s="684" t="str">
        <f>IF(ISNA(MATCH(A121,spisak!$E$4:$E$78,0)),"***",INDEX(spisak!$C$4:$C$260,MATCH(A121,spisak!$E$4:$E$78,0)))</f>
        <v>***</v>
      </c>
      <c r="H121" s="684"/>
      <c r="I121" s="708"/>
      <c r="J121" s="704"/>
      <c r="K121" s="704"/>
      <c r="L121" s="704"/>
      <c r="M121" s="704"/>
      <c r="N121" s="704"/>
      <c r="O121" s="705"/>
      <c r="P121" s="703"/>
      <c r="Q121" s="666"/>
      <c r="R121" s="666"/>
      <c r="S121" s="666"/>
      <c r="T121" s="666"/>
      <c r="U121" s="666"/>
      <c r="V121" s="666"/>
      <c r="W121" s="668"/>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2"/>
      <c r="B122" s="660">
        <v>10</v>
      </c>
      <c r="C122" s="646"/>
      <c r="D122" s="646"/>
      <c r="E122" s="646"/>
      <c r="F122" s="646"/>
      <c r="G122" s="664" t="e">
        <f>IF(ISNA(MATCH(A122,spisak!#REF!,0)),"***",INDEX(spisak!#REF!,MATCH(A122,spisak!#REF!,0)))</f>
        <v>#REF!</v>
      </c>
      <c r="H122" s="664"/>
      <c r="I122" s="679"/>
      <c r="J122" s="671" t="str">
        <f>IF(ISBLANK(partije!$L$244),"",partije!$L$244)</f>
        <v/>
      </c>
      <c r="K122" s="671" t="str">
        <f>IF(ISBLANK(partije!$M$244),"",partije!$M$244)</f>
        <v/>
      </c>
      <c r="L122" s="671" t="str">
        <f>IF(ISBLANK(partije!$N$244),"",partije!$N$244)</f>
        <v/>
      </c>
      <c r="M122" s="671" t="str">
        <f>IF(ISBLANK(partije!$O$244),"",partije!$O$244)</f>
        <v/>
      </c>
      <c r="N122" s="671" t="str">
        <f>IF(ISBLANK(partije!$P$244),"",partije!$P$244)</f>
        <v/>
      </c>
      <c r="O122" s="671" t="str">
        <f>IF(ISBLANK(partije!$Q$244),"",partije!$Q$244)</f>
        <v/>
      </c>
      <c r="P122" s="671" t="str">
        <f>IF(ISBLANK(partije!$R$244),"",partije!$R$244)</f>
        <v/>
      </c>
      <c r="Q122" s="121"/>
      <c r="R122" s="121"/>
      <c r="S122" s="121"/>
      <c r="T122" s="121"/>
      <c r="U122" s="121"/>
      <c r="V122" s="181"/>
      <c r="W122" s="182"/>
      <c r="X122" s="654" t="str">
        <f>partije!$S$258</f>
        <v>bye</v>
      </c>
      <c r="Y122" s="655"/>
      <c r="Z122" s="655"/>
      <c r="AA122" s="655"/>
      <c r="AB122" s="655"/>
      <c r="AC122" s="647" t="str">
        <f>IF(ISBLANK(partije!$J$258),"",IF(partije!$J$258&gt;partije!$K$258,partije!$J$258,partije!$K$258))</f>
        <v/>
      </c>
      <c r="AD122" s="669" t="str">
        <f>IF(ISBLANK(partije!$J$258),"",IF(partije!$J$258&gt;partije!$K$258,partije!$K$258,partije!$J$258))</f>
        <v/>
      </c>
      <c r="AE122" s="121"/>
      <c r="AF122" s="121"/>
      <c r="AG122" s="706"/>
      <c r="AH122" s="706"/>
      <c r="AI122" s="706"/>
      <c r="AJ122" s="706"/>
      <c r="AK122" s="706"/>
      <c r="AL122" s="706"/>
      <c r="AM122" s="33"/>
    </row>
    <row r="123" spans="1:39" ht="12" hidden="1" customHeight="1">
      <c r="A123" s="682">
        <v>61</v>
      </c>
      <c r="B123" s="660">
        <v>15</v>
      </c>
      <c r="C123" s="683" t="str">
        <f>IF(ISNA(MATCH(A123,spisak!$E$4:$E$78,0)),"***",INDEX(spisak!$B$4:$B$78,MATCH(A123,spisak!$E$4:$E$78,0)))</f>
        <v>***</v>
      </c>
      <c r="D123" s="683"/>
      <c r="E123" s="683"/>
      <c r="F123" s="683"/>
      <c r="G123" s="684" t="str">
        <f>IF(ISNA(MATCH(A123,spisak!$E$4:$E$78,0)),"***",INDEX(spisak!$C$4:$C$260,MATCH(A123,spisak!$E$4:$E$78,0)))</f>
        <v>***</v>
      </c>
      <c r="H123" s="684"/>
      <c r="I123" s="684"/>
      <c r="J123" s="671"/>
      <c r="K123" s="671"/>
      <c r="L123" s="671"/>
      <c r="M123" s="671"/>
      <c r="N123" s="671"/>
      <c r="O123" s="671"/>
      <c r="P123" s="671"/>
      <c r="Q123" s="121"/>
      <c r="R123" s="121"/>
      <c r="S123" s="121"/>
      <c r="T123" s="121"/>
      <c r="U123" s="121"/>
      <c r="V123" s="181"/>
      <c r="W123" s="182"/>
      <c r="X123" s="656"/>
      <c r="Y123" s="657"/>
      <c r="Z123" s="657"/>
      <c r="AA123" s="657"/>
      <c r="AB123" s="657"/>
      <c r="AC123" s="658"/>
      <c r="AD123" s="670"/>
      <c r="AE123" s="121"/>
      <c r="AF123" s="121"/>
      <c r="AG123" s="706"/>
      <c r="AH123" s="706"/>
      <c r="AI123" s="706"/>
      <c r="AJ123" s="706"/>
      <c r="AK123" s="706"/>
      <c r="AL123" s="706"/>
      <c r="AM123" s="33"/>
    </row>
    <row r="124" spans="1:39" ht="12" hidden="1" customHeight="1">
      <c r="A124" s="682"/>
      <c r="B124" s="660">
        <v>15</v>
      </c>
      <c r="C124" s="646"/>
      <c r="D124" s="646"/>
      <c r="E124" s="646"/>
      <c r="F124" s="646"/>
      <c r="G124" s="664" t="e">
        <f>IF(ISNA(MATCH(A124,spisak!#REF!,0)),"***",INDEX(spisak!#REF!,MATCH(A124,spisak!#REF!,0)))</f>
        <v>#REF!</v>
      </c>
      <c r="H124" s="664"/>
      <c r="I124" s="664"/>
      <c r="J124" s="655" t="str">
        <f>partije!$S$245</f>
        <v>bye</v>
      </c>
      <c r="K124" s="655"/>
      <c r="L124" s="655"/>
      <c r="M124" s="655"/>
      <c r="N124" s="655"/>
      <c r="O124" s="647" t="str">
        <f>IF(ISBLANK(partije!$J$245),"",IF(partije!$J$245&gt;partije!$K$245,partije!$J$245,partije!$K$245))</f>
        <v/>
      </c>
      <c r="P124" s="655" t="str">
        <f>IF(ISBLANK(partije!$J$245),"",IF(partije!$J$245&gt;partije!$K$245,partije!$K$245,partije!$J$245))</f>
        <v/>
      </c>
      <c r="Q124" s="121"/>
      <c r="R124" s="121"/>
      <c r="S124" s="121"/>
      <c r="T124" s="121"/>
      <c r="U124" s="121"/>
      <c r="V124" s="181"/>
      <c r="W124" s="182"/>
      <c r="X124" s="666" t="str">
        <f>IF(ISBLANK(partije!$L$258),"",partije!$L$258)</f>
        <v/>
      </c>
      <c r="Y124" s="666" t="str">
        <f>IF(ISBLANK(partije!$M$258),"",partije!$M$258)</f>
        <v/>
      </c>
      <c r="Z124" s="666" t="str">
        <f>IF(ISBLANK(partije!$N$258),"",partije!$N$258)</f>
        <v/>
      </c>
      <c r="AA124" s="666" t="str">
        <f>IF(ISBLANK(partije!$O$258),"",partije!$O$258)</f>
        <v/>
      </c>
      <c r="AB124" s="666" t="str">
        <f>IF(ISBLANK(partije!$P$258),"",partije!$P$258)</f>
        <v/>
      </c>
      <c r="AC124" s="666" t="str">
        <f>IF(ISBLANK(partije!$Q$258),"",partije!$Q$258)</f>
        <v/>
      </c>
      <c r="AD124" s="666" t="str">
        <f>IF(ISBLANK(partije!$R$258),"",partije!$R$258)</f>
        <v/>
      </c>
      <c r="AE124" s="121"/>
      <c r="AF124" s="121"/>
      <c r="AG124" s="706"/>
      <c r="AH124" s="706"/>
      <c r="AI124" s="706"/>
      <c r="AJ124" s="706"/>
      <c r="AK124" s="706"/>
      <c r="AL124" s="706"/>
      <c r="AM124" s="33"/>
    </row>
    <row r="125" spans="1:39" ht="12" hidden="1" customHeight="1">
      <c r="A125" s="682">
        <v>62</v>
      </c>
      <c r="B125" s="660"/>
      <c r="C125" s="683" t="str">
        <f>IF(ISNA(MATCH(A125,spisak!$E$4:$E$78,0)),"***",INDEX(spisak!$B$4:$B$78,MATCH(A125,spisak!$E$4:$E$78,0)))</f>
        <v>***</v>
      </c>
      <c r="D125" s="683"/>
      <c r="E125" s="683"/>
      <c r="F125" s="683"/>
      <c r="G125" s="684" t="str">
        <f>IF(ISNA(MATCH(A125,spisak!$E$4:$E$78,0)),"***",INDEX(spisak!$C$4:$C$260,MATCH(A125,spisak!$E$4:$E$78,0)))</f>
        <v>***</v>
      </c>
      <c r="H125" s="684"/>
      <c r="I125" s="708"/>
      <c r="J125" s="657"/>
      <c r="K125" s="657"/>
      <c r="L125" s="657"/>
      <c r="M125" s="657"/>
      <c r="N125" s="657"/>
      <c r="O125" s="658"/>
      <c r="P125" s="657"/>
      <c r="Q125" s="121"/>
      <c r="R125" s="121"/>
      <c r="S125" s="121"/>
      <c r="T125" s="121"/>
      <c r="U125" s="121"/>
      <c r="V125" s="181"/>
      <c r="W125" s="182"/>
      <c r="X125" s="666"/>
      <c r="Y125" s="666"/>
      <c r="Z125" s="666"/>
      <c r="AA125" s="666"/>
      <c r="AB125" s="666"/>
      <c r="AC125" s="666"/>
      <c r="AD125" s="666"/>
      <c r="AE125" s="121"/>
      <c r="AF125" s="121"/>
      <c r="AG125" s="706"/>
      <c r="AH125" s="706"/>
      <c r="AI125" s="706"/>
      <c r="AJ125" s="706"/>
      <c r="AK125" s="706"/>
      <c r="AL125" s="706"/>
      <c r="AM125" s="33"/>
    </row>
    <row r="126" spans="1:39" ht="12" hidden="1" customHeight="1">
      <c r="A126" s="682"/>
      <c r="B126" s="660"/>
      <c r="C126" s="646"/>
      <c r="D126" s="646"/>
      <c r="E126" s="646"/>
      <c r="F126" s="646"/>
      <c r="G126" s="664" t="e">
        <f>IF(ISNA(MATCH(A126,spisak!#REF!,0)),"***",INDEX(spisak!#REF!,MATCH(A126,spisak!#REF!,0)))</f>
        <v>#REF!</v>
      </c>
      <c r="H126" s="664"/>
      <c r="I126" s="679"/>
      <c r="J126" s="671" t="str">
        <f>IF(ISBLANK(partije!$L$245),"",partije!$L$245)</f>
        <v/>
      </c>
      <c r="K126" s="671" t="str">
        <f>IF(ISBLANK(partije!$M$245),"",partije!$M$245)</f>
        <v/>
      </c>
      <c r="L126" s="671" t="str">
        <f>IF(ISBLANK(partije!$N$245),"",partije!$N$245)</f>
        <v/>
      </c>
      <c r="M126" s="671" t="str">
        <f>IF(ISBLANK(partije!$O$245),"",partije!$O$245)</f>
        <v/>
      </c>
      <c r="N126" s="671" t="str">
        <f>IF(ISBLANK(partije!$P$245),"",partije!$P$245)</f>
        <v/>
      </c>
      <c r="O126" s="671" t="str">
        <f>IF(ISBLANK(partije!$Q$245),"",partije!$Q$245)</f>
        <v/>
      </c>
      <c r="P126" s="698" t="str">
        <f>IF(ISBLANK(partije!$R$245),"",partije!$R$245)</f>
        <v/>
      </c>
      <c r="Q126" s="654" t="str">
        <f>partije!$S$254</f>
        <v>bye</v>
      </c>
      <c r="R126" s="655"/>
      <c r="S126" s="655"/>
      <c r="T126" s="655"/>
      <c r="U126" s="655"/>
      <c r="V126" s="647" t="str">
        <f>IF(ISBLANK(partije!$J$254),"",IF(partije!$J$254&gt;partije!$K$254,partije!$J$254,partije!$K$254))</f>
        <v/>
      </c>
      <c r="W126" s="669" t="str">
        <f>IF(ISBLANK(partije!$J$254),"",IF(partije!$J$254&gt;partije!$K$254,partije!$K$254,partije!$J$254))</f>
        <v/>
      </c>
      <c r="X126" s="121"/>
      <c r="Y126" s="121"/>
      <c r="Z126" s="121"/>
      <c r="AA126" s="121"/>
      <c r="AB126" s="121"/>
      <c r="AC126" s="121"/>
      <c r="AD126" s="121"/>
      <c r="AE126" s="121"/>
      <c r="AF126" s="121"/>
      <c r="AG126" s="706"/>
      <c r="AH126" s="706"/>
      <c r="AI126" s="706"/>
      <c r="AJ126" s="706"/>
      <c r="AK126" s="706"/>
      <c r="AL126" s="706"/>
      <c r="AM126" s="33"/>
    </row>
    <row r="127" spans="1:39" ht="12" hidden="1" customHeight="1">
      <c r="A127" s="682">
        <v>63</v>
      </c>
      <c r="B127" s="660"/>
      <c r="C127" s="683" t="str">
        <f>IF(ISNA(MATCH(A127,spisak!$E$4:$E$78,0)),"***",INDEX(spisak!$B$4:$B$78,MATCH(A127,spisak!$E$4:$E$78,0)))</f>
        <v>***</v>
      </c>
      <c r="D127" s="683"/>
      <c r="E127" s="683"/>
      <c r="F127" s="683"/>
      <c r="G127" s="684" t="str">
        <f>IF(ISNA(MATCH(A127,spisak!$E$4:$E$78,0)),"***",INDEX(spisak!$C$4:$C$260,MATCH(A127,spisak!$E$4:$E$78,0)))</f>
        <v>***</v>
      </c>
      <c r="H127" s="684"/>
      <c r="I127" s="684"/>
      <c r="J127" s="671"/>
      <c r="K127" s="671"/>
      <c r="L127" s="671"/>
      <c r="M127" s="671"/>
      <c r="N127" s="671"/>
      <c r="O127" s="671"/>
      <c r="P127" s="698"/>
      <c r="Q127" s="656"/>
      <c r="R127" s="657"/>
      <c r="S127" s="657"/>
      <c r="T127" s="657"/>
      <c r="U127" s="657"/>
      <c r="V127" s="658"/>
      <c r="W127" s="670"/>
      <c r="X127" s="121"/>
      <c r="Y127" s="121"/>
      <c r="Z127" s="121"/>
      <c r="AA127" s="121"/>
      <c r="AB127" s="121"/>
      <c r="AC127" s="121"/>
      <c r="AD127" s="121"/>
      <c r="AE127" s="121"/>
      <c r="AF127" s="121"/>
      <c r="AG127" s="706"/>
      <c r="AH127" s="706"/>
      <c r="AI127" s="706"/>
      <c r="AJ127" s="706"/>
      <c r="AK127" s="706"/>
      <c r="AL127" s="706"/>
      <c r="AM127" s="33"/>
    </row>
    <row r="128" spans="1:39" ht="12" hidden="1" customHeight="1">
      <c r="A128" s="682"/>
      <c r="B128" s="660"/>
      <c r="C128" s="646"/>
      <c r="D128" s="646"/>
      <c r="E128" s="646"/>
      <c r="F128" s="646"/>
      <c r="G128" s="664" t="e">
        <f>IF(ISNA(MATCH(A128,spisak!#REF!,0)),"***",INDEX(spisak!#REF!,MATCH(A128,spisak!#REF!,0)))</f>
        <v>#REF!</v>
      </c>
      <c r="H128" s="664"/>
      <c r="I128" s="664"/>
      <c r="J128" s="655" t="str">
        <f>partije!$S$246</f>
        <v>bye</v>
      </c>
      <c r="K128" s="655"/>
      <c r="L128" s="655"/>
      <c r="M128" s="655"/>
      <c r="N128" s="655"/>
      <c r="O128" s="647" t="str">
        <f>IF(ISBLANK(partije!$J$246),"",IF(partije!$J$246&gt;partije!$K$246,partije!$J$246,partije!$K$246))</f>
        <v/>
      </c>
      <c r="P128" s="669" t="str">
        <f>IF(ISBLANK(partije!$J$246),"",IF(partije!$J$246&gt;partije!$K$246,partije!$K$246,partije!$J$246))</f>
        <v/>
      </c>
      <c r="Q128" s="666" t="str">
        <f>IF(ISBLANK(partije!$L$254),"",partije!$L$254)</f>
        <v/>
      </c>
      <c r="R128" s="666" t="str">
        <f>IF(ISBLANK(partije!$M$254),"",partije!$M$254)</f>
        <v/>
      </c>
      <c r="S128" s="666" t="str">
        <f>IF(ISBLANK(partije!$N$254),"",partije!$N$254)</f>
        <v/>
      </c>
      <c r="T128" s="666" t="str">
        <f>IF(ISBLANK(partije!$O$254),"",partije!$O$254)</f>
        <v/>
      </c>
      <c r="U128" s="666" t="str">
        <f>IF(ISBLANK(partije!$P$254),"",partije!$P$254)</f>
        <v/>
      </c>
      <c r="V128" s="666" t="str">
        <f>IF(ISBLANK(partije!$Q$254),"",partije!$Q$254)</f>
        <v/>
      </c>
      <c r="W128" s="666" t="str">
        <f>IF(ISBLANK(partije!$R$254),"",partije!$R$254)</f>
        <v/>
      </c>
      <c r="X128" s="121"/>
      <c r="Y128" s="121"/>
      <c r="Z128" s="121"/>
      <c r="AA128" s="121"/>
      <c r="AB128" s="121"/>
      <c r="AC128" s="121"/>
      <c r="AD128" s="121"/>
      <c r="AE128" s="121"/>
      <c r="AF128" s="121"/>
      <c r="AG128" s="706"/>
      <c r="AH128" s="706"/>
      <c r="AI128" s="706"/>
      <c r="AJ128" s="706"/>
      <c r="AK128" s="706"/>
      <c r="AL128" s="706"/>
      <c r="AM128" s="33"/>
    </row>
    <row r="129" spans="1:39" ht="12" hidden="1" customHeight="1">
      <c r="A129" s="682">
        <v>64</v>
      </c>
      <c r="B129" s="660">
        <v>2</v>
      </c>
      <c r="C129" s="683" t="str">
        <f>IF(ISNA(MATCH(A129,spisak!$E$4:$E$78,0)),"***",INDEX(spisak!$B$4:$B$78,MATCH(A129,spisak!$E$4:$E$78,0)))</f>
        <v>***</v>
      </c>
      <c r="D129" s="683"/>
      <c r="E129" s="683"/>
      <c r="F129" s="683"/>
      <c r="G129" s="684" t="str">
        <f>IF(ISNA(MATCH(A129,spisak!$E$4:$E$78,0)),"***",INDEX(spisak!$C$4:$C$260,MATCH(A129,spisak!$E$4:$E$78,0)))</f>
        <v>***</v>
      </c>
      <c r="H129" s="684"/>
      <c r="I129" s="708"/>
      <c r="J129" s="657"/>
      <c r="K129" s="657"/>
      <c r="L129" s="657"/>
      <c r="M129" s="657"/>
      <c r="N129" s="657"/>
      <c r="O129" s="658"/>
      <c r="P129" s="670"/>
      <c r="Q129" s="666"/>
      <c r="R129" s="666"/>
      <c r="S129" s="666"/>
      <c r="T129" s="666"/>
      <c r="U129" s="666"/>
      <c r="V129" s="666"/>
      <c r="W129" s="666"/>
      <c r="X129" s="121"/>
      <c r="Y129" s="121"/>
      <c r="Z129" s="121"/>
      <c r="AA129" s="121"/>
      <c r="AB129" s="121"/>
      <c r="AC129" s="121"/>
      <c r="AD129" s="121"/>
      <c r="AE129" s="121"/>
      <c r="AF129" s="121"/>
      <c r="AG129" s="706"/>
      <c r="AH129" s="706"/>
      <c r="AI129" s="706"/>
      <c r="AJ129" s="706"/>
      <c r="AK129" s="706"/>
      <c r="AL129" s="706"/>
      <c r="AM129" s="33"/>
    </row>
    <row r="130" spans="1:39" ht="12" hidden="1" customHeight="1">
      <c r="A130" s="682"/>
      <c r="B130" s="660"/>
      <c r="C130" s="646"/>
      <c r="D130" s="646"/>
      <c r="E130" s="646"/>
      <c r="F130" s="646"/>
      <c r="G130" s="664" t="e">
        <f>IF(ISNA(MATCH(A130,spisak!#REF!,0)),"***",INDEX(spisak!#REF!,MATCH(A130,spisak!#REF!,0)))</f>
        <v>#REF!</v>
      </c>
      <c r="H130" s="664"/>
      <c r="I130" s="679"/>
      <c r="J130" s="671" t="str">
        <f>IF(ISBLANK(partije!$L$246),"",partije!$L$246)</f>
        <v/>
      </c>
      <c r="K130" s="671" t="str">
        <f>IF(ISBLANK(partije!$M$246),"",partije!$M$246)</f>
        <v/>
      </c>
      <c r="L130" s="671" t="str">
        <f>IF(ISBLANK(partije!$N$246),"",partije!$N$246)</f>
        <v/>
      </c>
      <c r="M130" s="671" t="str">
        <f>IF(ISBLANK(partije!$O$246),"",partije!$O$246)</f>
        <v/>
      </c>
      <c r="N130" s="671" t="str">
        <f>IF(ISBLANK(partije!$P$246),"",partije!$P$246)</f>
        <v/>
      </c>
      <c r="O130" s="671" t="str">
        <f>IF(ISBLANK(partije!$Q$246),"",partije!$Q$246)</f>
        <v/>
      </c>
      <c r="P130" s="671"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7"/>
      <c r="K131" s="707"/>
      <c r="L131" s="707"/>
      <c r="M131" s="707"/>
      <c r="N131" s="707"/>
      <c r="O131" s="707"/>
      <c r="P131" s="707"/>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6" t="s">
        <v>10</v>
      </c>
      <c r="K1" s="716"/>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Kobliška Milica</v>
      </c>
      <c r="G2" s="379" t="str">
        <f>IF(F2="bye","",INDEX(spisak!$C$4:$C$260,MATCH(F2,spisak!$B$4:$B$494,0)))</f>
        <v>Stoni</v>
      </c>
      <c r="H2" s="379" t="str">
        <f>grupe!D10</f>
        <v>Ćirić Milica</v>
      </c>
      <c r="I2" s="379" t="str">
        <f>IF(H2="bye","",INDEX(spisak!$C$4:$C$260,MATCH(H2,spisak!$B$4:$B$494,0)))</f>
        <v>RSTK Pirot</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Popović Miljana</v>
      </c>
      <c r="G3" s="379" t="str">
        <f>IF(F3="bye","",INDEX(spisak!$C$4:$C$260,MATCH(F3,spisak!$B$4:$B$494,0)))</f>
        <v>Stoni</v>
      </c>
      <c r="H3" s="379" t="str">
        <f>grupe!D11</f>
        <v>Popović Natalija</v>
      </c>
      <c r="I3" s="379" t="str">
        <f>IF(H3="bye","",INDEX(spisak!$C$4:$C$260,MATCH(H3,spisak!$B$4:$B$494,0)))</f>
        <v>Stoni</v>
      </c>
      <c r="J3" s="446"/>
      <c r="K3" s="446"/>
      <c r="L3" s="380"/>
      <c r="M3" s="380"/>
      <c r="N3" s="380"/>
      <c r="O3" s="380"/>
      <c r="P3" s="380"/>
      <c r="Q3" s="380"/>
      <c r="R3" s="380"/>
      <c r="S3" s="381" t="str">
        <f t="shared" si="0"/>
        <v/>
      </c>
    </row>
    <row r="4" spans="1:32" ht="12" customHeight="1">
      <c r="A4" s="412">
        <v>3</v>
      </c>
      <c r="B4" s="378" t="s">
        <v>85</v>
      </c>
      <c r="C4" s="378">
        <v>2</v>
      </c>
      <c r="D4" s="413"/>
      <c r="E4" s="413"/>
      <c r="F4" s="379">
        <f>grupe!C24</f>
        <v>0</v>
      </c>
      <c r="G4" s="379" t="e">
        <f>IF(F4="bye","",INDEX(spisak!$C$4:$C$260,MATCH(F4,spisak!$B$4:$B$494,0)))</f>
        <v>#N/A</v>
      </c>
      <c r="H4" s="379">
        <f>grupe!D24</f>
        <v>0</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f>grupe!C25</f>
        <v>0</v>
      </c>
      <c r="G5" s="379" t="e">
        <f>IF(F5="bye","",INDEX(spisak!$C$4:$C$260,MATCH(F5,spisak!$B$4:$B$494,0)))</f>
        <v>#N/A</v>
      </c>
      <c r="H5" s="379">
        <f>grupe!D25</f>
        <v>0</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f>grupe!C38</f>
        <v>0</v>
      </c>
      <c r="G6" s="379" t="e">
        <f>IF(F6="bye","",INDEX(spisak!$C$4:$C$260,MATCH(F6,spisak!$B$4:$B$494,0)))</f>
        <v>#N/A</v>
      </c>
      <c r="H6" s="379">
        <f>grupe!D38</f>
        <v>0</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f>grupe!C39</f>
        <v>0</v>
      </c>
      <c r="G7" s="379" t="e">
        <f>IF(F7="bye","",INDEX(spisak!$C$4:$C$260,MATCH(F7,spisak!$B$4:$B$494,0)))</f>
        <v>#N/A</v>
      </c>
      <c r="H7" s="379">
        <f>grupe!D39</f>
        <v>0</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f>grupe!C52</f>
        <v>0</v>
      </c>
      <c r="G8" s="379" t="e">
        <f>IF(F8="bye","",INDEX(spisak!$C$4:$C$260,MATCH(F8,spisak!$B$4:$B$494,0)))</f>
        <v>#N/A</v>
      </c>
      <c r="H8" s="379">
        <f>grupe!D52</f>
        <v>0</v>
      </c>
      <c r="I8" s="379" t="e">
        <f>IF(H8="bye","",INDEX(spisak!$C$4:$C$260,MATCH(H8,spisak!$B$4:$B$494,0)))</f>
        <v>#N/A</v>
      </c>
      <c r="J8" s="446"/>
      <c r="K8" s="446"/>
      <c r="L8" s="380"/>
      <c r="M8" s="380"/>
      <c r="N8" s="380"/>
      <c r="O8" s="380"/>
      <c r="P8" s="380"/>
      <c r="Q8" s="380"/>
      <c r="R8" s="380"/>
      <c r="S8" s="381" t="str">
        <f t="shared" si="0"/>
        <v/>
      </c>
    </row>
    <row r="9" spans="1:32" ht="12" customHeight="1">
      <c r="A9" s="412">
        <v>8</v>
      </c>
      <c r="B9" s="378" t="s">
        <v>85</v>
      </c>
      <c r="C9" s="378">
        <v>4</v>
      </c>
      <c r="D9" s="413"/>
      <c r="E9" s="413"/>
      <c r="F9" s="379">
        <f>grupe!C53</f>
        <v>0</v>
      </c>
      <c r="G9" s="379" t="e">
        <f>IF(F9="bye","",INDEX(spisak!$C$4:$C$260,MATCH(F9,spisak!$B$4:$B$494,0)))</f>
        <v>#N/A</v>
      </c>
      <c r="H9" s="379">
        <f>grupe!D53</f>
        <v>0</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f>grupe!C66</f>
        <v>0</v>
      </c>
      <c r="G10" s="379" t="e">
        <f>IF(F10="bye","",INDEX(spisak!$C$4:$C$260,MATCH(F10,spisak!$B$4:$B$494,0)))</f>
        <v>#N/A</v>
      </c>
      <c r="H10" s="383">
        <f>grupe!D66</f>
        <v>0</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f>grupe!C67</f>
        <v>0</v>
      </c>
      <c r="G11" s="379" t="e">
        <f>IF(F11="bye","",INDEX(spisak!$C$4:$C$260,MATCH(F11,spisak!$B$4:$B$494,0)))</f>
        <v>#N/A</v>
      </c>
      <c r="H11" s="383">
        <f>grupe!D67</f>
        <v>0</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Kobliška Milica</v>
      </c>
      <c r="G68" s="386" t="str">
        <f>IF(F68="bye","",INDEX(spisak!$C$4:$C$260,MATCH(F68,spisak!$B$4:$B$494,0)))</f>
        <v>Stoni</v>
      </c>
      <c r="H68" s="386" t="str">
        <f>grupe!D12</f>
        <v>Popović Natalija</v>
      </c>
      <c r="I68" s="386" t="str">
        <f>IF(H68="bye","",INDEX(spisak!$C$4:$C$260,MATCH(H68,spisak!$B$4:$B$494,0)))</f>
        <v>Stoni</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Popović Miljana</v>
      </c>
      <c r="G69" s="386" t="str">
        <f>IF(F69="bye","",INDEX(spisak!$C$4:$C$260,MATCH(F69,spisak!$B$4:$B$494,0)))</f>
        <v>Stoni</v>
      </c>
      <c r="H69" s="386" t="str">
        <f>grupe!D13</f>
        <v>Ćirić Milica</v>
      </c>
      <c r="I69" s="386" t="str">
        <f>IF(H69="bye","",INDEX(spisak!$C$4:$C$260,MATCH(H69,spisak!$B$4:$B$494,0)))</f>
        <v>RSTK Pirot</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f>grupe!C26</f>
        <v>0</v>
      </c>
      <c r="G70" s="386" t="e">
        <f>IF(F70="bye","",INDEX(spisak!$C$4:$C$260,MATCH(F70,spisak!$B$4:$B$494,0)))</f>
        <v>#N/A</v>
      </c>
      <c r="H70" s="386">
        <f>grupe!D26</f>
        <v>0</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f>grupe!C40</f>
        <v>0</v>
      </c>
      <c r="G72" s="386" t="e">
        <f>IF(F72="bye","",INDEX(spisak!$C$4:$C$260,MATCH(F72,spisak!$B$4:$B$494,0)))</f>
        <v>#N/A</v>
      </c>
      <c r="H72" s="386">
        <f>grupe!D40</f>
        <v>0</v>
      </c>
      <c r="I72" s="386" t="e">
        <f>IF(H72="bye","",INDEX(spisak!$C$4:$C$260,MATCH(H72,spisak!$B$4:$B$494,0)))</f>
        <v>#N/A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f>grupe!C54</f>
        <v>0</v>
      </c>
      <c r="G74" s="386" t="e">
        <f>IF(F74="bye","",INDEX(spisak!$C$4:$C$260,MATCH(F74,spisak!$B$4:$B$494,0)))</f>
        <v>#N/A</v>
      </c>
      <c r="H74" s="386">
        <f>grupe!D54</f>
        <v>0</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f>grupe!C68</f>
        <v>0</v>
      </c>
      <c r="G76" s="386" t="e">
        <f>IF(F76="bye","",INDEX(spisak!$C$4:$C$260,MATCH(F76,spisak!$B$4:$B$494,0)))</f>
        <v>#N/A</v>
      </c>
      <c r="H76" s="386">
        <f>grupe!D68</f>
        <v>0</v>
      </c>
      <c r="I76" s="386" t="e">
        <f>IF(H76="bye","",INDEX(spisak!$C$4:$C$260,MATCH(H76,spisak!$B$4:$B$494,0)))</f>
        <v>#N/A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198</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Kobliška Milica</v>
      </c>
      <c r="G134" s="390" t="str">
        <f>IF(F134="bye","",INDEX(spisak!$C$4:$C$260,MATCH(F134,spisak!$B$4:$B$494,0)))</f>
        <v>Stoni</v>
      </c>
      <c r="H134" s="390" t="str">
        <f>grupe!D14</f>
        <v>Popović Miljana</v>
      </c>
      <c r="I134" s="390" t="str">
        <f>IF(H134="bye","",INDEX(spisak!$C$4:$C$260,MATCH(H134,spisak!$B$4:$B$494,0)))</f>
        <v>Stoni</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Popović Natalija</v>
      </c>
      <c r="G135" s="390" t="str">
        <f>IF(F135="bye","",INDEX(spisak!$C$4:$C$260,MATCH(F135,spisak!$B$4:$B$494,0)))</f>
        <v>Stoni</v>
      </c>
      <c r="H135" s="390" t="str">
        <f>grupe!D15</f>
        <v>Ćirić Milica</v>
      </c>
      <c r="I135" s="390" t="s">
        <v>199</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Uskršnji turnir</v>
      </c>
      <c r="J1" s="244"/>
      <c r="K1" s="245"/>
      <c r="L1" s="246"/>
      <c r="M1" s="246"/>
      <c r="N1" s="246" t="str">
        <f>info!C4</f>
        <v>OPEN Žene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17" t="s">
        <v>157</v>
      </c>
      <c r="B18" s="717"/>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18"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19"/>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2017-04-14T14:38:36Z</dcterms:modified>
</cp:coreProperties>
</file>