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5"/>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AE50" i="8"/>
  <c r="X57"/>
  <c r="Q61"/>
  <c r="Q53"/>
  <c r="X41"/>
  <c r="Q45"/>
  <c r="Q37"/>
  <c r="X25"/>
  <c r="Q29"/>
  <c r="Q21"/>
  <c r="Q13"/>
  <c r="AE3"/>
  <c r="AE34"/>
  <c r="AE18"/>
  <c r="X9"/>
  <c r="Q5"/>
  <c r="D173" i="2"/>
  <c r="D174"/>
  <c r="D175"/>
  <c r="D17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T282" s="1"/>
  <c r="F281"/>
  <c r="F280"/>
  <c r="T280" s="1"/>
  <c r="F279"/>
  <c r="T279" s="1"/>
  <c r="F278"/>
  <c r="F277"/>
  <c r="T277" s="1"/>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D456"/>
  <c r="D455"/>
  <c r="D454"/>
  <c r="D453"/>
  <c r="D442"/>
  <c r="Q442" s="1"/>
  <c r="D441"/>
  <c r="Q441" s="1"/>
  <c r="D440"/>
  <c r="D439"/>
  <c r="Q439" s="1"/>
  <c r="B34" i="29" s="1"/>
  <c r="D428" i="2"/>
  <c r="D427"/>
  <c r="D426"/>
  <c r="D425"/>
  <c r="Q425" s="1"/>
  <c r="B33" i="29" s="1"/>
  <c r="C33" s="1"/>
  <c r="J33" s="1"/>
  <c r="D414" i="2"/>
  <c r="D413"/>
  <c r="D412"/>
  <c r="D411"/>
  <c r="D400"/>
  <c r="D399"/>
  <c r="D398"/>
  <c r="D397"/>
  <c r="D386"/>
  <c r="D385"/>
  <c r="Q385" s="1"/>
  <c r="D384"/>
  <c r="Q384" s="1"/>
  <c r="E30" i="29" s="1"/>
  <c r="D383" i="2"/>
  <c r="Q383" s="1"/>
  <c r="B30" i="29" s="1"/>
  <c r="D372" i="2"/>
  <c r="D371"/>
  <c r="Q371" s="1"/>
  <c r="D370"/>
  <c r="D369"/>
  <c r="D358"/>
  <c r="D357"/>
  <c r="D356"/>
  <c r="Q356" s="1"/>
  <c r="E28" i="29" s="1"/>
  <c r="H61" s="1"/>
  <c r="D355" i="2"/>
  <c r="Q355" s="1"/>
  <c r="B28" i="29" s="1"/>
  <c r="D344" i="2"/>
  <c r="Q344" s="1"/>
  <c r="D343"/>
  <c r="Q343" s="1"/>
  <c r="D342"/>
  <c r="D341"/>
  <c r="Q341" s="1"/>
  <c r="B27" i="29" s="1"/>
  <c r="C27" s="1"/>
  <c r="J27" s="1"/>
  <c r="D330" i="2"/>
  <c r="Q330" s="1"/>
  <c r="D329"/>
  <c r="D328"/>
  <c r="D327"/>
  <c r="Q327" s="1"/>
  <c r="B26" i="29" s="1"/>
  <c r="H26" s="1"/>
  <c r="D316" i="2"/>
  <c r="D315"/>
  <c r="D314"/>
  <c r="Q314" s="1"/>
  <c r="E25" i="29" s="1"/>
  <c r="D313" i="2"/>
  <c r="Q313" s="1"/>
  <c r="B25" i="29" s="1"/>
  <c r="D302" i="2"/>
  <c r="D301"/>
  <c r="Q301" s="1"/>
  <c r="D300"/>
  <c r="D299"/>
  <c r="D288"/>
  <c r="D287"/>
  <c r="D286"/>
  <c r="Q286" s="1"/>
  <c r="E23" i="29" s="1"/>
  <c r="D285" i="2"/>
  <c r="Q285" s="1"/>
  <c r="B23" i="29" s="1"/>
  <c r="D274" i="2"/>
  <c r="D273"/>
  <c r="D272"/>
  <c r="Q272" s="1"/>
  <c r="E22" i="29" s="1"/>
  <c r="F22" s="1"/>
  <c r="J55" s="1"/>
  <c r="D271" i="2"/>
  <c r="D260"/>
  <c r="D259"/>
  <c r="Q259" s="1"/>
  <c r="D258"/>
  <c r="Q258" s="1"/>
  <c r="E21" i="29" s="1"/>
  <c r="F21" s="1"/>
  <c r="J54" s="1"/>
  <c r="D257" i="2"/>
  <c r="D246"/>
  <c r="Q246" s="1"/>
  <c r="D245"/>
  <c r="D244"/>
  <c r="D243"/>
  <c r="D232"/>
  <c r="D231"/>
  <c r="Q231" s="1"/>
  <c r="D230"/>
  <c r="Q230" s="1"/>
  <c r="E19" i="29" s="1"/>
  <c r="D229" i="2"/>
  <c r="D218"/>
  <c r="D217"/>
  <c r="D216"/>
  <c r="D215"/>
  <c r="Q215" s="1"/>
  <c r="B18" i="29" s="1"/>
  <c r="D204" i="2"/>
  <c r="Q204" s="1"/>
  <c r="D203"/>
  <c r="D202"/>
  <c r="D201"/>
  <c r="D190"/>
  <c r="D189"/>
  <c r="D188"/>
  <c r="D187"/>
  <c r="Q33"/>
  <c r="Q21"/>
  <c r="Q6"/>
  <c r="Q5"/>
  <c r="C321" i="40"/>
  <c r="C332"/>
  <c r="C335"/>
  <c r="C350"/>
  <c r="C351"/>
  <c r="Q20" i="2"/>
  <c r="Q34"/>
  <c r="Q7"/>
  <c r="Q300" i="40"/>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7"/>
  <c r="C279"/>
  <c r="C337"/>
  <c r="Q19" i="2"/>
  <c r="Q35"/>
  <c r="C195" i="40"/>
  <c r="C237"/>
  <c r="C239"/>
  <c r="C206"/>
  <c r="C222"/>
  <c r="C224"/>
  <c r="C238"/>
  <c r="C263"/>
  <c r="C278"/>
  <c r="C280"/>
  <c r="D307"/>
  <c r="C180"/>
  <c r="C182"/>
  <c r="C196"/>
  <c r="Q203"/>
  <c r="C209"/>
  <c r="C211"/>
  <c r="Q215"/>
  <c r="C225"/>
  <c r="Q229"/>
  <c r="C234"/>
  <c r="Q245"/>
  <c r="C250"/>
  <c r="C251"/>
  <c r="Q259"/>
  <c r="C265"/>
  <c r="C266"/>
  <c r="Q271"/>
  <c r="Q285"/>
  <c r="C290"/>
  <c r="C292"/>
  <c r="C293"/>
  <c r="Q302"/>
  <c r="C336"/>
  <c r="C334"/>
  <c r="C349"/>
  <c r="C364"/>
  <c r="C365"/>
  <c r="C363"/>
  <c r="C378"/>
  <c r="C377"/>
  <c r="C392"/>
  <c r="C393"/>
  <c r="C391"/>
  <c r="C406"/>
  <c r="C405"/>
  <c r="C420"/>
  <c r="C421"/>
  <c r="C419"/>
  <c r="C434"/>
  <c r="C435"/>
  <c r="C433"/>
  <c r="C448"/>
  <c r="C449"/>
  <c r="C447"/>
  <c r="C462"/>
  <c r="C461"/>
  <c r="D295"/>
  <c r="C307"/>
  <c r="D180"/>
  <c r="Q174"/>
  <c r="D194"/>
  <c r="Q188"/>
  <c r="D208"/>
  <c r="Q202"/>
  <c r="Q216"/>
  <c r="Q230"/>
  <c r="Q244"/>
  <c r="Q258"/>
  <c r="Q272"/>
  <c r="D292"/>
  <c r="C207"/>
  <c r="Q148"/>
  <c r="D167"/>
  <c r="D165"/>
  <c r="Q162"/>
  <c r="D182"/>
  <c r="D181"/>
  <c r="D179"/>
  <c r="Q176"/>
  <c r="D196"/>
  <c r="D195"/>
  <c r="D193"/>
  <c r="Q190"/>
  <c r="D210"/>
  <c r="D209"/>
  <c r="Q204"/>
  <c r="D224"/>
  <c r="D221"/>
  <c r="D238"/>
  <c r="D235"/>
  <c r="D252"/>
  <c r="D249"/>
  <c r="D266"/>
  <c r="D263"/>
  <c r="D280"/>
  <c r="D277"/>
  <c r="D294"/>
  <c r="D291"/>
  <c r="C155"/>
  <c r="C165"/>
  <c r="C169"/>
  <c r="C179"/>
  <c r="C183"/>
  <c r="C193"/>
  <c r="C197"/>
  <c r="C322"/>
  <c r="C320"/>
  <c r="C318"/>
  <c r="D136"/>
  <c r="D164"/>
  <c r="D192"/>
  <c r="D220"/>
  <c r="D234"/>
  <c r="D248"/>
  <c r="D262"/>
  <c r="D276"/>
  <c r="D290"/>
  <c r="D304"/>
  <c r="D309"/>
  <c r="C319"/>
  <c r="Q314"/>
  <c r="Q299"/>
  <c r="Q301"/>
  <c r="C304"/>
  <c r="C305"/>
  <c r="C306"/>
  <c r="Q313"/>
  <c r="D318"/>
  <c r="D321"/>
  <c r="D323"/>
  <c r="Q330"/>
  <c r="D332"/>
  <c r="D333"/>
  <c r="D335"/>
  <c r="D336"/>
  <c r="D337"/>
  <c r="Q344"/>
  <c r="D346"/>
  <c r="D347"/>
  <c r="D349"/>
  <c r="D350"/>
  <c r="D351"/>
  <c r="Q358"/>
  <c r="D360"/>
  <c r="D361"/>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E342" s="1" a="1"/>
  <c r="E342" s="1"/>
  <c r="C347"/>
  <c r="C348"/>
  <c r="Q355"/>
  <c r="Q357"/>
  <c r="C360"/>
  <c r="C361"/>
  <c r="C362"/>
  <c r="Q369"/>
  <c r="Q371"/>
  <c r="C374"/>
  <c r="C376"/>
  <c r="Q383"/>
  <c r="Q385"/>
  <c r="C388"/>
  <c r="G385" s="1" a="1"/>
  <c r="G385" s="1"/>
  <c r="C389"/>
  <c r="C390"/>
  <c r="Q397"/>
  <c r="Q399"/>
  <c r="C402"/>
  <c r="C403"/>
  <c r="C404"/>
  <c r="Q411"/>
  <c r="Q413"/>
  <c r="C416"/>
  <c r="C417"/>
  <c r="C418"/>
  <c r="Q425"/>
  <c r="Q427"/>
  <c r="C430"/>
  <c r="E427" s="1" a="1"/>
  <c r="E427" s="1"/>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399" i="2"/>
  <c r="Q315"/>
  <c r="Q175"/>
  <c r="Q146"/>
  <c r="E13" i="29"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D192" s="1"/>
  <c r="S192"/>
  <c r="T183"/>
  <c r="S183"/>
  <c r="C183" s="1"/>
  <c r="F159" i="4" s="1"/>
  <c r="G159" s="1"/>
  <c r="T182" i="2"/>
  <c r="D182" s="1"/>
  <c r="H158" i="4" s="1"/>
  <c r="I158" s="1"/>
  <c r="S182" i="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V23"/>
  <c r="J20" i="19"/>
  <c r="AL67" i="8"/>
  <c r="N24" i="2"/>
  <c r="N25"/>
  <c r="K5" i="8"/>
  <c r="L5"/>
  <c r="M5"/>
  <c r="N5"/>
  <c r="O5"/>
  <c r="P5"/>
  <c r="AI52"/>
  <c r="AJ52"/>
  <c r="AK52"/>
  <c r="AH36"/>
  <c r="AI36"/>
  <c r="AJ36"/>
  <c r="AK36"/>
  <c r="AJ20"/>
  <c r="AK20"/>
  <c r="AA59"/>
  <c r="AB59"/>
  <c r="AC59"/>
  <c r="AD59"/>
  <c r="AA43"/>
  <c r="AB43"/>
  <c r="AC43"/>
  <c r="AD43"/>
  <c r="AD27"/>
  <c r="AB11"/>
  <c r="AC11"/>
  <c r="AD11"/>
  <c r="J5"/>
  <c r="T63"/>
  <c r="U63"/>
  <c r="V63"/>
  <c r="W63"/>
  <c r="T55"/>
  <c r="U55"/>
  <c r="V55"/>
  <c r="W55"/>
  <c r="T47"/>
  <c r="U47"/>
  <c r="V47"/>
  <c r="W47"/>
  <c r="T39"/>
  <c r="U39"/>
  <c r="V39"/>
  <c r="W39"/>
  <c r="U31"/>
  <c r="V31"/>
  <c r="W31"/>
  <c r="T15"/>
  <c r="U15"/>
  <c r="V15"/>
  <c r="W15"/>
  <c r="T7"/>
  <c r="U7"/>
  <c r="V7"/>
  <c r="W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I58" i="38"/>
  <c r="I64"/>
  <c r="I67"/>
  <c r="I68"/>
  <c r="I70"/>
  <c r="I72"/>
  <c r="I73"/>
  <c r="I74"/>
  <c r="L63"/>
  <c r="N63"/>
  <c r="L69"/>
  <c r="J69" s="1"/>
  <c r="H79" i="4"/>
  <c r="I79" s="1"/>
  <c r="H4"/>
  <c r="I4" s="1"/>
  <c r="B9" i="18" s="1"/>
  <c r="F136" i="4"/>
  <c r="G136" s="1"/>
  <c r="F140"/>
  <c r="G140" s="1"/>
  <c r="F142"/>
  <c r="G142" s="1"/>
  <c r="F144"/>
  <c r="G144" s="1"/>
  <c r="H78"/>
  <c r="I78" s="1"/>
  <c r="H14"/>
  <c r="I14" s="1"/>
  <c r="F82"/>
  <c r="G82" s="1"/>
  <c r="F84"/>
  <c r="C150" i="2"/>
  <c r="F22" i="4" s="1"/>
  <c r="G22" s="1"/>
  <c r="C164" i="2"/>
  <c r="F24" i="4" s="1"/>
  <c r="G24" s="1"/>
  <c r="C178" i="2"/>
  <c r="F26" i="4" s="1"/>
  <c r="G26" s="1"/>
  <c r="D206" i="2"/>
  <c r="H30" i="4" s="1"/>
  <c r="I30" s="1"/>
  <c r="C234" i="2"/>
  <c r="F34" i="4" s="1"/>
  <c r="G34" s="1"/>
  <c r="D248" i="2"/>
  <c r="H36" i="4" s="1"/>
  <c r="I36" s="1"/>
  <c r="C278" i="2"/>
  <c r="F106" i="4" s="1"/>
  <c r="G106" s="1"/>
  <c r="D290" i="2"/>
  <c r="H42" i="4" s="1"/>
  <c r="I42" s="1"/>
  <c r="D337" i="2"/>
  <c r="H181" i="4" s="1"/>
  <c r="I181" s="1"/>
  <c r="D365" i="2"/>
  <c r="H185" i="4" s="1"/>
  <c r="I185" s="1"/>
  <c r="C402" i="2"/>
  <c r="F58" i="4" s="1"/>
  <c r="G58" s="1"/>
  <c r="C416" i="2"/>
  <c r="F60" i="4" s="1"/>
  <c r="G60" s="1"/>
  <c r="D421" i="2"/>
  <c r="H193" i="4" s="1"/>
  <c r="I193" s="1"/>
  <c r="D435" i="2"/>
  <c r="H195" i="4" s="1"/>
  <c r="I195" s="1"/>
  <c r="D458" i="2"/>
  <c r="H66" i="4" s="1"/>
  <c r="I66" s="1"/>
  <c r="H8"/>
  <c r="I8" s="1"/>
  <c r="B27" i="18" s="1"/>
  <c r="H143" i="4"/>
  <c r="I143" s="1"/>
  <c r="H145"/>
  <c r="I145" s="1"/>
  <c r="H80"/>
  <c r="I80" s="1"/>
  <c r="C309" i="2"/>
  <c r="F177" i="4" s="1"/>
  <c r="G177" s="1"/>
  <c r="D334" i="2"/>
  <c r="H114" i="4" s="1"/>
  <c r="I114" s="1"/>
  <c r="C351" i="2"/>
  <c r="F183" i="4" s="1"/>
  <c r="G183" s="1"/>
  <c r="D376" i="2"/>
  <c r="H120" i="4" s="1"/>
  <c r="I120" s="1"/>
  <c r="C407" i="2"/>
  <c r="F191" i="4" s="1"/>
  <c r="G191" s="1"/>
  <c r="C449" i="2"/>
  <c r="F197" i="4" s="1"/>
  <c r="G197" s="1"/>
  <c r="D460" i="2"/>
  <c r="H132" i="4" s="1"/>
  <c r="I132"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C195" i="2"/>
  <c r="F95" i="4" s="1"/>
  <c r="G95" s="1"/>
  <c r="C279" i="2"/>
  <c r="F107" i="4" s="1"/>
  <c r="G107"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C431" i="2"/>
  <c r="F63" i="4" s="1"/>
  <c r="G63" s="1"/>
  <c r="D459" i="2"/>
  <c r="H67" i="4" s="1"/>
  <c r="I67" s="1"/>
  <c r="Q370" i="2"/>
  <c r="E29" i="29" s="1"/>
  <c r="Q288" i="2"/>
  <c r="S71" i="4"/>
  <c r="S22"/>
  <c r="S95"/>
  <c r="Q426" i="2"/>
  <c r="E33" i="29" s="1"/>
  <c r="F33" s="1"/>
  <c r="J66" s="1"/>
  <c r="D361" i="2"/>
  <c r="H53" i="4" s="1"/>
  <c r="I53" s="1"/>
  <c r="S96"/>
  <c r="Q132" i="2"/>
  <c r="E12" i="29" s="1"/>
  <c r="S144" i="4"/>
  <c r="S83"/>
  <c r="S161"/>
  <c r="S87"/>
  <c r="S136"/>
  <c r="Q78" i="2"/>
  <c r="S79" i="4"/>
  <c r="S142"/>
  <c r="L70" i="38"/>
  <c r="Q48" i="2"/>
  <c r="Q62"/>
  <c r="J40" i="29"/>
  <c r="Q148" i="2"/>
  <c r="Q162"/>
  <c r="Q217"/>
  <c r="Q133"/>
  <c r="D418"/>
  <c r="H126" i="4" s="1"/>
  <c r="I126" s="1"/>
  <c r="D389" i="2"/>
  <c r="H57" i="4" s="1"/>
  <c r="I57" s="1"/>
  <c r="Q342" i="2"/>
  <c r="E27" i="29" s="1"/>
  <c r="D292" i="2"/>
  <c r="H108" i="4" s="1"/>
  <c r="I108" s="1"/>
  <c r="C347" i="2"/>
  <c r="F51" i="4" s="1"/>
  <c r="G51" s="1"/>
  <c r="C463" i="2"/>
  <c r="F199" i="4" s="1"/>
  <c r="G199" s="1"/>
  <c r="D225" i="2"/>
  <c r="H165" i="4" s="1"/>
  <c r="I165"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98"/>
  <c r="E31" i="29" s="1"/>
  <c r="Q372" i="2"/>
  <c r="D349"/>
  <c r="H117" i="4" s="1"/>
  <c r="I117" s="1"/>
  <c r="D321" i="2"/>
  <c r="H113" i="4" s="1"/>
  <c r="I113" s="1"/>
  <c r="C375" i="2"/>
  <c r="F55" i="4" s="1"/>
  <c r="G55" s="1"/>
  <c r="Q203" i="2"/>
  <c r="D431"/>
  <c r="H63" i="4" s="1"/>
  <c r="I63" s="1"/>
  <c r="D461" i="2"/>
  <c r="H133" i="4" s="1"/>
  <c r="I133" s="1"/>
  <c r="Q302" i="2"/>
  <c r="D322"/>
  <c r="H178" i="4" s="1"/>
  <c r="I178" s="1"/>
  <c r="D277" i="2"/>
  <c r="H41" i="4" s="1"/>
  <c r="I41" s="1"/>
  <c r="Q232" i="2"/>
  <c r="D141"/>
  <c r="H153" i="4" s="1"/>
  <c r="I153" s="1"/>
  <c r="H149"/>
  <c r="I149" s="1"/>
  <c r="Q386" i="2"/>
  <c r="C265"/>
  <c r="F105" i="4" s="1"/>
  <c r="G105" s="1"/>
  <c r="H23"/>
  <c r="I23" s="1"/>
  <c r="D449" i="2"/>
  <c r="H197" i="4" s="1"/>
  <c r="I197" s="1"/>
  <c r="C322" i="2"/>
  <c r="F178" i="4" s="1"/>
  <c r="G178" s="1"/>
  <c r="C362" i="2"/>
  <c r="F118" i="4" s="1"/>
  <c r="G118" s="1"/>
  <c r="C433" i="2"/>
  <c r="F129" i="4" s="1"/>
  <c r="G129" s="1"/>
  <c r="D388" i="2"/>
  <c r="H56" i="4" s="1"/>
  <c r="I56" s="1"/>
  <c r="D346" i="2"/>
  <c r="H50" i="4" s="1"/>
  <c r="I50" s="1"/>
  <c r="C237" i="2"/>
  <c r="F101" i="4" s="1"/>
  <c r="G101" s="1"/>
  <c r="Q188" i="2"/>
  <c r="E16" i="29" s="1"/>
  <c r="H82" i="4"/>
  <c r="I82" s="1"/>
  <c r="D221" i="2"/>
  <c r="H33" i="4" s="1"/>
  <c r="I33" s="1"/>
  <c r="D183" i="2"/>
  <c r="H159" i="4" s="1"/>
  <c r="I159" s="1"/>
  <c r="Q36" i="2"/>
  <c r="H69" i="4"/>
  <c r="I69" s="1"/>
  <c r="D150" i="2"/>
  <c r="C192"/>
  <c r="C182"/>
  <c r="F158" i="4" s="1"/>
  <c r="G158" s="1"/>
  <c r="Q117" i="2"/>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D444" i="2"/>
  <c r="H64" i="4" s="1"/>
  <c r="I64" s="1"/>
  <c r="C434" i="2"/>
  <c r="F194" i="4" s="1"/>
  <c r="G194" s="1"/>
  <c r="C430" i="2"/>
  <c r="Q229"/>
  <c r="B19" i="29" s="1"/>
  <c r="C404" i="2"/>
  <c r="F124" i="4" s="1"/>
  <c r="G124" s="1"/>
  <c r="C419" i="2"/>
  <c r="C447"/>
  <c r="F131" i="4" s="1"/>
  <c r="G131" s="1"/>
  <c r="C446" i="2"/>
  <c r="F130" i="4" s="1"/>
  <c r="G130" s="1"/>
  <c r="C390" i="2"/>
  <c r="F122" i="4" s="1"/>
  <c r="G122" s="1"/>
  <c r="Q411" i="2"/>
  <c r="B32" i="29" s="1"/>
  <c r="C32" s="1"/>
  <c r="J32" s="1"/>
  <c r="C318" i="2"/>
  <c r="D220"/>
  <c r="H32" i="4" s="1"/>
  <c r="I32" s="1"/>
  <c r="C348" i="2"/>
  <c r="F116" i="4" s="1"/>
  <c r="G116" s="1"/>
  <c r="C461" i="2"/>
  <c r="F133" i="4" s="1"/>
  <c r="G133" s="1"/>
  <c r="Q428" i="2"/>
  <c r="C435"/>
  <c r="F195" i="4" s="1"/>
  <c r="G195" s="1"/>
  <c r="D420" i="2"/>
  <c r="H192" i="4" s="1"/>
  <c r="I192" s="1"/>
  <c r="D406" i="2"/>
  <c r="H190" i="4" s="1"/>
  <c r="I190" s="1"/>
  <c r="C403" i="2"/>
  <c r="C393"/>
  <c r="F189" i="4" s="1"/>
  <c r="G189" s="1"/>
  <c r="D377" i="2"/>
  <c r="H121" i="4" s="1"/>
  <c r="I121" s="1"/>
  <c r="D362" i="2"/>
  <c r="H118" i="4" s="1"/>
  <c r="I118" s="1"/>
  <c r="D347" i="2"/>
  <c r="H51" i="4" s="1"/>
  <c r="I51" s="1"/>
  <c r="D336" i="2"/>
  <c r="H180" i="4" s="1"/>
  <c r="I180" s="1"/>
  <c r="D320" i="2"/>
  <c r="H112" i="4" s="1"/>
  <c r="I112" s="1"/>
  <c r="C305" i="2"/>
  <c r="F45" i="4" s="1"/>
  <c r="G45" s="1"/>
  <c r="Q50" i="2"/>
  <c r="F139" i="4"/>
  <c r="D448" i="2"/>
  <c r="H196" i="4" s="1"/>
  <c r="I196" s="1"/>
  <c r="H75"/>
  <c r="I75" s="1"/>
  <c r="F143"/>
  <c r="D278" i="2"/>
  <c r="H106" i="4" s="1"/>
  <c r="I106" s="1"/>
  <c r="C235" i="2"/>
  <c r="C365"/>
  <c r="F185" i="4" s="1"/>
  <c r="G185" s="1"/>
  <c r="D333" i="2"/>
  <c r="H49" i="4" s="1"/>
  <c r="I49" s="1"/>
  <c r="C323" i="2"/>
  <c r="F179" i="4" s="1"/>
  <c r="G179" s="1"/>
  <c r="D291" i="2"/>
  <c r="H43" i="4" s="1"/>
  <c r="I43" s="1"/>
  <c r="C267" i="2"/>
  <c r="F171" i="4" s="1"/>
  <c r="G171" s="1"/>
  <c r="C253" i="2"/>
  <c r="D236"/>
  <c r="H100" i="4" s="1"/>
  <c r="I100" s="1"/>
  <c r="Q216" i="2"/>
  <c r="E18" i="29" s="1"/>
  <c r="C208" i="2"/>
  <c r="F96" i="4" s="1"/>
  <c r="G96" s="1"/>
  <c r="C196" i="2"/>
  <c r="Q173"/>
  <c r="B15" i="29" s="1"/>
  <c r="C15" s="1"/>
  <c r="J15" s="1"/>
  <c r="C166" i="2"/>
  <c r="F90" i="4" s="1"/>
  <c r="G90" s="1"/>
  <c r="Q76" i="2"/>
  <c r="C445"/>
  <c r="F65" i="4" s="1"/>
  <c r="G65" s="1"/>
  <c r="Q412" i="2"/>
  <c r="E32" i="29" s="1"/>
  <c r="H65" s="1"/>
  <c r="C295" i="2"/>
  <c r="F175" i="4" s="1"/>
  <c r="G175" s="1"/>
  <c r="Q119" i="2"/>
  <c r="Q189"/>
  <c r="Q454"/>
  <c r="E35" i="29" s="1"/>
  <c r="F81" i="4"/>
  <c r="F148"/>
  <c r="G148" s="1"/>
  <c r="D432" i="2"/>
  <c r="H128" i="4" s="1"/>
  <c r="I128" s="1"/>
  <c r="Q456" i="2"/>
  <c r="H18" i="4"/>
  <c r="I18" s="1"/>
  <c r="H151"/>
  <c r="I151" s="1"/>
  <c r="D306" i="2"/>
  <c r="H110" i="4" s="1"/>
  <c r="I110" s="1"/>
  <c r="T281"/>
  <c r="F76"/>
  <c r="Q273" i="2"/>
  <c r="C276"/>
  <c r="F40" i="4" s="1"/>
  <c r="G40" s="1"/>
  <c r="D253" i="2"/>
  <c r="H169" i="4" s="1"/>
  <c r="I169" s="1"/>
  <c r="Q243" i="2"/>
  <c r="B20" i="29" s="1"/>
  <c r="C20" s="1"/>
  <c r="J20" s="1"/>
  <c r="D234" i="2"/>
  <c r="C224"/>
  <c r="F164" i="4" s="1"/>
  <c r="G164" s="1"/>
  <c r="C193" i="2"/>
  <c r="F29" i="4" s="1"/>
  <c r="G29" s="1"/>
  <c r="D181" i="2"/>
  <c r="H93" i="4" s="1"/>
  <c r="I93" s="1"/>
  <c r="Q160" i="2"/>
  <c r="E14" i="29" s="1"/>
  <c r="D137" i="2"/>
  <c r="H21" i="4" s="1"/>
  <c r="I21" s="1"/>
  <c r="F151"/>
  <c r="F15"/>
  <c r="Q299" i="2"/>
  <c r="B24" i="29" s="1"/>
  <c r="F77" i="4"/>
  <c r="G77" s="1"/>
  <c r="Q106" i="2"/>
  <c r="D318"/>
  <c r="C349"/>
  <c r="F117" i="4" s="1"/>
  <c r="G117" s="1"/>
  <c r="C336" i="2"/>
  <c r="F180" i="4" s="1"/>
  <c r="G180" s="1"/>
  <c r="Q118" i="2"/>
  <c r="Q287"/>
  <c r="C169"/>
  <c r="F157" i="4" s="1"/>
  <c r="G157" s="1"/>
  <c r="D430" i="2"/>
  <c r="H62" i="4" s="1"/>
  <c r="I62" s="1"/>
  <c r="Q397" i="2"/>
  <c r="B31" i="29" s="1"/>
  <c r="C31" s="1"/>
  <c r="J31" s="1"/>
  <c r="C432" i="2"/>
  <c r="F128" i="4" s="1"/>
  <c r="G128" s="1"/>
  <c r="D304" i="2"/>
  <c r="H44" i="4" s="1"/>
  <c r="I44" s="1"/>
  <c r="C377" i="2"/>
  <c r="F121" i="4" s="1"/>
  <c r="G121" s="1"/>
  <c r="H74"/>
  <c r="H138"/>
  <c r="I138" s="1"/>
  <c r="Q8" i="2"/>
  <c r="F3" i="4"/>
  <c r="G3" s="1"/>
  <c r="Q22" i="2"/>
  <c r="D276"/>
  <c r="H40" i="4" s="1"/>
  <c r="I40" s="1"/>
  <c r="C280" i="2"/>
  <c r="F172" i="4" s="1"/>
  <c r="G172" s="1"/>
  <c r="Q245" i="2"/>
  <c r="C250"/>
  <c r="F102" i="4" s="1"/>
  <c r="G102" s="1"/>
  <c r="D239" i="2"/>
  <c r="H167" i="4" s="1"/>
  <c r="I167"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Q202" i="2"/>
  <c r="E17" i="29" s="1"/>
  <c r="C346" i="2"/>
  <c r="F50" i="4" s="1"/>
  <c r="G50" s="1"/>
  <c r="Q369" i="2"/>
  <c r="B29" i="29" s="1"/>
  <c r="C304" i="2"/>
  <c r="C388"/>
  <c r="F56" i="4" s="1"/>
  <c r="G56" s="1"/>
  <c r="C307" i="2"/>
  <c r="F111" i="4" s="1"/>
  <c r="G111" s="1"/>
  <c r="F147"/>
  <c r="C292" i="2"/>
  <c r="F108" i="4" s="1"/>
  <c r="G108" s="1"/>
  <c r="D332" i="2"/>
  <c r="Q329"/>
  <c r="D207"/>
  <c r="H31" i="4" s="1"/>
  <c r="I31" s="1"/>
  <c r="C350" i="2"/>
  <c r="F182" i="4" s="1"/>
  <c r="G182" s="1"/>
  <c r="Q357" i="2"/>
  <c r="C376"/>
  <c r="F120" i="4" s="1"/>
  <c r="G120" s="1"/>
  <c r="H150"/>
  <c r="I150" s="1"/>
  <c r="C391" i="2"/>
  <c r="F123" i="4" s="1"/>
  <c r="G123" s="1"/>
  <c r="C392" i="2"/>
  <c r="F188" i="4" s="1"/>
  <c r="G188" s="1"/>
  <c r="F71"/>
  <c r="D463" i="2"/>
  <c r="H199" i="4" s="1"/>
  <c r="I199" s="1"/>
  <c r="Q427" i="2"/>
  <c r="Q413"/>
  <c r="C405"/>
  <c r="F125" i="4" s="1"/>
  <c r="G125" s="1"/>
  <c r="D166" i="2"/>
  <c r="H90" i="4" s="1"/>
  <c r="I90" s="1"/>
  <c r="C363" i="2"/>
  <c r="F119" i="4" s="1"/>
  <c r="G119" s="1"/>
  <c r="D262" i="2"/>
  <c r="H38" i="4" s="1"/>
  <c r="I38" s="1"/>
  <c r="C364" i="2"/>
  <c r="F184" i="4" s="1"/>
  <c r="G184" s="1"/>
  <c r="C321" i="2"/>
  <c r="F113" i="4" s="1"/>
  <c r="G113" s="1"/>
  <c r="D360" i="2"/>
  <c r="D416"/>
  <c r="H135" i="4"/>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C207" i="2"/>
  <c r="F31" i="4" s="1"/>
  <c r="G31" s="1"/>
  <c r="Q63" i="2"/>
  <c r="Q176"/>
  <c r="Q257"/>
  <c r="B21" i="29" s="1"/>
  <c r="D267" i="2"/>
  <c r="H171" i="4" s="1"/>
  <c r="I171" s="1"/>
  <c r="C293" i="2"/>
  <c r="F109" i="4" s="1"/>
  <c r="G109" s="1"/>
  <c r="C251" i="2"/>
  <c r="F103" i="4" s="1"/>
  <c r="G103" s="1"/>
  <c r="Q77" i="2"/>
  <c r="H146" i="4"/>
  <c r="I146" s="1"/>
  <c r="Q134" i="2"/>
  <c r="H25" i="4"/>
  <c r="I25" s="1"/>
  <c r="C332" i="2"/>
  <c r="F48" i="4" s="1"/>
  <c r="G48" s="1"/>
  <c r="C290" i="2"/>
  <c r="D323"/>
  <c r="H179" i="4" s="1"/>
  <c r="I179" s="1"/>
  <c r="H6"/>
  <c r="I6" s="1"/>
  <c r="B21" i="18" s="1"/>
  <c r="H139" i="4"/>
  <c r="I139" s="1"/>
  <c r="D309" i="2"/>
  <c r="H177" i="4" s="1"/>
  <c r="I177" s="1"/>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D295" i="2"/>
  <c r="H175" i="4" s="1"/>
  <c r="I175" s="1"/>
  <c r="Q47" i="2"/>
  <c r="Q61"/>
  <c r="H10" i="4"/>
  <c r="I10" s="1"/>
  <c r="C223" i="2"/>
  <c r="F99" i="4" s="1"/>
  <c r="G99" s="1"/>
  <c r="C320" i="2"/>
  <c r="F112" i="4" s="1"/>
  <c r="G112" s="1"/>
  <c r="C334" i="2"/>
  <c r="C335"/>
  <c r="F115" i="4" s="1"/>
  <c r="G115" s="1"/>
  <c r="D374" i="2"/>
  <c r="H54" i="4" s="1"/>
  <c r="I54" s="1"/>
  <c r="C420" i="2"/>
  <c r="F192" i="4" s="1"/>
  <c r="G192" s="1"/>
  <c r="C444" i="2"/>
  <c r="C460"/>
  <c r="H11" i="4"/>
  <c r="I11" s="1"/>
  <c r="H70"/>
  <c r="F145"/>
  <c r="G145" s="1"/>
  <c r="C136" i="2"/>
  <c r="K133" s="1" a="1"/>
  <c r="K133" s="1"/>
  <c r="C206"/>
  <c r="C249"/>
  <c r="F37" i="4" s="1"/>
  <c r="G37" s="1"/>
  <c r="C263" i="2"/>
  <c r="F39" i="4" s="1"/>
  <c r="G39" s="1"/>
  <c r="H137"/>
  <c r="I137" s="1"/>
  <c r="F74"/>
  <c r="G74" s="1"/>
  <c r="K26" i="18" s="1"/>
  <c r="F146" i="4"/>
  <c r="H147"/>
  <c r="I147" s="1"/>
  <c r="H16"/>
  <c r="I16" s="1"/>
  <c r="C225" i="2"/>
  <c r="H68" i="4"/>
  <c r="F135"/>
  <c r="G135" s="1"/>
  <c r="Q105" i="2"/>
  <c r="C389"/>
  <c r="F57" i="4" s="1"/>
  <c r="G57" s="1"/>
  <c r="D363" i="2"/>
  <c r="H119" i="4" s="1"/>
  <c r="I119" s="1"/>
  <c r="D350" i="2"/>
  <c r="H182" i="4" s="1"/>
  <c r="I182" s="1"/>
  <c r="D348" i="2"/>
  <c r="H116" i="4" s="1"/>
  <c r="I116" s="1"/>
  <c r="D335" i="2"/>
  <c r="H115" i="4" s="1"/>
  <c r="I115" s="1"/>
  <c r="Q328" i="2"/>
  <c r="E26" i="29" s="1"/>
  <c r="C337" i="2"/>
  <c r="F181" i="4" s="1"/>
  <c r="G181" s="1"/>
  <c r="Q316" i="2"/>
  <c r="C319"/>
  <c r="F47" i="4" s="1"/>
  <c r="G47" s="1"/>
  <c r="D308" i="2"/>
  <c r="H176" i="4" s="1"/>
  <c r="I176" s="1"/>
  <c r="D307" i="2"/>
  <c r="H111" i="4" s="1"/>
  <c r="I111" s="1"/>
  <c r="Q300" i="2"/>
  <c r="E24" i="29"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C277" i="2"/>
  <c r="F41" i="4" s="1"/>
  <c r="G41" s="1"/>
  <c r="C239" i="2"/>
  <c r="F167" i="4" s="1"/>
  <c r="G167" s="1"/>
  <c r="D390" i="2"/>
  <c r="H122" i="4" s="1"/>
  <c r="I122" s="1"/>
  <c r="Q358" i="2"/>
  <c r="D264"/>
  <c r="H104" i="4" s="1"/>
  <c r="I104" s="1"/>
  <c r="D251" i="2"/>
  <c r="H103" i="4" s="1"/>
  <c r="I103" s="1"/>
  <c r="Q244" i="2"/>
  <c r="E20" i="29" s="1"/>
  <c r="Q218" i="2"/>
  <c r="D223"/>
  <c r="H99" i="4" s="1"/>
  <c r="I99" s="1"/>
  <c r="C221" i="2"/>
  <c r="F33" i="4" s="1"/>
  <c r="G33" s="1"/>
  <c r="D211" i="2"/>
  <c r="H163" i="4" s="1"/>
  <c r="I163" s="1"/>
  <c r="Q201" i="2"/>
  <c r="B17" i="29" s="1"/>
  <c r="C17" s="1"/>
  <c r="J17" s="1"/>
  <c r="Q187" i="2"/>
  <c r="B16" i="29" s="1"/>
  <c r="C16" s="1"/>
  <c r="J16" s="1"/>
  <c r="D178" i="2"/>
  <c r="C181"/>
  <c r="F93" i="4" s="1"/>
  <c r="G93" s="1"/>
  <c r="H76"/>
  <c r="I76" s="1"/>
  <c r="C180" i="2"/>
  <c r="F92" i="4" s="1"/>
  <c r="G92" s="1"/>
  <c r="D155" i="2"/>
  <c r="H155" i="4" s="1"/>
  <c r="I155" s="1"/>
  <c r="C209" i="2"/>
  <c r="F97" i="4" s="1"/>
  <c r="G97" s="1"/>
  <c r="Q440" i="2"/>
  <c r="E34" i="29" s="1"/>
  <c r="M117" i="2"/>
  <c r="F137" i="4"/>
  <c r="D252" i="2"/>
  <c r="H168" i="4" s="1"/>
  <c r="I168" s="1"/>
  <c r="Q91" i="2"/>
  <c r="F13" i="4"/>
  <c r="G13" s="1"/>
  <c r="D164" i="2"/>
  <c r="D169"/>
  <c r="H157" i="4" s="1"/>
  <c r="I157" s="1"/>
  <c r="D197" i="2"/>
  <c r="H161" i="4" s="1"/>
  <c r="I161" s="1"/>
  <c r="C281" i="2"/>
  <c r="F173" i="4" s="1"/>
  <c r="G173" s="1"/>
  <c r="D392" i="2"/>
  <c r="H188" i="4" s="1"/>
  <c r="I188" s="1"/>
  <c r="D419" i="2"/>
  <c r="H127" i="4" s="1"/>
  <c r="I127" s="1"/>
  <c r="D445" i="2"/>
  <c r="H65" i="4" s="1"/>
  <c r="I65" s="1"/>
  <c r="D446" i="2"/>
  <c r="H130" i="4" s="1"/>
  <c r="I130" s="1"/>
  <c r="D447" i="2"/>
  <c r="H131" i="4" s="1"/>
  <c r="I131" s="1"/>
  <c r="C459" i="2"/>
  <c r="D462"/>
  <c r="H198" i="4" s="1"/>
  <c r="I198" s="1"/>
  <c r="F72"/>
  <c r="G72" s="1"/>
  <c r="K20" i="18" s="1"/>
  <c r="F138" i="4"/>
  <c r="Q49" i="2"/>
  <c r="F75" i="4"/>
  <c r="G75" s="1"/>
  <c r="H141"/>
  <c r="I141" s="1"/>
  <c r="Q145" i="2"/>
  <c r="B13" i="29" s="1"/>
  <c r="C152" i="2"/>
  <c r="F88" i="4" s="1"/>
  <c r="G88" s="1"/>
  <c r="C154" i="2"/>
  <c r="F154" i="4" s="1"/>
  <c r="G154" s="1"/>
  <c r="C168" i="2"/>
  <c r="F156" i="4" s="1"/>
  <c r="G156" s="1"/>
  <c r="Q159" i="2"/>
  <c r="B14" i="29"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211" i="2"/>
  <c r="F163" i="4" s="1"/>
  <c r="G163" s="1"/>
  <c r="C333" i="2"/>
  <c r="F49" i="4" s="1"/>
  <c r="G49" s="1"/>
  <c r="C361" i="2"/>
  <c r="C379"/>
  <c r="D375"/>
  <c r="H55" i="4" s="1"/>
  <c r="I55" s="1"/>
  <c r="D393" i="2"/>
  <c r="H189" i="4" s="1"/>
  <c r="I189" s="1"/>
  <c r="C406" i="2"/>
  <c r="F190" i="4" s="1"/>
  <c r="G190" s="1"/>
  <c r="C421" i="2"/>
  <c r="F193" i="4" s="1"/>
  <c r="G193" s="1"/>
  <c r="C266" i="2"/>
  <c r="F170" i="4" s="1"/>
  <c r="G170" s="1"/>
  <c r="C262" i="2"/>
  <c r="Q131"/>
  <c r="B12" i="29" s="1"/>
  <c r="C138" i="2"/>
  <c r="F86" i="4" s="1"/>
  <c r="G86" s="1"/>
  <c r="C4" i="8"/>
  <c r="G4" s="1"/>
  <c r="C4" i="31"/>
  <c r="G4" s="1"/>
  <c r="C44" i="8"/>
  <c r="H210" i="4" s="1"/>
  <c r="I210" s="1"/>
  <c r="C44" i="31"/>
  <c r="G44" s="1"/>
  <c r="H40" i="29"/>
  <c r="C26" i="8" s="1"/>
  <c r="J37" i="29"/>
  <c r="H37"/>
  <c r="H11"/>
  <c r="J36"/>
  <c r="H36"/>
  <c r="I75" i="38"/>
  <c r="I69"/>
  <c r="I66"/>
  <c r="I65"/>
  <c r="I59"/>
  <c r="I60"/>
  <c r="S85" i="4"/>
  <c r="I71" i="38"/>
  <c r="I63"/>
  <c r="I61"/>
  <c r="S9" i="4"/>
  <c r="M69" i="38"/>
  <c r="N69"/>
  <c r="L65"/>
  <c r="J65" s="1"/>
  <c r="L64"/>
  <c r="M64" s="1"/>
  <c r="I49"/>
  <c r="I48"/>
  <c r="L55"/>
  <c r="I51"/>
  <c r="I52"/>
  <c r="I56"/>
  <c r="L68"/>
  <c r="J68" s="1"/>
  <c r="I53"/>
  <c r="I50"/>
  <c r="L52"/>
  <c r="L53"/>
  <c r="I57"/>
  <c r="L73"/>
  <c r="M73" s="1"/>
  <c r="L74"/>
  <c r="J74" s="1"/>
  <c r="I55"/>
  <c r="L57"/>
  <c r="L51"/>
  <c r="L46"/>
  <c r="I54"/>
  <c r="L75"/>
  <c r="J75" s="1"/>
  <c r="L50"/>
  <c r="L59"/>
  <c r="L56"/>
  <c r="L66"/>
  <c r="J66" s="1"/>
  <c r="S11" i="4"/>
  <c r="S3"/>
  <c r="E147" i="2" a="1"/>
  <c r="E147" s="1"/>
  <c r="F14" i="4"/>
  <c r="S14" s="1"/>
  <c r="L61" i="38"/>
  <c r="L71"/>
  <c r="L47"/>
  <c r="I46"/>
  <c r="L48"/>
  <c r="L62"/>
  <c r="N62" s="1"/>
  <c r="L60"/>
  <c r="J70"/>
  <c r="M70"/>
  <c r="N70"/>
  <c r="I47"/>
  <c r="L54"/>
  <c r="L67"/>
  <c r="L72"/>
  <c r="S30" i="4"/>
  <c r="S163"/>
  <c r="S154"/>
  <c r="S72"/>
  <c r="S150"/>
  <c r="S33"/>
  <c r="S167"/>
  <c r="S140"/>
  <c r="S34"/>
  <c r="S74"/>
  <c r="S145"/>
  <c r="S134"/>
  <c r="S25"/>
  <c r="S103"/>
  <c r="F12"/>
  <c r="G12" s="1"/>
  <c r="S86"/>
  <c r="F2"/>
  <c r="G2" s="1"/>
  <c r="B2" i="18" s="1"/>
  <c r="S153" i="4"/>
  <c r="S89"/>
  <c r="S92"/>
  <c r="S97"/>
  <c r="S100"/>
  <c r="S102"/>
  <c r="S29"/>
  <c r="S148"/>
  <c r="S75"/>
  <c r="S166"/>
  <c r="S28"/>
  <c r="S165"/>
  <c r="S141"/>
  <c r="S156"/>
  <c r="S88"/>
  <c r="S13"/>
  <c r="S168"/>
  <c r="S5"/>
  <c r="S24"/>
  <c r="F16"/>
  <c r="G16" s="1"/>
  <c r="S32"/>
  <c r="N134" i="2"/>
  <c r="N131"/>
  <c r="N132"/>
  <c r="M133"/>
  <c r="N133"/>
  <c r="M132"/>
  <c r="M134"/>
  <c r="M131"/>
  <c r="M119"/>
  <c r="M120"/>
  <c r="N117"/>
  <c r="N119"/>
  <c r="S99" i="4"/>
  <c r="S160"/>
  <c r="S17"/>
  <c r="S31"/>
  <c r="S19"/>
  <c r="S152"/>
  <c r="N145" i="2"/>
  <c r="N147"/>
  <c r="N146"/>
  <c r="M148"/>
  <c r="M147"/>
  <c r="N148"/>
  <c r="M146"/>
  <c r="M145"/>
  <c r="F10" i="4"/>
  <c r="G10" s="1"/>
  <c r="F8"/>
  <c r="G8" s="1"/>
  <c r="B26" i="18" s="1"/>
  <c r="S155" i="4"/>
  <c r="S91"/>
  <c r="S94"/>
  <c r="S98"/>
  <c r="S157"/>
  <c r="S77"/>
  <c r="S93"/>
  <c r="S164"/>
  <c r="N159" i="2"/>
  <c r="M160"/>
  <c r="M159"/>
  <c r="M162"/>
  <c r="N161"/>
  <c r="M161"/>
  <c r="N160"/>
  <c r="N162"/>
  <c r="F4" i="4"/>
  <c r="G4" s="1"/>
  <c r="B8" i="18" s="1"/>
  <c r="S21" i="4"/>
  <c r="S158"/>
  <c r="S69"/>
  <c r="S101"/>
  <c r="H4" i="29"/>
  <c r="C64" i="8" s="1"/>
  <c r="G117" i="2" a="1"/>
  <c r="G117" s="1"/>
  <c r="E146" a="1"/>
  <c r="E146" s="1"/>
  <c r="K119" a="1"/>
  <c r="K119" s="1"/>
  <c r="G134" a="1"/>
  <c r="G134" s="1"/>
  <c r="K147" a="1"/>
  <c r="K147" s="1"/>
  <c r="E120" a="1"/>
  <c r="E120" s="1"/>
  <c r="I120" a="1"/>
  <c r="I120" s="1"/>
  <c r="G119" a="1"/>
  <c r="G119" s="1"/>
  <c r="I118" a="1"/>
  <c r="I118" s="1"/>
  <c r="K117" a="1"/>
  <c r="K117" s="1"/>
  <c r="E118" a="1"/>
  <c r="E118" s="1"/>
  <c r="G120" a="1"/>
  <c r="G120" s="1"/>
  <c r="K118" a="1"/>
  <c r="K118" s="1"/>
  <c r="I117" a="1"/>
  <c r="I117" s="1"/>
  <c r="E119" a="1"/>
  <c r="E119" s="1"/>
  <c r="F18" i="4"/>
  <c r="G18" s="1"/>
  <c r="K132" i="2" a="1"/>
  <c r="K132" s="1"/>
  <c r="I160" a="1"/>
  <c r="I160" s="1"/>
  <c r="H24" i="4"/>
  <c r="I24" s="1"/>
  <c r="H20"/>
  <c r="I20" s="1"/>
  <c r="K161" i="2" a="1"/>
  <c r="K161" s="1"/>
  <c r="F6" i="4"/>
  <c r="G6"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J3" i="29"/>
  <c r="H3"/>
  <c r="C3" i="8" s="1"/>
  <c r="J4" i="29"/>
  <c r="N73" i="38"/>
  <c r="J64"/>
  <c r="M74"/>
  <c r="J73"/>
  <c r="N64"/>
  <c r="M65"/>
  <c r="M66"/>
  <c r="M75"/>
  <c r="N74"/>
  <c r="N68"/>
  <c r="N66"/>
  <c r="N75"/>
  <c r="S6" i="4"/>
  <c r="S10"/>
  <c r="S8"/>
  <c r="J71" i="38"/>
  <c r="M71"/>
  <c r="N71"/>
  <c r="J72"/>
  <c r="M72"/>
  <c r="N72"/>
  <c r="J67"/>
  <c r="M67"/>
  <c r="N67"/>
  <c r="S26" i="4"/>
  <c r="S18"/>
  <c r="S4"/>
  <c r="S35"/>
  <c r="S37"/>
  <c r="S2"/>
  <c r="S23"/>
  <c r="S20"/>
  <c r="S16"/>
  <c r="S27"/>
  <c r="S12"/>
  <c r="C56" i="31"/>
  <c r="G56" s="1"/>
  <c r="C56" i="8"/>
  <c r="G56" s="1"/>
  <c r="C28"/>
  <c r="H206" i="4" s="1"/>
  <c r="I206" s="1"/>
  <c r="C28" i="31"/>
  <c r="G28" s="1"/>
  <c r="C6" i="8"/>
  <c r="G6" s="1"/>
  <c r="C6" i="31"/>
  <c r="G6" s="1"/>
  <c r="F268" i="4"/>
  <c r="C23" i="19"/>
  <c r="C39" i="8"/>
  <c r="G39" s="1"/>
  <c r="C19" i="31"/>
  <c r="G19" s="1"/>
  <c r="C59"/>
  <c r="G59" s="1"/>
  <c r="C92" i="8"/>
  <c r="G92" s="1"/>
  <c r="C120"/>
  <c r="G120" s="1"/>
  <c r="C128"/>
  <c r="G128" s="1"/>
  <c r="C25"/>
  <c r="G25" s="1"/>
  <c r="C37"/>
  <c r="G37" s="1"/>
  <c r="C57"/>
  <c r="G57" s="1"/>
  <c r="C5" i="31"/>
  <c r="G5" s="1"/>
  <c r="C29"/>
  <c r="G29" s="1"/>
  <c r="C37"/>
  <c r="G37" s="1"/>
  <c r="C61"/>
  <c r="G61" s="1"/>
  <c r="C70" i="8"/>
  <c r="G70" s="1"/>
  <c r="C94"/>
  <c r="G94" s="1"/>
  <c r="C102"/>
  <c r="G102" s="1"/>
  <c r="C126"/>
  <c r="G126" s="1"/>
  <c r="J59" i="38"/>
  <c r="J61"/>
  <c r="M61"/>
  <c r="M52"/>
  <c r="M53"/>
  <c r="M57"/>
  <c r="J55"/>
  <c r="M50"/>
  <c r="M56"/>
  <c r="J52"/>
  <c r="M46"/>
  <c r="J53"/>
  <c r="J57"/>
  <c r="M51"/>
  <c r="M55"/>
  <c r="J50"/>
  <c r="M59"/>
  <c r="J56"/>
  <c r="M47"/>
  <c r="J48"/>
  <c r="M62"/>
  <c r="M60"/>
  <c r="M54"/>
  <c r="J51"/>
  <c r="J47"/>
  <c r="M48"/>
  <c r="J60"/>
  <c r="J54"/>
  <c r="N46"/>
  <c r="K46"/>
  <c r="N55"/>
  <c r="N59"/>
  <c r="N50"/>
  <c r="N47"/>
  <c r="N61"/>
  <c r="N51"/>
  <c r="N53"/>
  <c r="N52"/>
  <c r="N60"/>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N22" i="38"/>
  <c r="N26"/>
  <c r="K52"/>
  <c r="N34"/>
  <c r="N29"/>
  <c r="K26"/>
  <c r="N41"/>
  <c r="K33"/>
  <c r="N23"/>
  <c r="N32"/>
  <c r="K35"/>
  <c r="K21"/>
  <c r="K66"/>
  <c r="K34"/>
  <c r="N25"/>
  <c r="N38"/>
  <c r="K13"/>
  <c r="K63"/>
  <c r="N13"/>
  <c r="N28"/>
  <c r="N33"/>
  <c r="K27"/>
  <c r="K17"/>
  <c r="K75"/>
  <c r="K14"/>
  <c r="K74"/>
  <c r="N21"/>
  <c r="N31"/>
  <c r="K59"/>
  <c r="K18"/>
  <c r="K30"/>
  <c r="K69"/>
  <c r="K15"/>
  <c r="K23"/>
  <c r="K28"/>
  <c r="K56"/>
  <c r="K73"/>
  <c r="K20"/>
  <c r="K31"/>
  <c r="K40"/>
  <c r="N14"/>
  <c r="N40"/>
  <c r="K12"/>
  <c r="K57"/>
  <c r="K72"/>
  <c r="N19"/>
  <c r="K19"/>
  <c r="N42"/>
  <c r="N15"/>
  <c r="N17"/>
  <c r="K39"/>
  <c r="N30"/>
  <c r="K55"/>
  <c r="K24"/>
  <c r="N16"/>
  <c r="N20"/>
  <c r="K64"/>
  <c r="K50"/>
  <c r="N37"/>
  <c r="K16"/>
  <c r="K60"/>
  <c r="N35"/>
  <c r="N24"/>
  <c r="K54"/>
  <c r="K68"/>
  <c r="K29"/>
  <c r="K36"/>
  <c r="K61"/>
  <c r="K38"/>
  <c r="K22"/>
  <c r="K48"/>
  <c r="K71"/>
  <c r="K41"/>
  <c r="N18"/>
  <c r="K37"/>
  <c r="K65"/>
  <c r="K53"/>
  <c r="N39"/>
  <c r="K42"/>
  <c r="K67"/>
  <c r="N12"/>
  <c r="N27"/>
  <c r="N36"/>
  <c r="K32"/>
  <c r="N11"/>
  <c r="K70"/>
  <c r="K51"/>
  <c r="K11"/>
  <c r="K25"/>
  <c r="K47"/>
  <c r="T269" i="4" l="1"/>
  <c r="C88" i="8"/>
  <c r="G88" s="1"/>
  <c r="C51" i="31"/>
  <c r="G51" s="1"/>
  <c r="C11"/>
  <c r="G11" s="1"/>
  <c r="C23" i="8"/>
  <c r="G23" s="1"/>
  <c r="C110"/>
  <c r="G110" s="1"/>
  <c r="C78"/>
  <c r="G78" s="1"/>
  <c r="C45" i="31"/>
  <c r="G45" s="1"/>
  <c r="C13"/>
  <c r="G13" s="1"/>
  <c r="C41" i="8"/>
  <c r="G41" s="1"/>
  <c r="C9"/>
  <c r="G9" s="1"/>
  <c r="C100"/>
  <c r="G100" s="1"/>
  <c r="C72"/>
  <c r="G72" s="1"/>
  <c r="C23" i="31"/>
  <c r="G23" s="1"/>
  <c r="C47" i="8"/>
  <c r="G47" s="1"/>
  <c r="C7"/>
  <c r="G7" s="1"/>
  <c r="C122"/>
  <c r="G122" s="1"/>
  <c r="C90"/>
  <c r="G90" s="1"/>
  <c r="C57" i="31"/>
  <c r="G57" s="1"/>
  <c r="C25"/>
  <c r="G25" s="1"/>
  <c r="C53" i="8"/>
  <c r="G53" s="1"/>
  <c r="C21"/>
  <c r="G21" s="1"/>
  <c r="C112"/>
  <c r="G112" s="1"/>
  <c r="C80"/>
  <c r="G80" s="1"/>
  <c r="C43" i="31"/>
  <c r="G43" s="1"/>
  <c r="C55" i="8"/>
  <c r="G55" s="1"/>
  <c r="C15"/>
  <c r="G15" s="1"/>
  <c r="N65" i="38"/>
  <c r="E134" i="2" a="1"/>
  <c r="E134" s="1"/>
  <c r="E133" a="1"/>
  <c r="E133" s="1"/>
  <c r="E132" a="1"/>
  <c r="E132" s="1"/>
  <c r="K259" a="1"/>
  <c r="K259" s="1"/>
  <c r="K146" a="1"/>
  <c r="K146" s="1"/>
  <c r="M68" i="38"/>
  <c r="K131" i="2" a="1"/>
  <c r="K131" s="1"/>
  <c r="G133" a="1"/>
  <c r="G133" s="1"/>
  <c r="F20" i="4"/>
  <c r="G20" s="1"/>
  <c r="I134" i="2" a="1"/>
  <c r="I134" s="1"/>
  <c r="G131" a="1"/>
  <c r="G131" s="1"/>
  <c r="I131" a="1"/>
  <c r="I131" s="1"/>
  <c r="C14" i="29"/>
  <c r="J14" s="1"/>
  <c r="H14"/>
  <c r="I159" i="2" a="1"/>
  <c r="I159" s="1"/>
  <c r="E161" a="1"/>
  <c r="E161" s="1"/>
  <c r="I132" a="1"/>
  <c r="I132" s="1"/>
  <c r="G162" a="1"/>
  <c r="G162" s="1"/>
  <c r="E160" a="1"/>
  <c r="E160" s="1"/>
  <c r="K159" a="1"/>
  <c r="K159" s="1"/>
  <c r="G148" a="1"/>
  <c r="G148" s="1"/>
  <c r="K145" a="1"/>
  <c r="K145" s="1"/>
  <c r="E148" a="1"/>
  <c r="E148" s="1"/>
  <c r="I145" a="1"/>
  <c r="I145" s="1"/>
  <c r="E162" a="1"/>
  <c r="E162" s="1"/>
  <c r="G159" a="1"/>
  <c r="G159" s="1"/>
  <c r="K160" a="1"/>
  <c r="K160" s="1"/>
  <c r="I148" a="1"/>
  <c r="I148" s="1"/>
  <c r="I146" a="1"/>
  <c r="I146" s="1"/>
  <c r="G161" a="1"/>
  <c r="G161" s="1"/>
  <c r="H22" i="4"/>
  <c r="I22" s="1"/>
  <c r="I162" i="2" a="1"/>
  <c r="I162" s="1"/>
  <c r="G147" a="1"/>
  <c r="G147" s="1"/>
  <c r="G145" a="1"/>
  <c r="G145" s="1"/>
  <c r="H28" i="4"/>
  <c r="I28" s="1"/>
  <c r="K188" i="2" a="1"/>
  <c r="K188" s="1"/>
  <c r="C12" i="29"/>
  <c r="J12" s="1"/>
  <c r="H12"/>
  <c r="F13"/>
  <c r="J46" s="1"/>
  <c r="H46"/>
  <c r="C13"/>
  <c r="J13" s="1"/>
  <c r="H13"/>
  <c r="F14"/>
  <c r="J47" s="1"/>
  <c r="H47"/>
  <c r="F12"/>
  <c r="J45" s="1"/>
  <c r="H45"/>
  <c r="D193" i="2"/>
  <c r="H29" i="4" s="1"/>
  <c r="I29" s="1"/>
  <c r="D224" i="2"/>
  <c r="H164" i="4" s="1"/>
  <c r="I164" s="1"/>
  <c r="D238" i="2"/>
  <c r="D294"/>
  <c r="H174" i="4" s="1"/>
  <c r="I174" s="1"/>
  <c r="D378" i="2"/>
  <c r="H186" i="4" s="1"/>
  <c r="I186" s="1"/>
  <c r="D405" i="2"/>
  <c r="H125" i="4" s="1"/>
  <c r="I125" s="1"/>
  <c r="D402" i="2"/>
  <c r="H58" i="4" s="1"/>
  <c r="I58" s="1"/>
  <c r="D194" i="2"/>
  <c r="H94" i="4" s="1"/>
  <c r="I94" s="1"/>
  <c r="D208" i="2"/>
  <c r="H96" i="4" s="1"/>
  <c r="I96" s="1"/>
  <c r="D222" i="2"/>
  <c r="H98" i="4" s="1"/>
  <c r="I98" s="1"/>
  <c r="D250" i="2"/>
  <c r="H102" i="4" s="1"/>
  <c r="I102" s="1"/>
  <c r="D404" i="2"/>
  <c r="H124" i="4" s="1"/>
  <c r="I124" s="1"/>
  <c r="C194" i="2"/>
  <c r="F94" i="4" s="1"/>
  <c r="G94" s="1"/>
  <c r="C210" i="2"/>
  <c r="F162" i="4" s="1"/>
  <c r="G162" s="1"/>
  <c r="C248" i="2"/>
  <c r="F36" i="4" s="1"/>
  <c r="G36" s="1"/>
  <c r="C264" i="2"/>
  <c r="F104" i="4" s="1"/>
  <c r="G104" s="1"/>
  <c r="E413" i="40" a="1"/>
  <c r="E413" s="1"/>
  <c r="C34" i="29"/>
  <c r="J34" s="1"/>
  <c r="H34"/>
  <c r="G14" i="4"/>
  <c r="G243" i="2" a="1"/>
  <c r="G243" s="1"/>
  <c r="D57" i="40"/>
  <c r="I302" i="2" a="1"/>
  <c r="I302" s="1"/>
  <c r="K243" i="40" a="1"/>
  <c r="K243" s="1"/>
  <c r="C31" i="31"/>
  <c r="G31" s="1"/>
  <c r="C63" i="8"/>
  <c r="G63" s="1"/>
  <c r="C31"/>
  <c r="G31" s="1"/>
  <c r="C19"/>
  <c r="G19" s="1"/>
  <c r="N118" i="2"/>
  <c r="M118"/>
  <c r="F150" i="4"/>
  <c r="G150" s="1"/>
  <c r="N120" i="2"/>
  <c r="J43" i="29"/>
  <c r="H43"/>
  <c r="G149" i="4"/>
  <c r="S149"/>
  <c r="H148"/>
  <c r="I148" s="1"/>
  <c r="S82"/>
  <c r="G80"/>
  <c r="S80"/>
  <c r="J42" i="29"/>
  <c r="H42"/>
  <c r="G147" i="4"/>
  <c r="S147"/>
  <c r="G15"/>
  <c r="S15"/>
  <c r="G146"/>
  <c r="S146"/>
  <c r="G81"/>
  <c r="S81"/>
  <c r="S7"/>
  <c r="J7" i="29"/>
  <c r="H7"/>
  <c r="C50" i="8" s="1"/>
  <c r="G76" i="4"/>
  <c r="S76"/>
  <c r="F24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F235" i="4"/>
  <c r="F237"/>
  <c r="H242"/>
  <c r="S242" s="1"/>
  <c r="H245"/>
  <c r="H243"/>
  <c r="I243" s="1"/>
  <c r="D83" i="40"/>
  <c r="D69"/>
  <c r="D27"/>
  <c r="D39"/>
  <c r="C25"/>
  <c r="D96"/>
  <c r="D68"/>
  <c r="Q50"/>
  <c r="Q36"/>
  <c r="C136"/>
  <c r="C122"/>
  <c r="C96"/>
  <c r="C55"/>
  <c r="Q33"/>
  <c r="C153"/>
  <c r="C84"/>
  <c r="C53"/>
  <c r="C110"/>
  <c r="D43"/>
  <c r="C10"/>
  <c r="C154"/>
  <c r="C38"/>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E50" a="1"/>
  <c r="E50" s="1"/>
  <c r="N428"/>
  <c r="M328"/>
  <c r="G400" a="1"/>
  <c r="G400" s="1"/>
  <c r="N425"/>
  <c r="M456"/>
  <c r="G229" a="1"/>
  <c r="G229" s="1"/>
  <c r="E244" a="1"/>
  <c r="E244" s="1"/>
  <c r="G313" a="1"/>
  <c r="G31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M288" i="2"/>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T231"/>
  <c r="I231"/>
  <c r="C21" i="29"/>
  <c r="J21" s="1"/>
  <c r="H21"/>
  <c r="F16"/>
  <c r="J49" s="1"/>
  <c r="H49"/>
  <c r="F25"/>
  <c r="J58" s="1"/>
  <c r="H58"/>
  <c r="N272" i="40"/>
  <c r="I202" i="4"/>
  <c r="H53" i="29"/>
  <c r="F20"/>
  <c r="J53" s="1"/>
  <c r="T266" i="4"/>
  <c r="H204"/>
  <c r="I204" s="1"/>
  <c r="G12" i="8"/>
  <c r="H208" i="4"/>
  <c r="I208" s="1"/>
  <c r="M260" i="2"/>
  <c r="M343"/>
  <c r="H27" i="29"/>
  <c r="H55"/>
  <c r="F213" i="4"/>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G34" i="8"/>
  <c r="F208" i="4"/>
  <c r="G64" i="8"/>
  <c r="H215" i="4"/>
  <c r="G26" i="8"/>
  <c r="F206" i="4"/>
  <c r="F204"/>
  <c r="C26" i="31"/>
  <c r="G26" s="1"/>
  <c r="C50"/>
  <c r="G50" s="1"/>
  <c r="C34"/>
  <c r="G34" s="1"/>
  <c r="C18"/>
  <c r="G18" s="1"/>
  <c r="C3"/>
  <c r="G3" s="1"/>
  <c r="C64"/>
  <c r="G64" s="1"/>
  <c r="C48"/>
  <c r="G48" s="1"/>
  <c r="C32"/>
  <c r="G32" s="1"/>
  <c r="C16"/>
  <c r="G16" s="1"/>
  <c r="H211" i="4" l="1"/>
  <c r="T211" s="1"/>
  <c r="T213"/>
  <c r="S202"/>
  <c r="K104" i="40" a="1"/>
  <c r="K104" s="1"/>
  <c r="E36" a="1"/>
  <c r="E36" s="1"/>
  <c r="H203" i="4"/>
  <c r="K47" i="40" a="1"/>
  <c r="K47" s="1"/>
  <c r="E203" a="1"/>
  <c r="E203" s="1"/>
  <c r="E49" a="1"/>
  <c r="E49" s="1"/>
  <c r="G201" a="1"/>
  <c r="G201" s="1"/>
  <c r="I47" a="1"/>
  <c r="I47" s="1"/>
  <c r="K105" a="1"/>
  <c r="K105" s="1"/>
  <c r="E64" a="1"/>
  <c r="E64" s="1"/>
  <c r="K48" a="1"/>
  <c r="K48" s="1"/>
  <c r="E62" a="1"/>
  <c r="E62" s="1"/>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T207" s="1"/>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G206"/>
  <c r="S206"/>
  <c r="T206"/>
  <c r="I215"/>
  <c r="T215"/>
  <c r="S215"/>
  <c r="G208"/>
  <c r="S208"/>
  <c r="T208"/>
  <c r="I211"/>
  <c r="I203"/>
  <c r="S203"/>
  <c r="T203"/>
  <c r="G212"/>
  <c r="T212"/>
  <c r="S212"/>
  <c r="G200"/>
  <c r="S200"/>
  <c r="T200"/>
  <c r="S211" l="1"/>
  <c r="B44" i="43" s="1"/>
  <c r="C44" s="1"/>
  <c r="J104" i="31"/>
  <c r="S207" i="4"/>
  <c r="B40" i="43" s="1"/>
  <c r="C40" s="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35" i="44"/>
  <c r="C35" s="1"/>
  <c r="B41" i="43"/>
  <c r="C41" s="1"/>
  <c r="J35" i="31"/>
  <c r="J35" i="8"/>
  <c r="F220" i="4"/>
  <c r="H223"/>
  <c r="J63" i="31"/>
  <c r="J63" i="8"/>
  <c r="B48" i="43"/>
  <c r="C48" s="1"/>
  <c r="B42" i="44"/>
  <c r="C42" s="1"/>
  <c r="B39" i="43"/>
  <c r="C39" s="1"/>
  <c r="B33" i="44"/>
  <c r="C33" s="1"/>
  <c r="M17" i="38"/>
  <c r="F219" i="4"/>
  <c r="J27" i="31"/>
  <c r="J27" i="8"/>
  <c r="B34" i="44"/>
  <c r="C34" s="1"/>
  <c r="H219" i="4"/>
  <c r="I219" s="1"/>
  <c r="J31" i="8"/>
  <c r="B31" i="44"/>
  <c r="C31" s="1"/>
  <c r="B37" i="43"/>
  <c r="C37" s="1"/>
  <c r="J19" i="31"/>
  <c r="F218" i="4"/>
  <c r="J19" i="8"/>
  <c r="J47" i="31" l="1"/>
  <c r="B38" i="44"/>
  <c r="C38" s="1"/>
  <c r="J47" i="8"/>
  <c r="H221" i="4"/>
  <c r="J31" i="31"/>
  <c r="T247" i="4"/>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G255" s="1"/>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F227" i="4"/>
  <c r="Q53" i="31"/>
  <c r="J33" i="38"/>
  <c r="B23" i="44"/>
  <c r="C23" s="1"/>
  <c r="B29" i="43"/>
  <c r="C29" s="1"/>
  <c r="J28" i="38"/>
  <c r="B18" i="44"/>
  <c r="C18" s="1"/>
  <c r="B24" i="43"/>
  <c r="C24" s="1"/>
  <c r="Q13" i="31"/>
  <c r="H224" i="4"/>
  <c r="I224" s="1"/>
  <c r="B22" i="44"/>
  <c r="C22" s="1"/>
  <c r="B28" i="43"/>
  <c r="C28" s="1"/>
  <c r="J32" i="38"/>
  <c r="Q45" i="31"/>
  <c r="H226" i="4"/>
  <c r="I226" s="1"/>
  <c r="B20" i="44"/>
  <c r="C20" s="1"/>
  <c r="B26" i="43"/>
  <c r="C26" s="1"/>
  <c r="J30" i="38"/>
  <c r="Q29" i="31"/>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X74" i="8"/>
  <c r="B25" i="43"/>
  <c r="C25" s="1"/>
  <c r="B19" i="44"/>
  <c r="C19" s="1"/>
  <c r="J29" i="38"/>
  <c r="J31"/>
  <c r="B27" i="43"/>
  <c r="C27" s="1"/>
  <c r="B21" i="44"/>
  <c r="C21" s="1"/>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F229"/>
  <c r="X41" i="31"/>
  <c r="B19" i="43"/>
  <c r="C19" s="1"/>
  <c r="J21" i="38"/>
  <c r="B13" i="44"/>
  <c r="C13" s="1"/>
  <c r="F261" i="4"/>
  <c r="G261" s="1"/>
  <c r="B11" i="43"/>
  <c r="C11" s="1"/>
  <c r="J17" i="38"/>
  <c r="AE115" i="31"/>
  <c r="H261" i="4"/>
  <c r="I261" s="1"/>
  <c r="AE115" i="8"/>
  <c r="B12" i="43"/>
  <c r="C12" s="1"/>
  <c r="J18" i="38"/>
  <c r="F228" i="4"/>
  <c r="X9" i="31"/>
  <c r="X57"/>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AE99" i="31"/>
  <c r="B14" i="43"/>
  <c r="C14" s="1"/>
  <c r="J16" i="38"/>
  <c r="B7" i="44"/>
  <c r="C7" s="1"/>
  <c r="AE18" i="31"/>
  <c r="F230" i="4"/>
  <c r="H230"/>
  <c r="I230" s="1"/>
  <c r="AE50" i="31"/>
  <c r="B8" i="44"/>
  <c r="C8" s="1"/>
  <c r="J15" i="38"/>
  <c r="B13" i="43"/>
  <c r="C13" s="1"/>
  <c r="G230" i="4" l="1"/>
  <c r="S230"/>
  <c r="T230"/>
  <c r="F262" l="1"/>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<sst xmlns="http://schemas.openxmlformats.org/spreadsheetml/2006/main" count="1942" uniqueCount="255">
  <si>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</si>
  <si>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</si>
  <si>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</si>
  <si>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</si>
  <si>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</si>
  <si>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</si>
  <si>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</si>
  <si>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</si>
  <si>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</si>
  <si>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</si>
  <si>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</si>
  <si>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</si>
  <si>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</si>
  <si>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</si>
  <si>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</si>
  <si>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</si>
  <si>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</si>
  <si>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</si>
  <si>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</si>
  <si>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</si>
  <si>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</si>
  <si>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</si>
  <si>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</si>
  <si>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</si>
  <si>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</si>
  <si>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</si>
  <si>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</si>
  <si>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</si>
  <si>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</si>
  <si>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</si>
  <si>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</si>
  <si>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</si>
  <si>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</si>
  <si>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</si>
  <si>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</si>
  <si>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</si>
  <si>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</si>
  <si>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</si>
  <si>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</si>
  <si>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</si>
  <si>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</si>
  <si>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</si>
  <si>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</si>
  <si>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</si>
  <si>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</si>
  <si>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</si>
  <si>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</si>
  <si>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</si>
  <si>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</si>
  <si>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</si>
  <si>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</si>
  <si>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</si>
  <si>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</si>
  <si>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</si>
  <si>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</si>
  <si>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</si>
  <si>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</si>
  <si>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</si>
  <si>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</si>
  <si>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</si>
  <si>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</si>
  <si>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</si>
  <si>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</si>
  <si>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</si>
  <si>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</si>
  <si>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</si>
  <si>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</si>
  <si>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</si>
  <si>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</si>
  <si>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</si>
  <si>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</si>
  <si>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</si>
  <si>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</si>
  <si>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</si>
  <si>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</si>
  <si>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</si>
  <si>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</si>
  <si>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</si>
  <si>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</si>
  <si>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</si>
  <si>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</si>
  <si>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</si>
  <si>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</si>
  <si>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</si>
  <si>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</si>
  <si>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</si>
  <si>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</si>
  <si>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</si>
  <si>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</si>
  <si>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</si>
  <si>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</si>
  <si>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</si>
  <si>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</si>
  <si>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</si>
  <si>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</si>
  <si>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</si>
  <si>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</si>
  <si>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</si>
  <si>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</si>
  <si>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</si>
  <si>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</si>
  <si>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</si>
  <si>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</si>
  <si>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</si>
  <si>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</si>
  <si>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</si>
  <si>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</si>
  <si>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</si>
  <si>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</si>
  <si>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</si>
  <si>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</si>
  <si>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</si>
  <si>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</si>
  <si>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</si>
  <si>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</si>
  <si>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</si>
  <si>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</si>
  <si>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</si>
  <si>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</si>
  <si>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</si>
  <si>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</si>
  <si>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</si>
  <si>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</si>
  <si>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</si>
  <si>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</si>
  <si>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</si>
  <si>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</si>
  <si>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</si>
  <si>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</si>
  <si>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</si>
  <si>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</si>
  <si>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</si>
  <si>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</si>
  <si>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</si>
  <si>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</si>
  <si>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</si>
  <si>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</si>
  <si>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</si>
  <si>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</si>
  <si>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</si>
  <si>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</si>
  <si>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</si>
  <si>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</si>
  <si>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</si>
  <si>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</si>
  <si>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</si>
  <si>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</si>
  <si>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</si>
  <si>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</si>
  <si>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</si>
  <si>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</si>
  <si>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</si>
  <si>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</si>
  <si>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</si>
  <si>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</si>
  <si>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</si>
  <si>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</si>
  <si>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</si>
  <si>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</si>
  <si>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</si>
  <si>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</si>
  <si>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</si>
  <si>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</si>
  <si>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</si>
  <si>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</si>
  <si>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</si>
  <si>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</si>
  <si>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</si>
  <si>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</si>
  <si>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</si>
  <si>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</si>
  <si>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</si>
  <si>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</si>
  <si>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</si>
  <si>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</si>
  <si>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</si>
  <si>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</si>
  <si>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</si>
  <si>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</si>
  <si>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</si>
  <si>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</si>
  <si>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</si>
  <si>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</si>
  <si>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</si>
  <si>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</si>
  <si>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</si>
  <si>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</si>
  <si>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</si>
  <si>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</si>
  <si>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</si>
  <si>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</si>
  <si>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</si>
  <si>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</si>
  <si>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</si>
  <si>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</si>
  <si>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</si>
  <si>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</si>
  <si>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</si>
  <si>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Petrović Đorđe</t>
  </si>
  <si>
    <t>Pojedinačno prvenstvo RSTSN</t>
  </si>
  <si>
    <t>Metalac - Kraljevo</t>
  </si>
  <si>
    <t>Ilić Bogdan</t>
  </si>
  <si>
    <t>Aleksić Milan</t>
  </si>
  <si>
    <t>Aleksić Đorđe</t>
  </si>
  <si>
    <t>Smiljković Branislav</t>
  </si>
  <si>
    <t>Jeftić Mateja</t>
  </si>
  <si>
    <t>Maksimović Pavle</t>
  </si>
  <si>
    <t>Železničar - Niš</t>
  </si>
  <si>
    <t>Vidić Petar</t>
  </si>
  <si>
    <t>Dragojević Nikola</t>
  </si>
  <si>
    <t>Stanković Viktor</t>
  </si>
  <si>
    <t>Železničar</t>
  </si>
  <si>
    <t>Hajduk Veljko</t>
  </si>
  <si>
    <t>Napad</t>
  </si>
  <si>
    <t>SFS Borac</t>
  </si>
  <si>
    <t xml:space="preserve"> Pojedinačno prvenstvo RSTSN za mlađe kadeta</t>
  </si>
  <si>
    <t>Mlađi kadeti</t>
  </si>
  <si>
    <t>15.04.2017.</t>
  </si>
  <si>
    <t>STK "Palilula"</t>
  </si>
  <si>
    <t>Vukmirović Vojkan</t>
  </si>
  <si>
    <t>MLAĐI KADETI</t>
  </si>
  <si>
    <t>Šujica Mateja</t>
  </si>
  <si>
    <t>Top Spin STOREK</t>
  </si>
  <si>
    <t>Dimitrijević Ognjen</t>
  </si>
  <si>
    <t>Radnički-Pirot</t>
  </si>
  <si>
    <t>Milovanović Aleks</t>
  </si>
  <si>
    <t>Trošić Janko</t>
  </si>
  <si>
    <t>Terzić Vladica</t>
  </si>
  <si>
    <t>Krstić Srđan</t>
  </si>
  <si>
    <t>Grabovac SPIN</t>
  </si>
  <si>
    <t>Medarović Pavle</t>
  </si>
  <si>
    <t>Pucarević Pavle</t>
  </si>
  <si>
    <t>Milošević Jovan</t>
  </si>
  <si>
    <t>Jovanović Bogdan</t>
  </si>
  <si>
    <t>2016-2017.</t>
  </si>
  <si>
    <t>Pavković Đorđe</t>
  </si>
  <si>
    <t>Ozren</t>
  </si>
  <si>
    <t>Andrejević Toni</t>
  </si>
  <si>
    <t>Vasić Bogdan</t>
  </si>
  <si>
    <t>Stoni</t>
  </si>
  <si>
    <t>Paunović Petar</t>
  </si>
  <si>
    <t>Grabovac Spin</t>
  </si>
  <si>
    <t>Top Spin Stokek</t>
  </si>
  <si>
    <t>Radnički Pirot</t>
  </si>
  <si>
    <t>3/0</t>
  </si>
  <si>
    <t>0/3</t>
  </si>
  <si>
    <t>1/3</t>
  </si>
  <si>
    <t>3/1</t>
  </si>
  <si>
    <t>W</t>
  </si>
  <si>
    <t>0/W</t>
  </si>
  <si>
    <t>W/0</t>
  </si>
  <si>
    <t>2/3</t>
  </si>
  <si>
    <t>3/2</t>
  </si>
  <si>
    <t>Kostić Srđan</t>
  </si>
  <si>
    <t>Top Spin Storek</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</si>
</sst>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7">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rgb="FF002060"/>
      <name val="Calibri"/>
      <family val="2"/>
      <scheme val="minor"/>
    </font>
    <font>
      <sz val="10"/>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5">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xf numFmtId="0" fontId="136" fillId="0" borderId="0"/>
  </cellStyleXfs>
  <cellXfs count="805">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0" xfId="0" applyFont="1" applyAlignment="1" applyProtection="1"/>
    <xf numFmtId="0" fontId="126" fillId="0" borderId="29" xfId="44" applyFont="1" applyFill="1" applyBorder="1" applyAlignment="1" applyProtection="1">
      <alignment horizontal="lef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6" fillId="0" borderId="0" xfId="0" applyFont="1" applyFill="1" applyBorder="1" applyAlignment="1" applyProtection="1">
      <alignment shrinkToFit="1"/>
    </xf>
    <xf numFmtId="164" fontId="132" fillId="0" borderId="0" xfId="0" applyNumberFormat="1" applyFont="1" applyFill="1" applyBorder="1" applyAlignment="1" applyProtection="1">
      <alignment horizontal="left" vertical="top" shrinkToFit="1"/>
    </xf>
    <xf numFmtId="0" fontId="116" fillId="0" borderId="34"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0" fontId="116" fillId="0" borderId="35" xfId="0" applyFont="1" applyFill="1" applyBorder="1" applyAlignment="1" applyProtection="1">
      <alignment horizontal="left" shrinkToFit="1"/>
    </xf>
    <xf numFmtId="0" fontId="116" fillId="0" borderId="0"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92"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164" fontId="132" fillId="0" borderId="35" xfId="0" applyNumberFormat="1" applyFont="1" applyFill="1" applyBorder="1" applyAlignment="1" applyProtection="1">
      <alignment horizontal="left" vertical="top" shrinkToFit="1"/>
    </xf>
    <xf numFmtId="164" fontId="132" fillId="0" borderId="0"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1" fontId="132" fillId="0" borderId="0" xfId="0" applyNumberFormat="1" applyFont="1" applyFill="1" applyBorder="1" applyAlignment="1" applyProtection="1">
      <alignment horizontal="right"/>
    </xf>
    <xf numFmtId="0" fontId="110" fillId="0" borderId="0"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0" fontId="64" fillId="0" borderId="0" xfId="0" applyFont="1" applyFill="1" applyBorder="1" applyAlignment="1" applyProtection="1">
      <alignment shrinkToFit="1"/>
    </xf>
    <xf numFmtId="164" fontId="76" fillId="0" borderId="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164" fontId="76" fillId="0" borderId="10" xfId="0" applyNumberFormat="1" applyFont="1" applyFill="1" applyBorder="1" applyAlignment="1" applyProtection="1">
      <alignment horizontal="center" vertical="top" shrinkToFit="1"/>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9" fillId="0" borderId="92"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92"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14" fillId="0" borderId="0" xfId="0"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xf numFmtId="0" fontId="34" fillId="0" borderId="0" xfId="0" applyFont="1" applyAlignment="1" applyProtection="1"/>
    <xf numFmtId="49" fontId="3" fillId="24" borderId="37" xfId="0" applyNumberFormat="1" applyFont="1" applyFill="1" applyBorder="1" applyAlignment="1" applyProtection="1">
      <alignment horizontal="center" vertical="center" shrinkToFit="1"/>
    </xf>
    <xf numFmtId="49" fontId="3" fillId="24" borderId="38" xfId="0" applyNumberFormat="1" applyFont="1" applyFill="1" applyBorder="1" applyAlignment="1" applyProtection="1">
      <alignment horizontal="center" vertical="center" shrinkToFit="1"/>
    </xf>
    <xf numFmtId="49" fontId="3" fillId="0" borderId="37" xfId="0" applyNumberFormat="1" applyFont="1" applyBorder="1" applyAlignment="1" applyProtection="1">
      <alignment horizontal="center" vertical="center" shrinkToFit="1"/>
    </xf>
    <xf numFmtId="49" fontId="3" fillId="0" borderId="38" xfId="0" applyNumberFormat="1" applyFont="1" applyBorder="1" applyAlignment="1" applyProtection="1">
      <alignment horizontal="center" vertical="center" shrinkToFit="1"/>
    </xf>
    <xf numFmtId="49" fontId="3" fillId="0" borderId="42" xfId="0" applyNumberFormat="1" applyFont="1" applyBorder="1" applyAlignment="1" applyProtection="1">
      <alignment horizontal="center" vertical="center" shrinkToFit="1"/>
    </xf>
    <xf numFmtId="49" fontId="3" fillId="0" borderId="89" xfId="0" applyNumberFormat="1" applyFont="1" applyBorder="1" applyAlignment="1" applyProtection="1">
      <alignment horizontal="center" vertical="center" shrinkToFit="1"/>
    </xf>
  </cellXfs>
  <cellStyles count="45">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rmal 4" xfId="44"/>
    <cellStyle name="Note 2" xfId="39"/>
    <cellStyle name="Output 2" xfId="40"/>
    <cellStyle name="Title 2" xfId="41"/>
    <cellStyle name="Total 2" xfId="42"/>
    <cellStyle name="Warning Text 2" xfId="43"/>
  </cellStyles>
  <dxfs count="371">
    <dxf>
      <font>
        <condense val="0"/>
        <extend val="0"/>
        <color rgb="FF9C0006"/>
      </font>
      <fill>
        <patternFill>
          <bgColor rgb="FFFFC7CE"/>
        </patternFill>
      </fill>
    </dxf>
    <dxf>
      <font>
        <color theme="0" tint="-4.9989318521683403E-2"/>
      </font>
    </dxf>
    <dxf>
      <font>
        <color theme="0"/>
      </font>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G9" sqref="G9"/>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215</v>
      </c>
      <c r="C1" s="298"/>
      <c r="D1" s="299"/>
    </row>
    <row r="2" spans="1:4" ht="13.5" customHeight="1" thickTop="1">
      <c r="A2" s="3"/>
      <c r="B2" s="4"/>
      <c r="C2" s="5"/>
      <c r="D2" s="5"/>
    </row>
    <row r="3" spans="1:4" ht="26.25" customHeight="1">
      <c r="A3" s="295" t="s">
        <v>97</v>
      </c>
      <c r="B3" s="296"/>
      <c r="C3" s="452" t="s">
        <v>199</v>
      </c>
      <c r="D3" s="453"/>
    </row>
    <row r="4" spans="1:4" ht="26.25" customHeight="1">
      <c r="A4" s="104" t="s">
        <v>113</v>
      </c>
      <c r="B4" s="105"/>
      <c r="C4" s="534" t="s">
        <v>216</v>
      </c>
      <c r="D4" s="319"/>
    </row>
    <row r="5" spans="1:4" ht="26.25" customHeight="1">
      <c r="A5" s="561" t="s">
        <v>98</v>
      </c>
      <c r="B5" s="562" t="s">
        <v>98</v>
      </c>
      <c r="C5" s="318" t="s">
        <v>217</v>
      </c>
      <c r="D5" s="319"/>
    </row>
    <row r="6" spans="1:4" ht="26.25" customHeight="1">
      <c r="A6" s="561" t="s">
        <v>99</v>
      </c>
      <c r="B6" s="562" t="s">
        <v>99</v>
      </c>
      <c r="C6" s="318" t="s">
        <v>196</v>
      </c>
      <c r="D6" s="319"/>
    </row>
    <row r="7" spans="1:4" ht="26.25" customHeight="1">
      <c r="A7" s="561" t="s">
        <v>100</v>
      </c>
      <c r="B7" s="562" t="s">
        <v>100</v>
      </c>
      <c r="C7" s="454" t="s">
        <v>218</v>
      </c>
      <c r="D7" s="455"/>
    </row>
    <row r="8" spans="1:4" ht="26.25" customHeight="1">
      <c r="A8" s="293" t="s">
        <v>197</v>
      </c>
      <c r="B8" s="294"/>
      <c r="C8" s="337" t="s">
        <v>219</v>
      </c>
      <c r="D8" s="338"/>
    </row>
    <row r="9" spans="1:4" ht="28.5" customHeight="1">
      <c r="A9" s="6"/>
      <c r="B9" s="6"/>
      <c r="C9" s="7"/>
      <c r="D9" s="7"/>
    </row>
    <row r="10" spans="1:4" ht="21" customHeight="1">
      <c r="A10" s="563"/>
      <c r="B10" s="564"/>
      <c r="C10" s="564"/>
      <c r="D10" s="565"/>
    </row>
    <row r="11" spans="1:4" ht="21" customHeight="1">
      <c r="A11" s="566"/>
      <c r="B11" s="556"/>
      <c r="C11" s="556"/>
      <c r="D11" s="567"/>
    </row>
    <row r="12" spans="1:4" ht="21" customHeight="1">
      <c r="A12" s="566"/>
      <c r="B12" s="556"/>
      <c r="C12" s="556"/>
      <c r="D12" s="567"/>
    </row>
    <row r="13" spans="1:4" ht="21" customHeight="1">
      <c r="A13" s="566"/>
      <c r="B13" s="556"/>
      <c r="C13" s="556"/>
      <c r="D13" s="567"/>
    </row>
    <row r="14" spans="1:4" ht="21" customHeight="1">
      <c r="A14" s="566"/>
      <c r="B14" s="556"/>
      <c r="C14" s="556"/>
      <c r="D14" s="567"/>
    </row>
    <row r="15" spans="1:4" ht="21" customHeight="1">
      <c r="A15" s="566"/>
      <c r="B15" s="556"/>
      <c r="C15" s="556"/>
      <c r="D15" s="567"/>
    </row>
    <row r="16" spans="1:4" ht="21" customHeight="1">
      <c r="A16" s="566"/>
      <c r="B16" s="556"/>
      <c r="C16" s="556"/>
      <c r="D16" s="567"/>
    </row>
    <row r="17" spans="1:4" ht="21" customHeight="1">
      <c r="A17" s="566"/>
      <c r="B17" s="556"/>
      <c r="C17" s="556"/>
      <c r="D17" s="567"/>
    </row>
    <row r="18" spans="1:4" ht="21" customHeight="1">
      <c r="A18" s="566"/>
      <c r="B18" s="556"/>
      <c r="C18" s="556"/>
      <c r="D18" s="567"/>
    </row>
    <row r="19" spans="1:4" ht="21" customHeight="1">
      <c r="A19" s="566"/>
      <c r="B19" s="556"/>
      <c r="C19" s="556"/>
      <c r="D19" s="567"/>
    </row>
    <row r="20" spans="1:4" ht="21" customHeight="1">
      <c r="A20" s="566"/>
      <c r="B20" s="556"/>
      <c r="C20" s="556"/>
      <c r="D20" s="567"/>
    </row>
    <row r="21" spans="1:4">
      <c r="A21" s="566"/>
      <c r="B21" s="556"/>
      <c r="C21" s="556"/>
      <c r="D21" s="567"/>
    </row>
    <row r="22" spans="1:4" ht="30" customHeight="1">
      <c r="A22" s="566"/>
      <c r="B22" s="556"/>
      <c r="C22" s="556"/>
      <c r="D22" s="567"/>
    </row>
    <row r="23" spans="1:4" ht="22.5" customHeight="1">
      <c r="A23" s="566"/>
      <c r="B23" s="556"/>
      <c r="C23" s="556"/>
      <c r="D23" s="567"/>
    </row>
    <row r="24" spans="1:4" ht="30" hidden="1" customHeight="1">
      <c r="A24" s="566"/>
      <c r="B24" s="556"/>
      <c r="C24" s="556"/>
      <c r="D24" s="567"/>
    </row>
    <row r="25" spans="1:4" ht="30" hidden="1" customHeight="1">
      <c r="A25" s="552"/>
      <c r="B25" s="553"/>
      <c r="C25" s="553"/>
      <c r="D25" s="554"/>
    </row>
    <row r="26" spans="1:4" ht="18" hidden="1" customHeight="1">
      <c r="A26" s="555"/>
      <c r="B26" s="556"/>
      <c r="C26" s="556"/>
      <c r="D26" s="557"/>
    </row>
    <row r="27" spans="1:4" ht="17.25" customHeight="1">
      <c r="A27" s="555"/>
      <c r="B27" s="556"/>
      <c r="C27" s="556"/>
      <c r="D27" s="557"/>
    </row>
    <row r="28" spans="1:4" ht="16.5" customHeight="1">
      <c r="A28" s="555"/>
      <c r="B28" s="556"/>
      <c r="C28" s="556"/>
      <c r="D28" s="557"/>
    </row>
    <row r="29" spans="1:4" ht="18" customHeight="1">
      <c r="A29" s="555"/>
      <c r="B29" s="556"/>
      <c r="C29" s="556"/>
      <c r="D29" s="557"/>
    </row>
    <row r="30" spans="1:4" hidden="1">
      <c r="A30" s="555"/>
      <c r="B30" s="556"/>
      <c r="C30" s="556"/>
      <c r="D30" s="557"/>
    </row>
    <row r="31" spans="1:4" ht="16.5" customHeight="1">
      <c r="A31" s="555"/>
      <c r="B31" s="556"/>
      <c r="C31" s="556"/>
      <c r="D31" s="557"/>
    </row>
    <row r="32" spans="1:4" ht="16.5" customHeight="1">
      <c r="A32" s="555"/>
      <c r="B32" s="556"/>
      <c r="C32" s="556"/>
      <c r="D32" s="557"/>
    </row>
    <row r="33" spans="1:4" ht="183" customHeight="1">
      <c r="A33" s="558"/>
      <c r="B33" s="559"/>
      <c r="C33" s="559"/>
      <c r="D33" s="560"/>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4" t="s">
        <v>126</v>
      </c>
      <c r="B2" s="724"/>
      <c r="C2" s="724"/>
      <c r="D2" s="724"/>
      <c r="E2" s="724"/>
      <c r="F2" s="724"/>
      <c r="G2" s="724"/>
      <c r="H2" s="724"/>
      <c r="I2" s="724"/>
      <c r="J2" s="724"/>
      <c r="K2" s="724"/>
    </row>
    <row r="3" spans="1:11" ht="9.75" customHeight="1"/>
    <row r="4" spans="1:11" ht="17.25" customHeight="1">
      <c r="A4" s="725" t="str">
        <f>info!C4</f>
        <v>Mlađi kadeti</v>
      </c>
      <c r="B4" s="725"/>
      <c r="C4" s="725"/>
      <c r="D4" s="725"/>
      <c r="E4" s="725"/>
      <c r="F4" s="725"/>
      <c r="G4" s="725"/>
      <c r="H4" s="725"/>
      <c r="I4" s="725"/>
      <c r="J4" s="725"/>
      <c r="K4" s="725"/>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6" t="str">
        <f>INDEX(partije!$F$2:$F$587,MATCH($K$6,partije!$A$2:$A$587,0))</f>
        <v/>
      </c>
      <c r="C9" s="727"/>
      <c r="D9" s="727"/>
      <c r="E9" s="728"/>
      <c r="F9" s="111" t="s">
        <v>133</v>
      </c>
      <c r="G9" s="729" t="str">
        <f>INDEX(partije!H2:H587,MATCH(K6,partije!A2:A587,0))</f>
        <v/>
      </c>
      <c r="H9" s="730"/>
      <c r="I9" s="730"/>
      <c r="J9" s="731"/>
    </row>
    <row r="10" spans="1:11" ht="22.5" customHeight="1">
      <c r="B10" s="732" t="e">
        <f>INDEX(partije!$G$2:$G$587,MATCH($K$6,partije!$A$2:$A$587,0))</f>
        <v>#N/A</v>
      </c>
      <c r="C10" s="732"/>
      <c r="D10" s="732"/>
      <c r="E10" s="732"/>
      <c r="F10" s="111"/>
      <c r="G10" s="733" t="e">
        <f>INDEX(partije!I2:I587,MATCH(K6,partije!A2:A587,0))</f>
        <v>#N/A</v>
      </c>
      <c r="H10" s="733"/>
      <c r="I10" s="733"/>
      <c r="J10" s="733"/>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1"/>
      <c r="D20" s="722"/>
      <c r="E20" s="722"/>
      <c r="F20" s="722"/>
      <c r="G20" s="722"/>
      <c r="H20" s="722"/>
      <c r="I20" s="723"/>
    </row>
    <row r="21" spans="1:11" ht="14.25" customHeight="1">
      <c r="B21" s="112"/>
    </row>
    <row r="22" spans="1:11" ht="17.25" customHeight="1">
      <c r="B22" s="112" t="s">
        <v>136</v>
      </c>
      <c r="C22" s="721"/>
      <c r="D22" s="722"/>
      <c r="E22" s="722"/>
      <c r="F22" s="722"/>
      <c r="G22" s="722"/>
      <c r="H22" s="722"/>
      <c r="I22" s="723"/>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4" t="s">
        <v>126</v>
      </c>
      <c r="B26" s="724"/>
      <c r="C26" s="724"/>
      <c r="D26" s="724"/>
      <c r="E26" s="724"/>
      <c r="F26" s="724"/>
      <c r="G26" s="724"/>
      <c r="H26" s="724"/>
      <c r="I26" s="724"/>
      <c r="J26" s="724"/>
      <c r="K26" s="724"/>
    </row>
    <row r="27" spans="1:11" ht="8.25" customHeight="1"/>
    <row r="28" spans="1:11" ht="17.25" customHeight="1">
      <c r="A28" s="725" t="str">
        <f>A4</f>
        <v>Mlađi kadeti</v>
      </c>
      <c r="B28" s="725"/>
      <c r="C28" s="725"/>
      <c r="D28" s="725"/>
      <c r="E28" s="725"/>
      <c r="F28" s="725"/>
      <c r="G28" s="725"/>
      <c r="H28" s="725"/>
      <c r="I28" s="725"/>
      <c r="J28" s="725"/>
      <c r="K28" s="725"/>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6" t="str">
        <f>INDEX(partije!$F$2:$F$587,MATCH($K$30,partije!$A$2:$A$587,0))</f>
        <v/>
      </c>
      <c r="C33" s="727"/>
      <c r="D33" s="727"/>
      <c r="E33" s="728"/>
      <c r="F33" s="111" t="s">
        <v>133</v>
      </c>
      <c r="G33" s="729" t="str">
        <f>INDEX(partije!H2:H332,MATCH(K30,partije!A2:A332,0))</f>
        <v/>
      </c>
      <c r="H33" s="730"/>
      <c r="I33" s="730"/>
      <c r="J33" s="731"/>
    </row>
    <row r="34" spans="1:11" ht="22.5" customHeight="1">
      <c r="B34" s="732" t="e">
        <f>INDEX(partije!$G$2:$G$587,MATCH($K$30,partije!$A$2:$A$587,0))</f>
        <v>#N/A</v>
      </c>
      <c r="C34" s="732"/>
      <c r="D34" s="732"/>
      <c r="E34" s="732"/>
      <c r="F34" s="111"/>
      <c r="G34" s="733" t="e">
        <f>INDEX(partije!I2:I587,MATCH(K30,partije!A2:A587,0))</f>
        <v>#N/A</v>
      </c>
      <c r="H34" s="733"/>
      <c r="I34" s="733"/>
      <c r="J34" s="733"/>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1"/>
      <c r="D44" s="722"/>
      <c r="E44" s="722"/>
      <c r="F44" s="722"/>
      <c r="G44" s="722"/>
      <c r="H44" s="722"/>
      <c r="I44" s="723"/>
    </row>
    <row r="45" spans="1:11" ht="14.25" customHeight="1">
      <c r="B45" s="112"/>
    </row>
    <row r="46" spans="1:11" ht="17.25" customHeight="1">
      <c r="B46" s="112" t="s">
        <v>136</v>
      </c>
      <c r="C46" s="721"/>
      <c r="D46" s="722"/>
      <c r="E46" s="722"/>
      <c r="F46" s="722"/>
      <c r="G46" s="722"/>
      <c r="H46" s="722"/>
      <c r="I46" s="723"/>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11" priority="2" stopIfTrue="1">
      <formula>ISERROR(A1)</formula>
    </cfRule>
  </conditionalFormatting>
  <conditionalFormatting sqref="K6 K30">
    <cfRule type="cellIs" dxfId="10"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4" t="str">
        <f>"grupa " &amp; INDEX(partije!$C$2:$C$332,MATCH(A1,partije!$A$2:$A$332,0))</f>
        <v>grupa 1</v>
      </c>
      <c r="B2" s="225" t="str">
        <f>INDEX(partije!$F$2:$F$555,MATCH(A1,partije!$A$2:$A$555,0))&amp;" - "&amp;INDEX(partije!$G$2:$G$555,MATCH(A1,partije!$A$2:$A$555,0))</f>
        <v>Petrović Đorđe - Železničar</v>
      </c>
      <c r="C2" s="71"/>
      <c r="D2" s="72"/>
      <c r="E2" s="72"/>
      <c r="F2" s="73"/>
      <c r="G2" s="73"/>
      <c r="H2" s="74"/>
      <c r="J2" s="734" t="str">
        <f>"grupa " &amp; INDEX(partije!$C$2:$C$332,MATCH(J1,partije!$A$2:$A$332,0))</f>
        <v>grupa 1</v>
      </c>
      <c r="K2" s="225" t="str">
        <f>INDEX(partije!$F$2:$F$555,MATCH(J1,partije!$A$2:$A$555,0))&amp;" - "&amp;INDEX(partije!$G$2:$G$555,MATCH(J1,partije!$A$2:$A$555,0))</f>
        <v>Milošević Jovan - Hajduk Veljko</v>
      </c>
      <c r="L2" s="71"/>
      <c r="M2" s="72"/>
      <c r="N2" s="72"/>
      <c r="O2" s="73"/>
      <c r="P2" s="73"/>
      <c r="Q2" s="74"/>
    </row>
    <row r="3" spans="1:17" s="70" customFormat="1" ht="39.75" customHeight="1" thickBot="1">
      <c r="A3" s="734"/>
      <c r="B3" s="226" t="str">
        <f>INDEX(partije!$H$2:$H$555,MATCH(A1,partije!$A$2:$A$555,0))&amp;" - "&amp;INDEX(partije!$I$2:$I$555,MATCH(A1,partije!$A$2:$A$555,0))</f>
        <v>Terzić Vladica - Grabovac SPIN</v>
      </c>
      <c r="C3" s="75"/>
      <c r="D3" s="76"/>
      <c r="E3" s="76"/>
      <c r="F3" s="77"/>
      <c r="G3" s="77"/>
      <c r="H3" s="74"/>
      <c r="J3" s="734"/>
      <c r="K3" s="226" t="str">
        <f>INDEX(partije!$H$2:$H$555,MATCH(J1,partije!$A$2:$A$555,0))&amp;" - "&amp;INDEX(partije!$I$2:$I$555,MATCH(J1,partije!$A$2:$A$555,0))</f>
        <v>Terzić Vladica - Grabovac SPIN</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4" t="str">
        <f>"grupa " &amp; INDEX(partije!$C$2:$C$332,MATCH(A7,partije!$A$2:$A$332,0))</f>
        <v>grupa 2</v>
      </c>
      <c r="B8" s="225" t="str">
        <f>INDEX(partije!$F$2:$F$555,MATCH(A7,partije!$A$2:$A$555,0))&amp;" - "&amp;INDEX(partije!$G$2:$G$555,MATCH(A7,partije!$A$2:$A$555,0))</f>
        <v>Vidić Petar - Hajduk Veljko</v>
      </c>
      <c r="C8" s="71"/>
      <c r="D8" s="72"/>
      <c r="E8" s="72"/>
      <c r="F8" s="73"/>
      <c r="G8" s="73"/>
      <c r="H8" s="74"/>
      <c r="J8" s="734" t="str">
        <f>"grupa " &amp; INDEX(partije!$C$2:$C$332,MATCH(J7,partije!$A$2:$A$332,0))</f>
        <v>grupa 2</v>
      </c>
      <c r="K8" s="225" t="str">
        <f>INDEX(partije!$F$2:$F$555,MATCH(J7,partije!$A$2:$A$555,0))&amp;" - "&amp;INDEX(partije!$G$2:$G$555,MATCH(J7,partije!$A$2:$A$555,0))</f>
        <v>Milovanović Aleks - Grabovac SPIN</v>
      </c>
      <c r="L8" s="71"/>
      <c r="M8" s="72"/>
      <c r="N8" s="72"/>
      <c r="O8" s="73"/>
      <c r="P8" s="73"/>
      <c r="Q8" s="74"/>
    </row>
    <row r="9" spans="1:17" s="70" customFormat="1" ht="39.75" customHeight="1" thickBot="1">
      <c r="A9" s="734"/>
      <c r="B9" s="226" t="str">
        <f>INDEX(partije!$H$2:$H$555,MATCH(A7,partije!$A$2:$A$555,0))&amp;" - "&amp;INDEX(partije!$I$2:$I$555,MATCH(A7,partije!$A$2:$A$555,0))</f>
        <v>Pavković Đorđe - Ozren</v>
      </c>
      <c r="C9" s="75"/>
      <c r="D9" s="76"/>
      <c r="E9" s="76"/>
      <c r="F9" s="77"/>
      <c r="G9" s="77"/>
      <c r="H9" s="74"/>
      <c r="J9" s="734"/>
      <c r="K9" s="226" t="str">
        <f>INDEX(partije!$H$2:$H$555,MATCH(J7,partije!$A$2:$A$555,0))&amp;" - "&amp;INDEX(partije!$I$2:$I$555,MATCH(J7,partije!$A$2:$A$555,0))</f>
        <v>Pavković Đorđe - Ozren</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4" t="str">
        <f>"grupa " &amp; INDEX(partije!$C$2:$C$332,MATCH(A13,partije!$A$2:$A$332,0))</f>
        <v>grupa 2</v>
      </c>
      <c r="B14" s="225" t="str">
        <f>INDEX(partije!$F$2:$F$555,MATCH(A13,partije!$A$2:$A$555,0))&amp;" - "&amp;INDEX(partije!$G$2:$G$555,MATCH(A13,partije!$A$2:$A$555,0))</f>
        <v>Vidić Petar - Hajduk Veljko</v>
      </c>
      <c r="C14" s="71"/>
      <c r="D14" s="72"/>
      <c r="E14" s="72"/>
      <c r="F14" s="73"/>
      <c r="G14" s="73"/>
      <c r="H14" s="74"/>
      <c r="J14" s="734"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4"/>
      <c r="B15" s="226" t="str">
        <f>INDEX(partije!$H$2:$H$555,MATCH(A13,partije!$A$2:$A$555,0))&amp;" - "&amp;INDEX(partije!$I$2:$I$555,MATCH(A13,partije!$A$2:$A$555,0))</f>
        <v>Milovanović Aleks - Grabovac SPIN</v>
      </c>
      <c r="C15" s="75"/>
      <c r="D15" s="76"/>
      <c r="E15" s="76"/>
      <c r="F15" s="77"/>
      <c r="G15" s="77"/>
      <c r="H15" s="74"/>
      <c r="J15" s="734"/>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4" t="str">
        <f>"grupa " &amp; INDEX(partije!$C$2:$C$332,MATCH(A19,partije!$A$2:$A$332,0))</f>
        <v>grupa 3</v>
      </c>
      <c r="B20" s="225" t="str">
        <f>INDEX(partije!$F$2:$F$555,MATCH(A19,partije!$A$2:$A$555,0))&amp;" - "&amp;INDEX(partije!$G$2:$G$555,MATCH(A19,partije!$A$2:$A$555,0))</f>
        <v>Ilić Bogdan - SFS Borac</v>
      </c>
      <c r="C20" s="71"/>
      <c r="D20" s="72"/>
      <c r="E20" s="72"/>
      <c r="F20" s="73"/>
      <c r="G20" s="73"/>
      <c r="H20" s="74"/>
      <c r="J20" s="734" t="str">
        <f>"grupa " &amp; INDEX(partije!$C$2:$C$332,MATCH(J19,partije!$A$2:$A$332,0))</f>
        <v>grupa 3</v>
      </c>
      <c r="K20" s="225" t="str">
        <f>INDEX(partije!$F$2:$F$555,MATCH(J19,partije!$A$2:$A$555,0))&amp;" - "&amp;INDEX(partije!$G$2:$G$555,MATCH(J19,partije!$A$2:$A$555,0))</f>
        <v>Jovanović Bogdan - Hajduk Veljko</v>
      </c>
      <c r="L20" s="71"/>
      <c r="M20" s="72"/>
      <c r="N20" s="72"/>
      <c r="O20" s="73"/>
      <c r="P20" s="73"/>
      <c r="Q20" s="74"/>
    </row>
    <row r="21" spans="1:17" s="70" customFormat="1" ht="39.75" customHeight="1" thickBot="1">
      <c r="A21" s="734"/>
      <c r="B21" s="226" t="str">
        <f>INDEX(partije!$H$2:$H$555,MATCH(A19,partije!$A$2:$A$555,0))&amp;" - "&amp;INDEX(partije!$I$2:$I$555,MATCH(A19,partije!$A$2:$A$555,0))</f>
        <v>Dimitrijević Ognjen - Radnički-Pirot</v>
      </c>
      <c r="C21" s="75"/>
      <c r="D21" s="76"/>
      <c r="E21" s="76"/>
      <c r="F21" s="77"/>
      <c r="G21" s="77"/>
      <c r="H21" s="74"/>
      <c r="J21" s="734"/>
      <c r="K21" s="226" t="str">
        <f>INDEX(partije!$H$2:$H$555,MATCH(J19,partije!$A$2:$A$555,0))&amp;" - "&amp;INDEX(partije!$I$2:$I$555,MATCH(J19,partije!$A$2:$A$555,0))</f>
        <v>Dimitrijević Ognjen - Radnički-Pirot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4" t="str">
        <f>"grupa " &amp; INDEX(partije!$C$2:$C$332,MATCH(A25,partije!$A$2:$A$332,0))</f>
        <v>grupa 4</v>
      </c>
      <c r="B26" s="225" t="str">
        <f>INDEX(partije!$F$2:$F$555,MATCH(A25,partije!$A$2:$A$555,0))&amp;" - "&amp;INDEX(partije!$G$2:$G$555,MATCH(A25,partije!$A$2:$A$555,0))</f>
        <v>Dragojević Nikola - Hajduk Veljko</v>
      </c>
      <c r="C26" s="71"/>
      <c r="D26" s="72"/>
      <c r="E26" s="72"/>
      <c r="F26" s="73"/>
      <c r="G26" s="73"/>
      <c r="H26" s="74"/>
      <c r="J26" s="734" t="str">
        <f>"grupa " &amp; INDEX(partije!$C$2:$C$332,MATCH(J25,partije!$A$2:$A$332,0))</f>
        <v>grupa 4</v>
      </c>
      <c r="K26" s="225" t="str">
        <f>INDEX(partije!$F$2:$F$555,MATCH(J25,partije!$A$2:$A$555,0))&amp;" - "&amp;INDEX(partije!$G$2:$G$555,MATCH(J25,partije!$A$2:$A$555,0))</f>
        <v>Smiljković Branislav - Napad</v>
      </c>
      <c r="L26" s="71"/>
      <c r="M26" s="72"/>
      <c r="N26" s="72"/>
      <c r="O26" s="73"/>
      <c r="P26" s="73"/>
      <c r="Q26" s="74"/>
    </row>
    <row r="27" spans="1:17" s="70" customFormat="1" ht="39.75" customHeight="1" thickBot="1">
      <c r="A27" s="734"/>
      <c r="B27" s="226" t="str">
        <f>INDEX(partije!$H$2:$H$555,MATCH(A25,partije!$A$2:$A$555,0))&amp;" - "&amp;INDEX(partije!$I$2:$I$555,MATCH(A25,partije!$A$2:$A$555,0))</f>
        <v>Vasić Bogdan - Stoni</v>
      </c>
      <c r="C27" s="75"/>
      <c r="D27" s="76"/>
      <c r="E27" s="76"/>
      <c r="F27" s="77"/>
      <c r="G27" s="77"/>
      <c r="H27" s="74"/>
      <c r="J27" s="734"/>
      <c r="K27" s="226" t="str">
        <f>INDEX(partije!$H$2:$H$555,MATCH(J25,partije!$A$2:$A$555,0))&amp;" - "&amp;INDEX(partije!$I$2:$I$555,MATCH(J25,partije!$A$2:$A$555,0))</f>
        <v>Vasić Bogdan - Stoni</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9" priority="4">
      <formula>"ISNA(A1)"</formula>
    </cfRule>
  </conditionalFormatting>
  <conditionalFormatting sqref="J26:J27 K25:K27">
    <cfRule type="expression" dxfId="8" priority="3">
      <formula>"ISNA(J26)"</formula>
    </cfRule>
  </conditionalFormatting>
  <conditionalFormatting sqref="A1:A1048576">
    <cfRule type="cellIs" dxfId="7" priority="2" operator="equal">
      <formula>0</formula>
    </cfRule>
  </conditionalFormatting>
  <conditionalFormatting sqref="J1:J1048576">
    <cfRule type="cellIs" dxfId="6"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234</v>
      </c>
      <c r="D1" s="736"/>
      <c r="E1" s="737" t="str">
        <f>info!C4</f>
        <v>Mlađi kadeti</v>
      </c>
      <c r="F1" s="737"/>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bye</v>
      </c>
      <c r="C11" s="491" t="e">
        <f>INDEX(spisak!$C$4:$C$260,MATCH(B11,spisak!$B$4:$B$494,0))</f>
        <v>#N/A</v>
      </c>
      <c r="D11" s="491"/>
      <c r="E11" s="491"/>
      <c r="F11" s="491"/>
    </row>
    <row r="12" spans="1:6" s="492" customFormat="1" ht="16.5" customHeight="1">
      <c r="A12" s="493"/>
      <c r="B12" s="490" t="str">
        <f>IF(partije!T225=partije!S225,"",partije!T225)</f>
        <v>bye</v>
      </c>
      <c r="C12" s="491" t="e">
        <f>INDEX(spisak!$C$4:$C$260,MATCH(B12,spisak!$B$4:$B$494,0))</f>
        <v>#N/A</v>
      </c>
      <c r="D12" s="491"/>
      <c r="E12" s="494"/>
      <c r="F12" s="494"/>
    </row>
    <row r="13" spans="1:6" s="492" customFormat="1" ht="16.5" customHeight="1">
      <c r="A13" s="493"/>
      <c r="B13" s="490" t="str">
        <f>IF(partije!T226=partije!S226,"",partije!T226)</f>
        <v>bye</v>
      </c>
      <c r="C13" s="491" t="e">
        <f>INDEX(spisak!$C$4:$C$260,MATCH(B13,spisak!$B$4:$B$494,0))</f>
        <v>#N/A</v>
      </c>
      <c r="D13" s="491"/>
      <c r="E13" s="491"/>
      <c r="F13" s="491"/>
    </row>
    <row r="14" spans="1:6" s="492" customFormat="1" ht="16.5" customHeight="1">
      <c r="A14" s="493"/>
      <c r="B14" s="490" t="str">
        <f>IF(partije!T227=partije!S227,"",partije!T227)</f>
        <v>bye</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bye</v>
      </c>
      <c r="C17" s="491" t="e">
        <f>INDEX(spisak!$C$4:$C$260,MATCH(B17,spisak!$B$4:$B$494,0))</f>
        <v>#N/A</v>
      </c>
      <c r="D17" s="500" t="str">
        <f>IF(partije!T255=partije!S255,"",partije!T255)</f>
        <v/>
      </c>
      <c r="E17" s="491"/>
    </row>
    <row r="18" spans="1:6" s="492" customFormat="1" ht="16.5" customHeight="1">
      <c r="A18" s="493"/>
      <c r="B18" s="500" t="str">
        <f>IF(partije!T217=partije!S217,"",partije!T217)</f>
        <v>bye</v>
      </c>
      <c r="C18" s="491" t="e">
        <f>INDEX(spisak!$C$4:$C$260,MATCH(B18,spisak!$B$4:$B$494,0))</f>
        <v>#N/A</v>
      </c>
      <c r="D18" s="500" t="str">
        <f>IF(partije!T256=partije!S256,"",partije!T256)</f>
        <v/>
      </c>
      <c r="E18" s="491"/>
    </row>
    <row r="19" spans="1:6" s="492" customFormat="1" ht="16.5" customHeight="1">
      <c r="A19" s="493"/>
      <c r="B19" s="500" t="str">
        <f>IF(partije!T218=partije!S218,"",partije!T218)</f>
        <v>bye</v>
      </c>
      <c r="C19" s="491" t="e">
        <f>INDEX(spisak!$C$4:$C$260,MATCH(B19,spisak!$B$4:$B$494,0))</f>
        <v>#N/A</v>
      </c>
      <c r="D19" s="500"/>
      <c r="E19" s="491"/>
    </row>
    <row r="20" spans="1:6" s="492" customFormat="1" ht="16.5" customHeight="1">
      <c r="A20" s="493"/>
      <c r="B20" s="500" t="str">
        <f>IF(partije!T219=partije!S219,"",partije!T219)</f>
        <v>bye</v>
      </c>
      <c r="C20" s="491" t="e">
        <f>INDEX(spisak!$C$4:$C$260,MATCH(B20,spisak!$B$4:$B$494,0))</f>
        <v>#N/A</v>
      </c>
      <c r="D20" s="500"/>
      <c r="E20" s="491"/>
    </row>
    <row r="21" spans="1:6" s="492" customFormat="1" ht="16.5" customHeight="1">
      <c r="A21" s="493"/>
      <c r="B21" s="500" t="str">
        <f>IF(partije!T220=partije!S220,"",partije!T220)</f>
        <v>bye</v>
      </c>
      <c r="C21" s="491" t="e">
        <f>INDEX(spisak!$C$4:$C$260,MATCH(B21,spisak!$B$4:$B$494,0))</f>
        <v>#N/A</v>
      </c>
      <c r="D21" s="500"/>
      <c r="E21" s="491"/>
    </row>
    <row r="22" spans="1:6" s="492" customFormat="1" ht="16.5" customHeight="1">
      <c r="A22" s="493"/>
      <c r="B22" s="500" t="str">
        <f>IF(partije!T221=partije!S221,"",partije!T221)</f>
        <v>bye</v>
      </c>
      <c r="C22" s="491" t="e">
        <f>INDEX(spisak!$C$4:$C$260,MATCH(B22,spisak!$B$4:$B$494,0))</f>
        <v>#N/A</v>
      </c>
      <c r="D22" s="500"/>
      <c r="E22" s="491"/>
    </row>
    <row r="23" spans="1:6" s="492" customFormat="1" ht="16.5" customHeight="1">
      <c r="A23" s="493"/>
      <c r="B23" s="500" t="str">
        <f>IF(partije!T222=partije!S222,"",partije!T222)</f>
        <v>bye</v>
      </c>
      <c r="C23" s="491" t="e">
        <f>INDEX(spisak!$C$4:$C$260,MATCH(B23,spisak!$B$4:$B$494,0))</f>
        <v>#N/A</v>
      </c>
      <c r="D23" s="500" t="str">
        <f>IF(partije!T257=partije!S257,"",partije!T257)</f>
        <v/>
      </c>
      <c r="E23" s="491"/>
    </row>
    <row r="24" spans="1:6" s="492" customFormat="1" ht="16.5" customHeight="1">
      <c r="A24" s="493"/>
      <c r="B24" s="500" t="str">
        <f>IF(partije!T223=partije!S223,"",partije!T223)</f>
        <v>bye</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8" t="str">
        <f>CONCATENATE(info!C6,", ",info!C5)</f>
        <v>Niš, 15.04.2017.</v>
      </c>
      <c r="B45" s="738"/>
      <c r="C45" s="738"/>
      <c r="D45" s="510"/>
      <c r="E45" s="739"/>
      <c r="F45" s="739"/>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Mlađi kadeti</v>
      </c>
      <c r="F1" s="737"/>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bye</v>
      </c>
      <c r="C13" s="491" t="e">
        <f>INDEX(spisak!$C$4:$C$260,MATCH(B13,spisak!$B$4:$B$494,0))</f>
        <v>#N/A</v>
      </c>
      <c r="D13" s="491"/>
      <c r="E13" s="491"/>
      <c r="F13" s="491"/>
    </row>
    <row r="14" spans="1:6" s="492" customFormat="1" ht="18" customHeight="1">
      <c r="A14" s="493"/>
      <c r="B14" s="490" t="str">
        <f>IF(partije!T229=partije!S229,"",partije!T229)</f>
        <v>bye</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bye</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bye</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bye</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bye</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bye</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bye</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bye</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bye</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bye</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bye</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bye</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bye</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8" t="str">
        <f>CONCATENATE(info!C6,", ",info!C5)</f>
        <v>Niš, 15.04.2017.</v>
      </c>
      <c r="B51" s="738"/>
      <c r="C51" s="738"/>
      <c r="D51" s="511"/>
      <c r="E51" s="739"/>
      <c r="F51" s="739"/>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8" t="str">
        <f>CONCATENATE([6]info!C6,", ",[6]info!C5)</f>
        <v>Vrnjačka Banja, Serbia, September 22-25, 2011</v>
      </c>
      <c r="B110" s="738"/>
      <c r="C110" s="738"/>
      <c r="D110" s="511"/>
      <c r="E110" s="739" t="e">
        <f>#REF!</f>
        <v>#REF!</v>
      </c>
      <c r="F110" s="739"/>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Mlađi kadeti</v>
      </c>
    </row>
    <row r="2" spans="1:39" ht="12" customHeight="1" thickTop="1">
      <c r="AL2" s="29"/>
    </row>
    <row r="3" spans="1:39" ht="18" customHeight="1">
      <c r="C3" s="68" t="s">
        <v>101</v>
      </c>
      <c r="D3" s="53"/>
      <c r="E3" s="53"/>
      <c r="F3" s="53"/>
      <c r="G3" s="53"/>
      <c r="H3" s="53"/>
      <c r="I3" s="53"/>
      <c r="J3" s="770" t="s">
        <v>102</v>
      </c>
      <c r="K3" s="770"/>
      <c r="L3" s="770"/>
      <c r="M3" s="770"/>
      <c r="N3" s="770"/>
      <c r="O3" s="770"/>
      <c r="P3" s="770"/>
      <c r="Q3" s="770" t="s">
        <v>103</v>
      </c>
      <c r="R3" s="770"/>
      <c r="S3" s="770"/>
      <c r="T3" s="770"/>
      <c r="U3" s="770"/>
      <c r="V3" s="770"/>
      <c r="W3" s="770"/>
      <c r="Z3" s="68" t="s">
        <v>107</v>
      </c>
      <c r="AA3" s="770" t="s">
        <v>108</v>
      </c>
      <c r="AB3" s="770"/>
      <c r="AC3" s="770"/>
      <c r="AD3" s="770"/>
      <c r="AE3" s="770"/>
      <c r="AF3" s="770"/>
      <c r="AG3" s="770" t="s">
        <v>109</v>
      </c>
      <c r="AH3" s="770"/>
      <c r="AI3" s="770"/>
      <c r="AJ3" s="770"/>
      <c r="AK3" s="770"/>
      <c r="AL3" s="770"/>
      <c r="AM3" s="55"/>
    </row>
    <row r="4" spans="1:39" ht="20.25" customHeight="1">
      <c r="A4" s="57">
        <v>1</v>
      </c>
      <c r="B4" s="30"/>
      <c r="C4" s="757" t="str">
        <f>IF(ISBLANK(partije!J200),"",IF(partije!J200&lt;partije!K200,partije!F200,partije!H200))</f>
        <v/>
      </c>
      <c r="D4" s="757"/>
      <c r="E4" s="757"/>
      <c r="F4" s="757"/>
      <c r="G4" s="757"/>
      <c r="H4" s="757"/>
      <c r="I4" s="757"/>
      <c r="J4" s="756" t="str">
        <f>IF(ISBLANK(partije!J263),"",IF(partije!J263&gt;partije!K263,partije!F263,partije!H263))</f>
        <v/>
      </c>
      <c r="K4" s="756"/>
      <c r="L4" s="756"/>
      <c r="M4" s="756"/>
      <c r="N4" s="756"/>
      <c r="O4" s="795" t="str">
        <f>IF(ISBLANK(partije!J263),"",IF(partije!J263&gt;partije!K263,partije!J263,partije!K263))</f>
        <v/>
      </c>
      <c r="P4" s="749" t="str">
        <f>IF(ISBLANK(partije!J263),"",IF(partije!J263&gt;partije!K263,partije!K263,partije!J263))</f>
        <v/>
      </c>
      <c r="Q4" s="31"/>
      <c r="R4" s="31"/>
      <c r="S4" s="31"/>
      <c r="T4" s="31"/>
      <c r="U4" s="31"/>
      <c r="V4" s="31"/>
      <c r="W4" s="31"/>
      <c r="X4" s="31"/>
      <c r="Y4" s="783">
        <v>1</v>
      </c>
      <c r="Z4" s="756" t="str">
        <f>IF(ISBLANK(partije!J263),"",IF(partije!J263&lt;partije!K263,partije!F263,partije!H263))</f>
        <v/>
      </c>
      <c r="AA4" s="756"/>
      <c r="AB4" s="756"/>
      <c r="AC4" s="756"/>
      <c r="AD4" s="756"/>
      <c r="AE4" s="763"/>
      <c r="AF4" s="756"/>
      <c r="AG4" s="31"/>
      <c r="AH4" s="31"/>
      <c r="AI4" s="31"/>
      <c r="AJ4" s="31"/>
      <c r="AK4" s="31"/>
      <c r="AL4" s="31"/>
      <c r="AM4" s="31"/>
    </row>
    <row r="5" spans="1:39" ht="9" customHeight="1">
      <c r="A5" s="797">
        <v>2</v>
      </c>
      <c r="B5" s="772"/>
      <c r="C5" s="779" t="str">
        <f>IF(ISBLANK(partije!J201),"",IF(partije!J201&lt;partije!K201,partije!F201,partije!H201))</f>
        <v/>
      </c>
      <c r="D5" s="779"/>
      <c r="E5" s="779"/>
      <c r="F5" s="779"/>
      <c r="G5" s="779"/>
      <c r="H5" s="779"/>
      <c r="I5" s="780"/>
      <c r="J5" s="757"/>
      <c r="K5" s="757"/>
      <c r="L5" s="757"/>
      <c r="M5" s="757"/>
      <c r="N5" s="757"/>
      <c r="O5" s="796"/>
      <c r="P5" s="750"/>
      <c r="Q5" s="31"/>
      <c r="R5" s="31"/>
      <c r="S5" s="31"/>
      <c r="T5" s="31"/>
      <c r="U5" s="31"/>
      <c r="V5" s="31"/>
      <c r="W5" s="31"/>
      <c r="X5" s="31"/>
      <c r="Y5" s="783"/>
      <c r="Z5" s="757"/>
      <c r="AA5" s="757"/>
      <c r="AB5" s="757"/>
      <c r="AC5" s="757"/>
      <c r="AD5" s="757"/>
      <c r="AE5" s="753"/>
      <c r="AF5" s="757"/>
      <c r="AG5" s="31"/>
      <c r="AH5" s="31"/>
      <c r="AI5" s="31"/>
      <c r="AJ5" s="31"/>
      <c r="AK5" s="31"/>
      <c r="AL5" s="31"/>
      <c r="AM5" s="31"/>
    </row>
    <row r="6" spans="1:39" ht="9" customHeight="1">
      <c r="A6" s="797"/>
      <c r="B6" s="772"/>
      <c r="C6" s="757"/>
      <c r="D6" s="757"/>
      <c r="E6" s="757"/>
      <c r="F6" s="757"/>
      <c r="G6" s="757"/>
      <c r="H6" s="757"/>
      <c r="I6" s="781"/>
      <c r="J6" s="793" t="str">
        <f>IF(ISBLANK(partije!L263),"",partije!L263)</f>
        <v/>
      </c>
      <c r="K6" s="793" t="str">
        <f>IF(ISBLANK(partije!M263),"",partije!M263)</f>
        <v/>
      </c>
      <c r="L6" s="793" t="str">
        <f>IF(ISBLANK(partije!N263),"",partije!N263)</f>
        <v/>
      </c>
      <c r="M6" s="793" t="str">
        <f>IF(ISBLANK(partije!O263),"",partije!O263)</f>
        <v/>
      </c>
      <c r="N6" s="793" t="str">
        <f>IF(ISBLANK(partije!P263),"",partije!P263)</f>
        <v/>
      </c>
      <c r="O6" s="793" t="str">
        <f>IF(ISBLANK(partije!Q263),"",partije!Q263)</f>
        <v/>
      </c>
      <c r="P6" s="793" t="str">
        <f>IF(ISBLANK(partije!R263),"",partije!R263)</f>
        <v/>
      </c>
      <c r="Q6" s="786" t="str">
        <f>IF(ISBLANK(partije!J275),"",IF(partije!J275&gt;partije!K275,partije!F275,partije!H275))</f>
        <v/>
      </c>
      <c r="R6" s="756"/>
      <c r="S6" s="756"/>
      <c r="T6" s="756"/>
      <c r="U6" s="756"/>
      <c r="V6" s="760" t="str">
        <f>IF(ISBLANK(partije!J275),"",IF(partije!J275&gt;partije!K275,partije!J275,partije!K275))</f>
        <v/>
      </c>
      <c r="W6" s="749" t="str">
        <f>IF(ISBLANK(partije!J275),"",IF(partije!J275&gt;partije!K275,partije!K275,partije!J275))</f>
        <v/>
      </c>
      <c r="X6" s="31"/>
      <c r="Y6" s="58"/>
      <c r="Z6" s="793"/>
      <c r="AA6" s="793"/>
      <c r="AB6" s="793"/>
      <c r="AC6" s="793"/>
      <c r="AD6" s="793"/>
      <c r="AE6" s="740"/>
      <c r="AF6" s="740"/>
      <c r="AG6" s="786" t="str">
        <f>IF(ISBLANK(partije!J279),"",IF(partije!J279&gt;partije!K279,partije!F279,partije!H279))</f>
        <v/>
      </c>
      <c r="AH6" s="756"/>
      <c r="AI6" s="756"/>
      <c r="AJ6" s="756"/>
      <c r="AK6" s="756"/>
      <c r="AL6" s="788" t="str">
        <f>IF(ISBLANK(partije!J279),"",IF(partije!J279&gt;partije!K279,partije!J279,partije!K279))</f>
        <v/>
      </c>
      <c r="AM6" s="784" t="str">
        <f>IF(ISBLANK(partije!J279),"",IF(partije!J279&gt;partije!K279,partije!K279,partije!J279))</f>
        <v/>
      </c>
    </row>
    <row r="7" spans="1:39" ht="9" customHeight="1">
      <c r="A7" s="771">
        <v>3</v>
      </c>
      <c r="B7" s="772"/>
      <c r="C7" s="779" t="str">
        <f>IF(ISBLANK(partije!J202),"",IF(partije!J202&lt;partije!K202,partije!F202,partije!H202))</f>
        <v/>
      </c>
      <c r="D7" s="779"/>
      <c r="E7" s="779"/>
      <c r="F7" s="779"/>
      <c r="G7" s="779"/>
      <c r="H7" s="779"/>
      <c r="I7" s="779"/>
      <c r="J7" s="794"/>
      <c r="K7" s="794"/>
      <c r="L7" s="794"/>
      <c r="M7" s="794"/>
      <c r="N7" s="794"/>
      <c r="O7" s="794"/>
      <c r="P7" s="794"/>
      <c r="Q7" s="787"/>
      <c r="R7" s="757"/>
      <c r="S7" s="757"/>
      <c r="T7" s="757"/>
      <c r="U7" s="757"/>
      <c r="V7" s="761"/>
      <c r="W7" s="750"/>
      <c r="X7" s="31"/>
      <c r="Y7" s="58"/>
      <c r="Z7" s="794"/>
      <c r="AA7" s="798"/>
      <c r="AB7" s="798"/>
      <c r="AC7" s="798"/>
      <c r="AD7" s="798"/>
      <c r="AE7" s="741"/>
      <c r="AF7" s="741"/>
      <c r="AG7" s="787"/>
      <c r="AH7" s="757"/>
      <c r="AI7" s="757"/>
      <c r="AJ7" s="757"/>
      <c r="AK7" s="757"/>
      <c r="AL7" s="789"/>
      <c r="AM7" s="785"/>
    </row>
    <row r="8" spans="1:39" ht="9" customHeight="1">
      <c r="A8" s="771"/>
      <c r="B8" s="772"/>
      <c r="C8" s="757"/>
      <c r="D8" s="757"/>
      <c r="E8" s="757"/>
      <c r="F8" s="757"/>
      <c r="G8" s="757"/>
      <c r="H8" s="757"/>
      <c r="I8" s="757"/>
      <c r="J8" s="756" t="str">
        <f>IF(ISBLANK(partije!J264),"",IF(partije!J264&gt;partije!K264,partije!F264,partije!H264))</f>
        <v/>
      </c>
      <c r="K8" s="756"/>
      <c r="L8" s="756"/>
      <c r="M8" s="756"/>
      <c r="N8" s="756"/>
      <c r="O8" s="760" t="str">
        <f>IF(ISBLANK(partije!J264),"",IF(partije!J264&gt;partije!K264,partije!J264,partije!K264))</f>
        <v/>
      </c>
      <c r="P8" s="768" t="str">
        <f>IF(ISBLANK(partije!J264),"",IF(partije!J264&gt;partije!K264,partije!K264,partije!J264))</f>
        <v/>
      </c>
      <c r="Q8" s="740" t="str">
        <f>IF(ISBLANK(partije!L275),"",partije!L275)</f>
        <v/>
      </c>
      <c r="R8" s="740" t="str">
        <f>IF(ISBLANK(partije!M275),"",partije!M275)</f>
        <v/>
      </c>
      <c r="S8" s="740" t="str">
        <f>IF(ISBLANK(partije!N275),"",partije!N275)</f>
        <v/>
      </c>
      <c r="T8" s="740" t="str">
        <f>IF(ISBLANK(partije!O275),"",partije!O275)</f>
        <v/>
      </c>
      <c r="U8" s="740" t="str">
        <f>IF(ISBLANK(partije!P275),"",partije!P275)</f>
        <v/>
      </c>
      <c r="V8" s="740" t="str">
        <f>IF(ISBLANK(partije!Q275),"",partije!Q275)</f>
        <v/>
      </c>
      <c r="W8" s="740" t="str">
        <f>IF(ISBLANK(partije!R275),"",partije!R275)</f>
        <v/>
      </c>
      <c r="X8" s="31"/>
      <c r="Y8" s="783">
        <v>2</v>
      </c>
      <c r="Z8" s="756" t="str">
        <f>IF(ISBLANK(partije!J264),"",IF(partije!J264&lt;partije!K264,partije!F264,partije!H264))</f>
        <v/>
      </c>
      <c r="AA8" s="756"/>
      <c r="AB8" s="756"/>
      <c r="AC8" s="756"/>
      <c r="AD8" s="756"/>
      <c r="AE8" s="790"/>
      <c r="AF8" s="782"/>
      <c r="AG8" s="740" t="str">
        <f>IF(ISBLANK(partije!L279),"",partije!L279)</f>
        <v/>
      </c>
      <c r="AH8" s="740" t="str">
        <f>IF(ISBLANK(partije!M279),"",partije!M279)</f>
        <v/>
      </c>
      <c r="AI8" s="740" t="str">
        <f>IF(ISBLANK(partije!N279),"",partije!N279)</f>
        <v/>
      </c>
      <c r="AJ8" s="740" t="str">
        <f>IF(ISBLANK(partije!O279),"",partije!O279)</f>
        <v/>
      </c>
      <c r="AK8" s="740" t="str">
        <f>IF(ISBLANK(partije!P279),"",partije!P279)</f>
        <v/>
      </c>
      <c r="AL8" s="740" t="str">
        <f>IF(ISBLANK(partije!Q279),"",partije!Q279)</f>
        <v/>
      </c>
      <c r="AM8" s="740" t="str">
        <f>IF(ISBLANK(partije!R279),"",partije!R279)</f>
        <v/>
      </c>
    </row>
    <row r="9" spans="1:39" ht="9" customHeight="1">
      <c r="A9" s="771">
        <v>4</v>
      </c>
      <c r="B9" s="772"/>
      <c r="C9" s="779" t="str">
        <f>IF(ISBLANK(partije!J203),"",IF(partije!J203&lt;partije!K203,partije!F203,partije!H203))</f>
        <v/>
      </c>
      <c r="D9" s="779"/>
      <c r="E9" s="779"/>
      <c r="F9" s="779"/>
      <c r="G9" s="779"/>
      <c r="H9" s="779"/>
      <c r="I9" s="780"/>
      <c r="J9" s="757"/>
      <c r="K9" s="757"/>
      <c r="L9" s="757"/>
      <c r="M9" s="757"/>
      <c r="N9" s="757"/>
      <c r="O9" s="761"/>
      <c r="P9" s="769"/>
      <c r="Q9" s="741"/>
      <c r="R9" s="741"/>
      <c r="S9" s="741"/>
      <c r="T9" s="741"/>
      <c r="U9" s="741"/>
      <c r="V9" s="741"/>
      <c r="W9" s="741"/>
      <c r="X9" s="31"/>
      <c r="Y9" s="783"/>
      <c r="Z9" s="757"/>
      <c r="AA9" s="757"/>
      <c r="AB9" s="757"/>
      <c r="AC9" s="757"/>
      <c r="AD9" s="757"/>
      <c r="AE9" s="791"/>
      <c r="AF9" s="781"/>
      <c r="AG9" s="741"/>
      <c r="AH9" s="741"/>
      <c r="AI9" s="741"/>
      <c r="AJ9" s="741"/>
      <c r="AK9" s="741"/>
      <c r="AL9" s="741"/>
      <c r="AM9" s="741"/>
    </row>
    <row r="10" spans="1:39" ht="9" customHeight="1">
      <c r="A10" s="771"/>
      <c r="B10" s="772"/>
      <c r="C10" s="757"/>
      <c r="D10" s="757"/>
      <c r="E10" s="757"/>
      <c r="F10" s="757"/>
      <c r="G10" s="757"/>
      <c r="H10" s="757"/>
      <c r="I10" s="781"/>
      <c r="J10" s="740" t="str">
        <f>IF(ISBLANK(partije!L264),"",partije!L264)</f>
        <v/>
      </c>
      <c r="K10" s="740" t="str">
        <f>IF(ISBLANK(partije!M264),"",partije!M264)</f>
        <v/>
      </c>
      <c r="L10" s="740" t="str">
        <f>IF(ISBLANK(partije!N264),"",partije!N264)</f>
        <v/>
      </c>
      <c r="M10" s="740" t="str">
        <f>IF(ISBLANK(partije!O264),"",partije!O264)</f>
        <v/>
      </c>
      <c r="N10" s="740" t="str">
        <f>IF(ISBLANK(partije!P264),"",partije!P264)</f>
        <v/>
      </c>
      <c r="O10" s="740" t="str">
        <f>IF(ISBLANK(partije!Q264),"",partije!Q264)</f>
        <v/>
      </c>
      <c r="P10" s="740" t="str">
        <f>IF(ISBLANK(partije!R264),"",partije!R264)</f>
        <v/>
      </c>
      <c r="Q10" s="33"/>
      <c r="R10" s="33"/>
      <c r="S10" s="33"/>
      <c r="T10" s="33"/>
      <c r="U10" s="33"/>
      <c r="V10" s="65"/>
      <c r="W10" s="66"/>
      <c r="X10" s="43"/>
      <c r="Y10" s="59"/>
      <c r="Z10" s="740"/>
      <c r="AA10" s="766"/>
      <c r="AB10" s="766"/>
      <c r="AC10" s="766"/>
      <c r="AD10" s="766"/>
      <c r="AE10" s="766"/>
      <c r="AF10" s="766"/>
      <c r="AG10" s="33"/>
      <c r="AH10" s="33"/>
      <c r="AI10" s="33"/>
      <c r="AJ10" s="33"/>
      <c r="AK10" s="33"/>
      <c r="AL10" s="55"/>
      <c r="AM10" s="44"/>
    </row>
    <row r="11" spans="1:39" ht="9" customHeight="1">
      <c r="A11" s="771">
        <v>5</v>
      </c>
      <c r="B11" s="772"/>
      <c r="C11" s="779" t="str">
        <f>IF(ISBLANK(partije!J204),"",IF(partije!J204&lt;partije!K204,partije!F204,partije!H204))</f>
        <v/>
      </c>
      <c r="D11" s="779"/>
      <c r="E11" s="779"/>
      <c r="F11" s="779"/>
      <c r="G11" s="779"/>
      <c r="H11" s="779"/>
      <c r="I11" s="779"/>
      <c r="J11" s="741"/>
      <c r="K11" s="741"/>
      <c r="L11" s="741"/>
      <c r="M11" s="741"/>
      <c r="N11" s="741"/>
      <c r="O11" s="741"/>
      <c r="P11" s="741"/>
      <c r="Q11" s="33"/>
      <c r="R11" s="33"/>
      <c r="S11" s="33"/>
      <c r="T11" s="33"/>
      <c r="U11" s="33"/>
      <c r="V11" s="65"/>
      <c r="W11" s="66"/>
      <c r="X11" s="43"/>
      <c r="Y11" s="59"/>
      <c r="Z11" s="741"/>
      <c r="AA11" s="767"/>
      <c r="AB11" s="767"/>
      <c r="AC11" s="767"/>
      <c r="AD11" s="767"/>
      <c r="AE11" s="767"/>
      <c r="AF11" s="767"/>
      <c r="AG11" s="33"/>
      <c r="AH11" s="33"/>
      <c r="AI11" s="33"/>
      <c r="AJ11" s="33"/>
      <c r="AK11" s="33"/>
      <c r="AL11" s="55"/>
      <c r="AM11" s="44"/>
    </row>
    <row r="12" spans="1:39" ht="9" customHeight="1">
      <c r="A12" s="771"/>
      <c r="B12" s="772"/>
      <c r="C12" s="757"/>
      <c r="D12" s="757"/>
      <c r="E12" s="757"/>
      <c r="F12" s="757"/>
      <c r="G12" s="757"/>
      <c r="H12" s="757"/>
      <c r="I12" s="757"/>
      <c r="J12" s="756" t="str">
        <f>IF(ISBLANK(partije!J265),"",IF(partije!J265&gt;partije!K265,partije!F265,partije!H265))</f>
        <v/>
      </c>
      <c r="K12" s="756"/>
      <c r="L12" s="756"/>
      <c r="M12" s="756"/>
      <c r="N12" s="756"/>
      <c r="O12" s="760" t="str">
        <f>IF(ISBLANK(partije!J265),"",IF(partije!J265&gt;partije!K265,partije!J265,partije!K265))</f>
        <v/>
      </c>
      <c r="P12" s="749" t="str">
        <f>IF(ISBLANK(partije!J265),"",IF(partije!J265&gt;partije!K265,partije!K265,partije!J265))</f>
        <v/>
      </c>
      <c r="Q12" s="33"/>
      <c r="R12" s="33"/>
      <c r="S12" s="33"/>
      <c r="T12" s="33"/>
      <c r="U12" s="33"/>
      <c r="V12" s="65"/>
      <c r="W12" s="66"/>
      <c r="X12" s="42"/>
      <c r="Y12" s="792">
        <v>3</v>
      </c>
      <c r="Z12" s="756" t="str">
        <f>IF(ISBLANK(partije!J265),"",IF(partije!J265&lt;partije!K265,partije!F265,partije!H265))</f>
        <v/>
      </c>
      <c r="AA12" s="756"/>
      <c r="AB12" s="756"/>
      <c r="AC12" s="756"/>
      <c r="AD12" s="756"/>
      <c r="AE12" s="790"/>
      <c r="AF12" s="756"/>
      <c r="AG12" s="33"/>
      <c r="AH12" s="33"/>
      <c r="AI12" s="33"/>
      <c r="AJ12" s="33"/>
      <c r="AK12" s="33"/>
      <c r="AL12" s="55"/>
      <c r="AM12" s="44"/>
    </row>
    <row r="13" spans="1:39" ht="9" customHeight="1">
      <c r="A13" s="771">
        <v>6</v>
      </c>
      <c r="B13" s="772"/>
      <c r="C13" s="779" t="str">
        <f>IF(ISBLANK(partije!J205),"",IF(partije!J205&lt;partije!K205,partije!F205,partije!H205))</f>
        <v/>
      </c>
      <c r="D13" s="779"/>
      <c r="E13" s="779"/>
      <c r="F13" s="779"/>
      <c r="G13" s="779"/>
      <c r="H13" s="779"/>
      <c r="I13" s="780"/>
      <c r="J13" s="757"/>
      <c r="K13" s="757"/>
      <c r="L13" s="757"/>
      <c r="M13" s="757"/>
      <c r="N13" s="757"/>
      <c r="O13" s="761"/>
      <c r="P13" s="750"/>
      <c r="Q13" s="33"/>
      <c r="R13" s="33"/>
      <c r="S13" s="33"/>
      <c r="T13" s="33"/>
      <c r="U13" s="33"/>
      <c r="V13" s="65"/>
      <c r="W13" s="66"/>
      <c r="X13" s="42"/>
      <c r="Y13" s="792"/>
      <c r="Z13" s="757"/>
      <c r="AA13" s="757"/>
      <c r="AB13" s="757"/>
      <c r="AC13" s="757"/>
      <c r="AD13" s="757"/>
      <c r="AE13" s="791"/>
      <c r="AF13" s="757"/>
      <c r="AG13" s="33"/>
      <c r="AH13" s="33"/>
      <c r="AI13" s="33"/>
      <c r="AJ13" s="33"/>
      <c r="AK13" s="33"/>
      <c r="AL13" s="55"/>
      <c r="AM13" s="44"/>
    </row>
    <row r="14" spans="1:39" ht="9" customHeight="1">
      <c r="A14" s="771"/>
      <c r="B14" s="772"/>
      <c r="C14" s="757"/>
      <c r="D14" s="757"/>
      <c r="E14" s="757"/>
      <c r="F14" s="757"/>
      <c r="G14" s="757"/>
      <c r="H14" s="757"/>
      <c r="I14" s="781"/>
      <c r="J14" s="740" t="str">
        <f>IF(ISBLANK(partije!L265),"",partije!L265)</f>
        <v/>
      </c>
      <c r="K14" s="740" t="str">
        <f>IF(ISBLANK(partije!M265),"",partije!M265)</f>
        <v/>
      </c>
      <c r="L14" s="740" t="str">
        <f>IF(ISBLANK(partije!N265),"",partije!N265)</f>
        <v/>
      </c>
      <c r="M14" s="740" t="str">
        <f>IF(ISBLANK(partije!O265),"",partije!O265)</f>
        <v/>
      </c>
      <c r="N14" s="740" t="str">
        <f>IF(ISBLANK(partije!P265),"",partije!P265)</f>
        <v/>
      </c>
      <c r="O14" s="740" t="str">
        <f>IF(ISBLANK(partije!Q265),"",partije!Q265)</f>
        <v/>
      </c>
      <c r="P14" s="740" t="str">
        <f>IF(ISBLANK(partije!R265),"",partije!R265)</f>
        <v/>
      </c>
      <c r="Q14" s="786" t="str">
        <f>IF(ISBLANK(partije!J276),"",IF(partije!J276&gt;partije!K276,partije!F276,partije!H276))</f>
        <v/>
      </c>
      <c r="R14" s="756"/>
      <c r="S14" s="756"/>
      <c r="T14" s="756"/>
      <c r="U14" s="756"/>
      <c r="V14" s="760" t="str">
        <f>IF(ISBLANK(partije!J276),"",IF(partije!J276&gt;partije!K276,partije!J276,partije!K276))</f>
        <v/>
      </c>
      <c r="W14" s="749" t="str">
        <f>IF(ISBLANK(partije!J276),"",IF(partije!J276&gt;partije!K276,partije!K276,partije!J276))</f>
        <v/>
      </c>
      <c r="X14" s="33"/>
      <c r="Y14" s="58"/>
      <c r="Z14" s="740"/>
      <c r="AA14" s="766"/>
      <c r="AB14" s="766"/>
      <c r="AC14" s="766"/>
      <c r="AD14" s="766"/>
      <c r="AE14" s="766"/>
      <c r="AF14" s="766"/>
      <c r="AG14" s="786" t="str">
        <f>IF(ISBLANK(partije!J280),"",IF(partije!J280&gt;partije!K280,partije!F280,partije!H280))</f>
        <v/>
      </c>
      <c r="AH14" s="756"/>
      <c r="AI14" s="756"/>
      <c r="AJ14" s="756"/>
      <c r="AK14" s="756"/>
      <c r="AL14" s="788" t="str">
        <f>IF(ISBLANK(partije!J280),"",IF(partije!J280&gt;partije!K280,partije!J280,partije!K280))</f>
        <v/>
      </c>
      <c r="AM14" s="784" t="str">
        <f>IF(ISBLANK(partije!J280),"",IF(partije!J280&gt;partije!K280,partije!K280,partije!J280))</f>
        <v/>
      </c>
    </row>
    <row r="15" spans="1:39" ht="9" customHeight="1">
      <c r="A15" s="771">
        <v>7</v>
      </c>
      <c r="B15" s="772"/>
      <c r="C15" s="779" t="str">
        <f>IF(ISBLANK(partije!J206),"",IF(partije!J206&lt;partije!K206,partije!F206,partije!H206))</f>
        <v/>
      </c>
      <c r="D15" s="779"/>
      <c r="E15" s="779"/>
      <c r="F15" s="779"/>
      <c r="G15" s="779"/>
      <c r="H15" s="779"/>
      <c r="I15" s="779"/>
      <c r="J15" s="741"/>
      <c r="K15" s="741"/>
      <c r="L15" s="741"/>
      <c r="M15" s="741"/>
      <c r="N15" s="741"/>
      <c r="O15" s="741"/>
      <c r="P15" s="741"/>
      <c r="Q15" s="787"/>
      <c r="R15" s="757"/>
      <c r="S15" s="757"/>
      <c r="T15" s="757"/>
      <c r="U15" s="757"/>
      <c r="V15" s="761"/>
      <c r="W15" s="750"/>
      <c r="X15" s="33"/>
      <c r="Y15" s="58"/>
      <c r="Z15" s="741"/>
      <c r="AA15" s="767"/>
      <c r="AB15" s="767"/>
      <c r="AC15" s="767"/>
      <c r="AD15" s="767"/>
      <c r="AE15" s="767"/>
      <c r="AF15" s="767"/>
      <c r="AG15" s="787"/>
      <c r="AH15" s="757"/>
      <c r="AI15" s="757"/>
      <c r="AJ15" s="757"/>
      <c r="AK15" s="757"/>
      <c r="AL15" s="789"/>
      <c r="AM15" s="785"/>
    </row>
    <row r="16" spans="1:39" ht="9" customHeight="1">
      <c r="A16" s="771"/>
      <c r="B16" s="772"/>
      <c r="C16" s="757"/>
      <c r="D16" s="757"/>
      <c r="E16" s="757"/>
      <c r="F16" s="757"/>
      <c r="G16" s="757"/>
      <c r="H16" s="757"/>
      <c r="I16" s="757"/>
      <c r="J16" s="756" t="str">
        <f>IF(ISBLANK(partije!J266),"",IF(partije!J266&gt;partije!K266,partije!F266,partije!H266))</f>
        <v/>
      </c>
      <c r="K16" s="756"/>
      <c r="L16" s="756"/>
      <c r="M16" s="756"/>
      <c r="N16" s="756"/>
      <c r="O16" s="760" t="str">
        <f>IF(ISBLANK(partije!J266),"",IF(partije!J266&gt;partije!K266,partije!J266,partije!K266))</f>
        <v/>
      </c>
      <c r="P16" s="768" t="str">
        <f>IF(ISBLANK(partije!J266),"",IF(partije!J266&gt;partije!K266,partije!K266,partije!J266))</f>
        <v/>
      </c>
      <c r="Q16" s="740" t="str">
        <f>IF(ISBLANK(partije!L276),"",partije!L276)</f>
        <v/>
      </c>
      <c r="R16" s="740" t="str">
        <f>IF(ISBLANK(partije!M276),"",partije!M276)</f>
        <v/>
      </c>
      <c r="S16" s="740" t="str">
        <f>IF(ISBLANK(partije!N276),"",partije!N276)</f>
        <v/>
      </c>
      <c r="T16" s="740" t="str">
        <f>IF(ISBLANK(partije!O276),"",partije!O276)</f>
        <v/>
      </c>
      <c r="U16" s="740" t="str">
        <f>IF(ISBLANK(partije!P276),"",partije!P276)</f>
        <v/>
      </c>
      <c r="V16" s="740" t="str">
        <f>IF(ISBLANK(partije!Q276),"",partije!Q276)</f>
        <v/>
      </c>
      <c r="W16" s="740" t="str">
        <f>IF(ISBLANK(partije!R276),"",partije!R276)</f>
        <v/>
      </c>
      <c r="X16" s="33"/>
      <c r="Y16" s="783">
        <v>4</v>
      </c>
      <c r="Z16" s="756" t="str">
        <f>IF(ISBLANK(partije!J266),"",IF(partije!J266&lt;partije!K266,partije!F266,partije!H266))</f>
        <v/>
      </c>
      <c r="AA16" s="756"/>
      <c r="AB16" s="756"/>
      <c r="AC16" s="756"/>
      <c r="AD16" s="756"/>
      <c r="AE16" s="790"/>
      <c r="AF16" s="782"/>
      <c r="AG16" s="740" t="str">
        <f>IF(ISBLANK(partije!L280),"",partije!L280)</f>
        <v/>
      </c>
      <c r="AH16" s="740" t="str">
        <f>IF(ISBLANK(partije!M280),"",partije!M280)</f>
        <v/>
      </c>
      <c r="AI16" s="740" t="str">
        <f>IF(ISBLANK(partije!N280),"",partije!N280)</f>
        <v/>
      </c>
      <c r="AJ16" s="740" t="str">
        <f>IF(ISBLANK(partije!O280),"",partije!O280)</f>
        <v/>
      </c>
      <c r="AK16" s="740" t="str">
        <f>IF(ISBLANK(partije!P280),"",partije!P280)</f>
        <v/>
      </c>
      <c r="AL16" s="740" t="str">
        <f>IF(ISBLANK(partije!Q280),"",partije!Q280)</f>
        <v/>
      </c>
      <c r="AM16" s="740" t="str">
        <f>IF(ISBLANK(partije!R280),"",partije!R280)</f>
        <v/>
      </c>
    </row>
    <row r="17" spans="1:39" ht="9" customHeight="1">
      <c r="A17" s="771">
        <v>8</v>
      </c>
      <c r="B17" s="772"/>
      <c r="C17" s="779" t="str">
        <f>IF(ISBLANK(partije!J207),"",IF(partije!J207&lt;partije!K207,partije!F207,partije!H207))</f>
        <v/>
      </c>
      <c r="D17" s="779"/>
      <c r="E17" s="779"/>
      <c r="F17" s="779"/>
      <c r="G17" s="779"/>
      <c r="H17" s="779"/>
      <c r="I17" s="780"/>
      <c r="J17" s="757"/>
      <c r="K17" s="757"/>
      <c r="L17" s="757"/>
      <c r="M17" s="757"/>
      <c r="N17" s="757"/>
      <c r="O17" s="761"/>
      <c r="P17" s="769"/>
      <c r="Q17" s="741"/>
      <c r="R17" s="741"/>
      <c r="S17" s="741"/>
      <c r="T17" s="741"/>
      <c r="U17" s="741"/>
      <c r="V17" s="741"/>
      <c r="W17" s="741"/>
      <c r="X17" s="33"/>
      <c r="Y17" s="783"/>
      <c r="Z17" s="757"/>
      <c r="AA17" s="757"/>
      <c r="AB17" s="757"/>
      <c r="AC17" s="757"/>
      <c r="AD17" s="757"/>
      <c r="AE17" s="791"/>
      <c r="AF17" s="781"/>
      <c r="AG17" s="741"/>
      <c r="AH17" s="741"/>
      <c r="AI17" s="741"/>
      <c r="AJ17" s="741"/>
      <c r="AK17" s="741"/>
      <c r="AL17" s="741"/>
      <c r="AM17" s="741"/>
    </row>
    <row r="18" spans="1:39" ht="9" customHeight="1">
      <c r="A18" s="771"/>
      <c r="B18" s="772"/>
      <c r="C18" s="757"/>
      <c r="D18" s="757"/>
      <c r="E18" s="757"/>
      <c r="F18" s="757"/>
      <c r="G18" s="757"/>
      <c r="H18" s="757"/>
      <c r="I18" s="781"/>
      <c r="J18" s="740" t="str">
        <f>IF(ISBLANK(partije!L266),"",partije!L266)</f>
        <v/>
      </c>
      <c r="K18" s="740" t="str">
        <f>IF(ISBLANK(partije!M266),"",partije!M266)</f>
        <v/>
      </c>
      <c r="L18" s="740" t="str">
        <f>IF(ISBLANK(partije!N266),"",partije!N266)</f>
        <v/>
      </c>
      <c r="M18" s="740" t="str">
        <f>IF(ISBLANK(partije!O266),"",partije!O266)</f>
        <v/>
      </c>
      <c r="N18" s="740" t="str">
        <f>IF(ISBLANK(partije!P266),"",partije!P266)</f>
        <v/>
      </c>
      <c r="O18" s="740" t="str">
        <f>IF(ISBLANK(partije!Q266),"",partije!Q266)</f>
        <v/>
      </c>
      <c r="P18" s="740" t="str">
        <f>IF(ISBLANK(partije!R266),"",partije!R266)</f>
        <v/>
      </c>
      <c r="Q18" s="33"/>
      <c r="R18" s="33"/>
      <c r="S18" s="33"/>
      <c r="T18" s="33"/>
      <c r="U18" s="33"/>
      <c r="V18" s="65"/>
      <c r="W18" s="66"/>
      <c r="X18" s="33"/>
      <c r="Y18" s="58"/>
      <c r="Z18" s="740"/>
      <c r="AA18" s="766"/>
      <c r="AB18" s="766"/>
      <c r="AC18" s="766"/>
      <c r="AD18" s="766"/>
      <c r="AE18" s="766"/>
      <c r="AF18" s="766"/>
      <c r="AG18" s="33"/>
      <c r="AH18" s="33"/>
      <c r="AI18" s="33"/>
      <c r="AJ18" s="33"/>
      <c r="AK18" s="33"/>
      <c r="AL18" s="55"/>
      <c r="AM18" s="44"/>
    </row>
    <row r="19" spans="1:39" ht="9" customHeight="1">
      <c r="A19" s="771">
        <v>9</v>
      </c>
      <c r="B19" s="772"/>
      <c r="C19" s="779" t="str">
        <f>IF(ISBLANK(partije!J208),"",IF(partije!J208&lt;partije!K208,partije!F208,partije!H208))</f>
        <v/>
      </c>
      <c r="D19" s="779"/>
      <c r="E19" s="779"/>
      <c r="F19" s="779"/>
      <c r="G19" s="779"/>
      <c r="H19" s="779"/>
      <c r="I19" s="779"/>
      <c r="J19" s="741"/>
      <c r="K19" s="741"/>
      <c r="L19" s="741"/>
      <c r="M19" s="741"/>
      <c r="N19" s="741"/>
      <c r="O19" s="741"/>
      <c r="P19" s="741"/>
      <c r="Q19" s="33"/>
      <c r="R19" s="33"/>
      <c r="S19" s="33"/>
      <c r="T19" s="33"/>
      <c r="U19" s="33"/>
      <c r="V19" s="65"/>
      <c r="W19" s="66"/>
      <c r="X19" s="33"/>
      <c r="Y19" s="58"/>
      <c r="Z19" s="741"/>
      <c r="AA19" s="767"/>
      <c r="AB19" s="767"/>
      <c r="AC19" s="767"/>
      <c r="AD19" s="767"/>
      <c r="AE19" s="767"/>
      <c r="AF19" s="767"/>
      <c r="AG19" s="33"/>
      <c r="AH19" s="33"/>
      <c r="AI19" s="33"/>
      <c r="AJ19" s="33"/>
      <c r="AK19" s="33"/>
      <c r="AL19" s="55"/>
      <c r="AM19" s="44"/>
    </row>
    <row r="20" spans="1:39" ht="9" customHeight="1">
      <c r="A20" s="771"/>
      <c r="B20" s="772"/>
      <c r="C20" s="757"/>
      <c r="D20" s="757"/>
      <c r="E20" s="757"/>
      <c r="F20" s="757"/>
      <c r="G20" s="757"/>
      <c r="H20" s="757"/>
      <c r="I20" s="757"/>
      <c r="J20" s="756" t="str">
        <f>IF(ISBLANK(partije!J267),"",IF(partije!J267&gt;partije!K267,partije!F267,partije!H267))</f>
        <v/>
      </c>
      <c r="K20" s="756"/>
      <c r="L20" s="756"/>
      <c r="M20" s="756"/>
      <c r="N20" s="756"/>
      <c r="O20" s="760" t="str">
        <f>IF(ISBLANK(partije!J267),"",IF(partije!J267&gt;partije!K267,partije!J267,partije!K267))</f>
        <v/>
      </c>
      <c r="P20" s="749" t="str">
        <f>IF(ISBLANK(partije!J267),"",IF(partije!J267&gt;partije!K267,partije!K267,partije!J267))</f>
        <v/>
      </c>
      <c r="Q20" s="33"/>
      <c r="R20" s="33"/>
      <c r="S20" s="33"/>
      <c r="T20" s="33"/>
      <c r="U20" s="33"/>
      <c r="V20" s="65"/>
      <c r="W20" s="66"/>
      <c r="X20" s="33"/>
      <c r="Y20" s="783">
        <v>5</v>
      </c>
      <c r="Z20" s="756" t="str">
        <f>IF(ISBLANK(partije!J267),"",IF(partije!J267&lt;partije!K267,partije!F267,partije!H267))</f>
        <v/>
      </c>
      <c r="AA20" s="756"/>
      <c r="AB20" s="756"/>
      <c r="AC20" s="756"/>
      <c r="AD20" s="756"/>
      <c r="AE20" s="790"/>
      <c r="AF20" s="756"/>
      <c r="AG20" s="33"/>
      <c r="AH20" s="33"/>
      <c r="AI20" s="33"/>
      <c r="AJ20" s="33"/>
      <c r="AK20" s="33"/>
      <c r="AL20" s="55"/>
      <c r="AM20" s="44"/>
    </row>
    <row r="21" spans="1:39" ht="9" customHeight="1">
      <c r="A21" s="771">
        <v>10</v>
      </c>
      <c r="B21" s="772"/>
      <c r="C21" s="779" t="str">
        <f>IF(ISBLANK(partije!J209),"",IF(partije!J209&lt;partije!K209,partije!F209,partije!H209))</f>
        <v/>
      </c>
      <c r="D21" s="779"/>
      <c r="E21" s="779"/>
      <c r="F21" s="779"/>
      <c r="G21" s="779"/>
      <c r="H21" s="779"/>
      <c r="I21" s="780"/>
      <c r="J21" s="757"/>
      <c r="K21" s="757"/>
      <c r="L21" s="757"/>
      <c r="M21" s="757"/>
      <c r="N21" s="757"/>
      <c r="O21" s="761"/>
      <c r="P21" s="750"/>
      <c r="Q21" s="33"/>
      <c r="R21" s="33"/>
      <c r="S21" s="33"/>
      <c r="T21" s="33"/>
      <c r="U21" s="33"/>
      <c r="V21" s="65"/>
      <c r="W21" s="66"/>
      <c r="X21" s="33"/>
      <c r="Y21" s="783"/>
      <c r="Z21" s="757"/>
      <c r="AA21" s="757"/>
      <c r="AB21" s="757"/>
      <c r="AC21" s="757"/>
      <c r="AD21" s="757"/>
      <c r="AE21" s="791"/>
      <c r="AF21" s="757"/>
      <c r="AG21" s="33"/>
      <c r="AH21" s="33"/>
      <c r="AI21" s="33"/>
      <c r="AJ21" s="33"/>
      <c r="AK21" s="33"/>
      <c r="AL21" s="55"/>
      <c r="AM21" s="44"/>
    </row>
    <row r="22" spans="1:39" ht="9" customHeight="1">
      <c r="A22" s="771"/>
      <c r="B22" s="772"/>
      <c r="C22" s="757"/>
      <c r="D22" s="757"/>
      <c r="E22" s="757"/>
      <c r="F22" s="757"/>
      <c r="G22" s="757"/>
      <c r="H22" s="757"/>
      <c r="I22" s="781"/>
      <c r="J22" s="740" t="str">
        <f>IF(ISBLANK(partije!L267),"",partije!L267)</f>
        <v/>
      </c>
      <c r="K22" s="740" t="str">
        <f>IF(ISBLANK(partije!M267),"",partije!M267)</f>
        <v/>
      </c>
      <c r="L22" s="740" t="str">
        <f>IF(ISBLANK(partije!N267),"",partije!N267)</f>
        <v/>
      </c>
      <c r="M22" s="740" t="str">
        <f>IF(ISBLANK(partije!O267),"",partije!O267)</f>
        <v/>
      </c>
      <c r="N22" s="740" t="str">
        <f>IF(ISBLANK(partije!P267),"",partije!P267)</f>
        <v/>
      </c>
      <c r="O22" s="740" t="str">
        <f>IF(ISBLANK(partije!Q267),"",partije!Q267)</f>
        <v/>
      </c>
      <c r="P22" s="740" t="str">
        <f>IF(ISBLANK(partije!R267),"",partije!R267)</f>
        <v/>
      </c>
      <c r="Q22" s="786" t="str">
        <f>IF(ISBLANK(partije!J277),"",IF(partije!J277&gt;partije!K277,partije!F277,partije!H277))</f>
        <v/>
      </c>
      <c r="R22" s="756"/>
      <c r="S22" s="756"/>
      <c r="T22" s="756"/>
      <c r="U22" s="756"/>
      <c r="V22" s="760" t="str">
        <f>IF(ISBLANK(partije!J277),"",IF(partije!J277&gt;partije!K277,partije!J277,partije!K277))</f>
        <v/>
      </c>
      <c r="W22" s="749" t="str">
        <f>IF(ISBLANK(partije!J277),"",IF(partije!J277&gt;partije!K277,partije!K277,partije!J277))</f>
        <v/>
      </c>
      <c r="X22" s="33"/>
      <c r="Y22" s="58"/>
      <c r="Z22" s="740"/>
      <c r="AA22" s="766"/>
      <c r="AB22" s="766"/>
      <c r="AC22" s="766"/>
      <c r="AD22" s="766"/>
      <c r="AE22" s="766"/>
      <c r="AF22" s="766"/>
      <c r="AG22" s="786" t="str">
        <f>IF(ISBLANK(partije!J281),"",IF(partije!J281&gt;partije!K281,partije!F281,partije!H281))</f>
        <v/>
      </c>
      <c r="AH22" s="756"/>
      <c r="AI22" s="756"/>
      <c r="AJ22" s="756"/>
      <c r="AK22" s="756"/>
      <c r="AL22" s="788" t="str">
        <f>IF(ISBLANK(partije!J281),"",IF(partije!J281&gt;partije!K281,partije!J281,partije!K281))</f>
        <v/>
      </c>
      <c r="AM22" s="784" t="str">
        <f>IF(ISBLANK(partije!J281),"",IF(partije!J281&gt;partije!K281,partije!K281,partije!J281))</f>
        <v/>
      </c>
    </row>
    <row r="23" spans="1:39" ht="9" customHeight="1">
      <c r="A23" s="771">
        <v>11</v>
      </c>
      <c r="B23" s="772"/>
      <c r="C23" s="779" t="str">
        <f>IF(ISBLANK(partije!J210),"",IF(partije!J210&lt;partije!K210,partije!F210,partije!H210))</f>
        <v/>
      </c>
      <c r="D23" s="779"/>
      <c r="E23" s="779"/>
      <c r="F23" s="779"/>
      <c r="G23" s="779"/>
      <c r="H23" s="779"/>
      <c r="I23" s="779"/>
      <c r="J23" s="741"/>
      <c r="K23" s="741"/>
      <c r="L23" s="741"/>
      <c r="M23" s="741"/>
      <c r="N23" s="741"/>
      <c r="O23" s="741"/>
      <c r="P23" s="741"/>
      <c r="Q23" s="787"/>
      <c r="R23" s="757"/>
      <c r="S23" s="757"/>
      <c r="T23" s="757"/>
      <c r="U23" s="757"/>
      <c r="V23" s="761"/>
      <c r="W23" s="750"/>
      <c r="X23" s="33"/>
      <c r="Y23" s="58"/>
      <c r="Z23" s="741"/>
      <c r="AA23" s="767"/>
      <c r="AB23" s="767"/>
      <c r="AC23" s="767"/>
      <c r="AD23" s="767"/>
      <c r="AE23" s="767"/>
      <c r="AF23" s="767"/>
      <c r="AG23" s="787"/>
      <c r="AH23" s="757"/>
      <c r="AI23" s="757"/>
      <c r="AJ23" s="757"/>
      <c r="AK23" s="757"/>
      <c r="AL23" s="789"/>
      <c r="AM23" s="785"/>
    </row>
    <row r="24" spans="1:39" ht="9" customHeight="1">
      <c r="A24" s="771"/>
      <c r="B24" s="772"/>
      <c r="C24" s="757"/>
      <c r="D24" s="757"/>
      <c r="E24" s="757"/>
      <c r="F24" s="757"/>
      <c r="G24" s="757"/>
      <c r="H24" s="757"/>
      <c r="I24" s="757"/>
      <c r="J24" s="756" t="str">
        <f>IF(ISBLANK(partije!J268),"",IF(partije!J268&gt;partije!K268,partije!F268,partije!H268))</f>
        <v/>
      </c>
      <c r="K24" s="756"/>
      <c r="L24" s="756"/>
      <c r="M24" s="756"/>
      <c r="N24" s="756"/>
      <c r="O24" s="760" t="str">
        <f>IF(ISBLANK(partije!J268),"",IF(partije!J268&gt;partije!K268,partije!J268,partije!K268))</f>
        <v/>
      </c>
      <c r="P24" s="768" t="str">
        <f>IF(ISBLANK(partije!J268),"",IF(partije!J268&gt;partije!K268,partije!K268,partije!J268))</f>
        <v/>
      </c>
      <c r="Q24" s="740" t="str">
        <f>IF(ISBLANK(partije!L277),"",partije!L277)</f>
        <v/>
      </c>
      <c r="R24" s="740" t="str">
        <f>IF(ISBLANK(partije!M277),"",partije!M277)</f>
        <v/>
      </c>
      <c r="S24" s="740" t="str">
        <f>IF(ISBLANK(partije!N277),"",partije!N277)</f>
        <v/>
      </c>
      <c r="T24" s="740" t="str">
        <f>IF(ISBLANK(partije!O277),"",partije!O277)</f>
        <v/>
      </c>
      <c r="U24" s="740" t="str">
        <f>IF(ISBLANK(partije!P277),"",partije!P277)</f>
        <v/>
      </c>
      <c r="V24" s="740" t="str">
        <f>IF(ISBLANK(partije!Q277),"",partije!Q277)</f>
        <v/>
      </c>
      <c r="W24" s="740" t="str">
        <f>IF(ISBLANK(partije!R277),"",partije!R277)</f>
        <v/>
      </c>
      <c r="X24" s="33"/>
      <c r="Y24" s="783">
        <v>6</v>
      </c>
      <c r="Z24" s="756" t="str">
        <f>IF(ISBLANK(partije!J268),"",IF(partije!J268&lt;partije!K268,partije!F268,partije!H268))</f>
        <v/>
      </c>
      <c r="AA24" s="756"/>
      <c r="AB24" s="756"/>
      <c r="AC24" s="756"/>
      <c r="AD24" s="756"/>
      <c r="AE24" s="790"/>
      <c r="AF24" s="782"/>
      <c r="AG24" s="740" t="str">
        <f>IF(ISBLANK(partije!L281),"",partije!L281)</f>
        <v/>
      </c>
      <c r="AH24" s="740" t="str">
        <f>IF(ISBLANK(partije!M281),"",partije!M281)</f>
        <v/>
      </c>
      <c r="AI24" s="740" t="str">
        <f>IF(ISBLANK(partije!N281),"",partije!N281)</f>
        <v/>
      </c>
      <c r="AJ24" s="740" t="str">
        <f>IF(ISBLANK(partije!O281),"",partije!O281)</f>
        <v/>
      </c>
      <c r="AK24" s="740" t="str">
        <f>IF(ISBLANK(partije!P281),"",partije!P281)</f>
        <v/>
      </c>
      <c r="AL24" s="740" t="str">
        <f>IF(ISBLANK(partije!Q281),"",partije!Q281)</f>
        <v/>
      </c>
      <c r="AM24" s="740" t="str">
        <f>IF(ISBLANK(partije!R281),"",partije!R281)</f>
        <v/>
      </c>
    </row>
    <row r="25" spans="1:39" ht="9" customHeight="1">
      <c r="A25" s="771">
        <v>12</v>
      </c>
      <c r="B25" s="772"/>
      <c r="C25" s="779" t="str">
        <f>IF(ISBLANK(partije!J211),"",IF(partije!J211&lt;partije!K211,partije!F211,partije!H211))</f>
        <v/>
      </c>
      <c r="D25" s="779"/>
      <c r="E25" s="779"/>
      <c r="F25" s="779"/>
      <c r="G25" s="779"/>
      <c r="H25" s="779"/>
      <c r="I25" s="780"/>
      <c r="J25" s="757"/>
      <c r="K25" s="757"/>
      <c r="L25" s="757"/>
      <c r="M25" s="757"/>
      <c r="N25" s="757"/>
      <c r="O25" s="761"/>
      <c r="P25" s="769"/>
      <c r="Q25" s="741"/>
      <c r="R25" s="741"/>
      <c r="S25" s="741"/>
      <c r="T25" s="741"/>
      <c r="U25" s="741"/>
      <c r="V25" s="741"/>
      <c r="W25" s="741"/>
      <c r="X25" s="33"/>
      <c r="Y25" s="783"/>
      <c r="Z25" s="757"/>
      <c r="AA25" s="757"/>
      <c r="AB25" s="757"/>
      <c r="AC25" s="757"/>
      <c r="AD25" s="757"/>
      <c r="AE25" s="791"/>
      <c r="AF25" s="781"/>
      <c r="AG25" s="741"/>
      <c r="AH25" s="741"/>
      <c r="AI25" s="741"/>
      <c r="AJ25" s="741"/>
      <c r="AK25" s="741"/>
      <c r="AL25" s="741"/>
      <c r="AM25" s="741"/>
    </row>
    <row r="26" spans="1:39" ht="9" customHeight="1">
      <c r="A26" s="771"/>
      <c r="B26" s="772"/>
      <c r="C26" s="757"/>
      <c r="D26" s="757"/>
      <c r="E26" s="757"/>
      <c r="F26" s="757"/>
      <c r="G26" s="757"/>
      <c r="H26" s="757"/>
      <c r="I26" s="781"/>
      <c r="J26" s="740" t="str">
        <f>IF(ISBLANK(partije!L268),"",partije!L268)</f>
        <v/>
      </c>
      <c r="K26" s="740" t="str">
        <f>IF(ISBLANK(partije!M268),"",partije!M268)</f>
        <v/>
      </c>
      <c r="L26" s="740" t="str">
        <f>IF(ISBLANK(partije!N268),"",partije!N268)</f>
        <v/>
      </c>
      <c r="M26" s="740" t="str">
        <f>IF(ISBLANK(partije!O268),"",partije!O268)</f>
        <v/>
      </c>
      <c r="N26" s="740" t="str">
        <f>IF(ISBLANK(partije!P268),"",partije!P268)</f>
        <v/>
      </c>
      <c r="O26" s="740" t="str">
        <f>IF(ISBLANK(partije!Q268),"",partije!Q268)</f>
        <v/>
      </c>
      <c r="P26" s="740" t="str">
        <f>IF(ISBLANK(partije!R268),"",partije!R268)</f>
        <v/>
      </c>
      <c r="Q26" s="33"/>
      <c r="R26" s="33"/>
      <c r="S26" s="33"/>
      <c r="T26" s="33"/>
      <c r="U26" s="33"/>
      <c r="V26" s="65"/>
      <c r="W26" s="66"/>
      <c r="X26" s="43"/>
      <c r="Y26" s="59"/>
      <c r="Z26" s="740"/>
      <c r="AA26" s="766"/>
      <c r="AB26" s="766"/>
      <c r="AC26" s="766"/>
      <c r="AD26" s="766"/>
      <c r="AE26" s="766"/>
      <c r="AF26" s="766"/>
      <c r="AG26" s="33"/>
      <c r="AH26" s="33"/>
      <c r="AI26" s="33"/>
      <c r="AJ26" s="33"/>
      <c r="AK26" s="33"/>
      <c r="AL26" s="55"/>
      <c r="AM26" s="44"/>
    </row>
    <row r="27" spans="1:39" ht="9" customHeight="1">
      <c r="A27" s="771">
        <v>13</v>
      </c>
      <c r="B27" s="772"/>
      <c r="C27" s="779" t="str">
        <f>IF(ISBLANK(partije!J212),"",IF(partije!J212&lt;partije!K212,partije!F212,partije!H212))</f>
        <v/>
      </c>
      <c r="D27" s="779"/>
      <c r="E27" s="779"/>
      <c r="F27" s="779"/>
      <c r="G27" s="779"/>
      <c r="H27" s="779"/>
      <c r="I27" s="779"/>
      <c r="J27" s="741"/>
      <c r="K27" s="741"/>
      <c r="L27" s="741"/>
      <c r="M27" s="741"/>
      <c r="N27" s="741"/>
      <c r="O27" s="741"/>
      <c r="P27" s="741"/>
      <c r="Q27" s="33"/>
      <c r="R27" s="33"/>
      <c r="S27" s="33"/>
      <c r="T27" s="33"/>
      <c r="U27" s="33"/>
      <c r="V27" s="65"/>
      <c r="W27" s="66"/>
      <c r="X27" s="43"/>
      <c r="Y27" s="59"/>
      <c r="Z27" s="741"/>
      <c r="AA27" s="767"/>
      <c r="AB27" s="767"/>
      <c r="AC27" s="767"/>
      <c r="AD27" s="767"/>
      <c r="AE27" s="767"/>
      <c r="AF27" s="767"/>
      <c r="AG27" s="33"/>
      <c r="AH27" s="33"/>
      <c r="AI27" s="33"/>
      <c r="AJ27" s="33"/>
      <c r="AK27" s="33"/>
      <c r="AL27" s="55"/>
      <c r="AM27" s="44"/>
    </row>
    <row r="28" spans="1:39" ht="9" customHeight="1">
      <c r="A28" s="771"/>
      <c r="B28" s="772"/>
      <c r="C28" s="757"/>
      <c r="D28" s="757"/>
      <c r="E28" s="757"/>
      <c r="F28" s="757"/>
      <c r="G28" s="757"/>
      <c r="H28" s="757"/>
      <c r="I28" s="757"/>
      <c r="J28" s="756" t="str">
        <f>IF(ISBLANK(partije!J269),"",IF(partije!J269&gt;partije!K269,partije!F269,partije!H269))</f>
        <v/>
      </c>
      <c r="K28" s="756"/>
      <c r="L28" s="756"/>
      <c r="M28" s="756"/>
      <c r="N28" s="756"/>
      <c r="O28" s="760" t="str">
        <f>IF(ISBLANK(partije!J269),"",IF(partije!J269&gt;partije!K269,partije!J269,partije!K269))</f>
        <v/>
      </c>
      <c r="P28" s="749" t="str">
        <f>IF(ISBLANK(partije!J263),"",IF(partije!J263&gt;partije!K263,partije!K263,partije!J263))</f>
        <v/>
      </c>
      <c r="Q28" s="33"/>
      <c r="R28" s="33"/>
      <c r="S28" s="33"/>
      <c r="T28" s="33"/>
      <c r="U28" s="33"/>
      <c r="V28" s="65"/>
      <c r="W28" s="66"/>
      <c r="X28" s="42"/>
      <c r="Y28" s="792">
        <v>7</v>
      </c>
      <c r="Z28" s="756" t="str">
        <f>IF(ISBLANK(partije!J269),"",IF(partije!J269&lt;partije!K269,partije!F269,partije!H269))</f>
        <v/>
      </c>
      <c r="AA28" s="756"/>
      <c r="AB28" s="756"/>
      <c r="AC28" s="756"/>
      <c r="AD28" s="756"/>
      <c r="AE28" s="790"/>
      <c r="AF28" s="756"/>
      <c r="AG28" s="33"/>
      <c r="AH28" s="33"/>
      <c r="AI28" s="33"/>
      <c r="AJ28" s="33"/>
      <c r="AK28" s="33"/>
      <c r="AL28" s="55"/>
      <c r="AM28" s="44"/>
    </row>
    <row r="29" spans="1:39" ht="9" customHeight="1">
      <c r="A29" s="771">
        <v>14</v>
      </c>
      <c r="B29" s="772"/>
      <c r="C29" s="779" t="str">
        <f>IF(ISBLANK(partije!J213),"",IF(partije!J213&lt;partije!K213,partije!F213,partije!H213))</f>
        <v/>
      </c>
      <c r="D29" s="779"/>
      <c r="E29" s="779"/>
      <c r="F29" s="779"/>
      <c r="G29" s="779"/>
      <c r="H29" s="779"/>
      <c r="I29" s="780"/>
      <c r="J29" s="757"/>
      <c r="K29" s="757"/>
      <c r="L29" s="757"/>
      <c r="M29" s="757"/>
      <c r="N29" s="757"/>
      <c r="O29" s="761"/>
      <c r="P29" s="750"/>
      <c r="Q29" s="33"/>
      <c r="R29" s="33"/>
      <c r="S29" s="33"/>
      <c r="T29" s="33"/>
      <c r="U29" s="33"/>
      <c r="V29" s="65"/>
      <c r="W29" s="66"/>
      <c r="X29" s="42"/>
      <c r="Y29" s="792"/>
      <c r="Z29" s="757"/>
      <c r="AA29" s="757"/>
      <c r="AB29" s="757"/>
      <c r="AC29" s="757"/>
      <c r="AD29" s="757"/>
      <c r="AE29" s="791"/>
      <c r="AF29" s="757"/>
      <c r="AG29" s="33"/>
      <c r="AH29" s="33"/>
      <c r="AI29" s="33"/>
      <c r="AJ29" s="33"/>
      <c r="AK29" s="33"/>
      <c r="AL29" s="55"/>
      <c r="AM29" s="44"/>
    </row>
    <row r="30" spans="1:39" ht="9" customHeight="1">
      <c r="A30" s="771"/>
      <c r="B30" s="772"/>
      <c r="C30" s="757"/>
      <c r="D30" s="757"/>
      <c r="E30" s="757"/>
      <c r="F30" s="757"/>
      <c r="G30" s="757"/>
      <c r="H30" s="757"/>
      <c r="I30" s="781"/>
      <c r="J30" s="740" t="str">
        <f>IF(ISBLANK(partije!L269),"",partije!L269)</f>
        <v/>
      </c>
      <c r="K30" s="740" t="str">
        <f>IF(ISBLANK(partije!M269),"",partije!M269)</f>
        <v/>
      </c>
      <c r="L30" s="740" t="str">
        <f>IF(ISBLANK(partije!N269),"",partije!N269)</f>
        <v/>
      </c>
      <c r="M30" s="740" t="str">
        <f>IF(ISBLANK(partije!O269),"",partije!O269)</f>
        <v/>
      </c>
      <c r="N30" s="740" t="str">
        <f>IF(ISBLANK(partije!P269),"",partije!P269)</f>
        <v/>
      </c>
      <c r="O30" s="740" t="str">
        <f>IF(ISBLANK(partije!Q269),"",partije!Q269)</f>
        <v/>
      </c>
      <c r="P30" s="740" t="str">
        <f>IF(ISBLANK(partije!R269),"",partije!R269)</f>
        <v/>
      </c>
      <c r="Q30" s="786" t="str">
        <f>IF(ISBLANK(partije!J278),"",IF(partije!J278&gt;partije!K278,partije!F278,partije!H278))</f>
        <v/>
      </c>
      <c r="R30" s="756"/>
      <c r="S30" s="756"/>
      <c r="T30" s="756"/>
      <c r="U30" s="756"/>
      <c r="V30" s="760" t="str">
        <f>IF(ISBLANK(partije!J278),"",IF(partije!J278&gt;partije!K278,partije!J278,partije!K278))</f>
        <v/>
      </c>
      <c r="W30" s="749" t="str">
        <f>IF(ISBLANK(partije!J278),"",IF(partije!J278&gt;partije!K278,partije!K278,partije!J278))</f>
        <v/>
      </c>
      <c r="X30" s="33"/>
      <c r="Y30" s="58"/>
      <c r="Z30" s="740"/>
      <c r="AA30" s="766"/>
      <c r="AB30" s="766"/>
      <c r="AC30" s="766"/>
      <c r="AD30" s="766"/>
      <c r="AE30" s="766"/>
      <c r="AF30" s="766"/>
      <c r="AG30" s="786" t="str">
        <f>IF(ISBLANK(partije!J282),"",IF(partije!J282&gt;partije!K282,partije!F282,partije!H282))</f>
        <v/>
      </c>
      <c r="AH30" s="756"/>
      <c r="AI30" s="756"/>
      <c r="AJ30" s="756"/>
      <c r="AK30" s="756"/>
      <c r="AL30" s="788" t="str">
        <f>IF(ISBLANK(partije!J282),"",IF(partije!J282&gt;partije!K282,partije!J282,partije!K282))</f>
        <v/>
      </c>
      <c r="AM30" s="784" t="str">
        <f>IF(ISBLANK(partije!J282),"",IF(partije!J282&gt;partije!K282,partije!K282,partije!J282))</f>
        <v/>
      </c>
    </row>
    <row r="31" spans="1:39" ht="9" customHeight="1">
      <c r="A31" s="771">
        <v>15</v>
      </c>
      <c r="B31" s="772"/>
      <c r="C31" s="779" t="str">
        <f>IF(ISBLANK(partije!J214),"",IF(partije!J214&lt;partije!K214,partije!F214,partije!H214))</f>
        <v/>
      </c>
      <c r="D31" s="779"/>
      <c r="E31" s="779"/>
      <c r="F31" s="779"/>
      <c r="G31" s="779"/>
      <c r="H31" s="779"/>
      <c r="I31" s="779"/>
      <c r="J31" s="741"/>
      <c r="K31" s="741"/>
      <c r="L31" s="741"/>
      <c r="M31" s="741"/>
      <c r="N31" s="741"/>
      <c r="O31" s="741"/>
      <c r="P31" s="741"/>
      <c r="Q31" s="787"/>
      <c r="R31" s="757"/>
      <c r="S31" s="757"/>
      <c r="T31" s="757"/>
      <c r="U31" s="757"/>
      <c r="V31" s="761"/>
      <c r="W31" s="750"/>
      <c r="X31" s="33"/>
      <c r="Y31" s="58"/>
      <c r="Z31" s="741"/>
      <c r="AA31" s="767"/>
      <c r="AB31" s="767"/>
      <c r="AC31" s="767"/>
      <c r="AD31" s="767"/>
      <c r="AE31" s="767"/>
      <c r="AF31" s="767"/>
      <c r="AG31" s="787"/>
      <c r="AH31" s="757"/>
      <c r="AI31" s="757"/>
      <c r="AJ31" s="757"/>
      <c r="AK31" s="757"/>
      <c r="AL31" s="789"/>
      <c r="AM31" s="785"/>
    </row>
    <row r="32" spans="1:39" ht="9" customHeight="1">
      <c r="A32" s="771"/>
      <c r="B32" s="772"/>
      <c r="C32" s="757"/>
      <c r="D32" s="757"/>
      <c r="E32" s="757"/>
      <c r="F32" s="757"/>
      <c r="G32" s="757"/>
      <c r="H32" s="757"/>
      <c r="I32" s="757"/>
      <c r="J32" s="756" t="str">
        <f>IF(ISBLANK(partije!J270),"",IF(partije!J270&gt;partije!K270,partije!F270,partije!H270))</f>
        <v/>
      </c>
      <c r="K32" s="756"/>
      <c r="L32" s="756"/>
      <c r="M32" s="756"/>
      <c r="N32" s="756"/>
      <c r="O32" s="760" t="str">
        <f>IF(ISBLANK(partije!J270),"",IF(partije!J270&gt;partije!K270,partije!J270,partije!K270))</f>
        <v/>
      </c>
      <c r="P32" s="768" t="str">
        <f>IF(ISBLANK(partije!J270),"",IF(partije!J270&gt;partije!K270,partije!K270,partije!J270))</f>
        <v/>
      </c>
      <c r="Q32" s="740" t="str">
        <f>IF(ISBLANK(partije!L278),"",partije!L278)</f>
        <v/>
      </c>
      <c r="R32" s="740" t="str">
        <f>IF(ISBLANK(partije!M278),"",partije!M278)</f>
        <v/>
      </c>
      <c r="S32" s="740" t="str">
        <f>IF(ISBLANK(partije!N278),"",partije!N278)</f>
        <v/>
      </c>
      <c r="T32" s="740" t="str">
        <f>IF(ISBLANK(partije!O278),"",partije!O278)</f>
        <v/>
      </c>
      <c r="U32" s="740" t="str">
        <f>IF(ISBLANK(partije!P278),"",partije!P278)</f>
        <v/>
      </c>
      <c r="V32" s="740" t="str">
        <f>IF(ISBLANK(partije!Q278),"",partije!Q278)</f>
        <v/>
      </c>
      <c r="W32" s="740" t="str">
        <f>IF(ISBLANK(partije!R278),"",partije!R278)</f>
        <v/>
      </c>
      <c r="X32" s="33"/>
      <c r="Y32" s="783">
        <v>8</v>
      </c>
      <c r="Z32" s="756" t="str">
        <f>IF(ISBLANK(partije!J270),"",IF(partije!J270&lt;partije!K270,partije!F270,partije!H270))</f>
        <v/>
      </c>
      <c r="AA32" s="756"/>
      <c r="AB32" s="756"/>
      <c r="AC32" s="756"/>
      <c r="AD32" s="756"/>
      <c r="AE32" s="790"/>
      <c r="AF32" s="782"/>
      <c r="AG32" s="740" t="str">
        <f>IF(ISBLANK(partije!L282),"",partije!L282)</f>
        <v/>
      </c>
      <c r="AH32" s="740" t="str">
        <f>IF(ISBLANK(partije!M282),"",partije!M282)</f>
        <v/>
      </c>
      <c r="AI32" s="740" t="str">
        <f>IF(ISBLANK(partije!N282),"",partije!N282)</f>
        <v/>
      </c>
      <c r="AJ32" s="740" t="str">
        <f>IF(ISBLANK(partije!O282),"",partije!O282)</f>
        <v/>
      </c>
      <c r="AK32" s="740" t="str">
        <f>IF(ISBLANK(partije!P282),"",partije!P282)</f>
        <v/>
      </c>
      <c r="AL32" s="740" t="str">
        <f>IF(ISBLANK(partije!Q282),"",partije!Q282)</f>
        <v/>
      </c>
      <c r="AM32" s="740" t="str">
        <f>IF(ISBLANK(partije!R282),"",partije!R282)</f>
        <v/>
      </c>
    </row>
    <row r="33" spans="1:39" ht="9" customHeight="1">
      <c r="A33" s="771">
        <v>16</v>
      </c>
      <c r="B33" s="772"/>
      <c r="C33" s="779" t="str">
        <f>IF(ISBLANK(partije!J215),"",IF(partije!J215&lt;partije!K215,partije!F215,partije!H215))</f>
        <v/>
      </c>
      <c r="D33" s="779"/>
      <c r="E33" s="779"/>
      <c r="F33" s="779"/>
      <c r="G33" s="779"/>
      <c r="H33" s="779"/>
      <c r="I33" s="780"/>
      <c r="J33" s="757"/>
      <c r="K33" s="757"/>
      <c r="L33" s="757"/>
      <c r="M33" s="757"/>
      <c r="N33" s="757"/>
      <c r="O33" s="761"/>
      <c r="P33" s="769"/>
      <c r="Q33" s="741"/>
      <c r="R33" s="741"/>
      <c r="S33" s="741"/>
      <c r="T33" s="741"/>
      <c r="U33" s="741"/>
      <c r="V33" s="741"/>
      <c r="W33" s="741"/>
      <c r="X33" s="33"/>
      <c r="Y33" s="783"/>
      <c r="Z33" s="757"/>
      <c r="AA33" s="757"/>
      <c r="AB33" s="757"/>
      <c r="AC33" s="757"/>
      <c r="AD33" s="757"/>
      <c r="AE33" s="791"/>
      <c r="AF33" s="781"/>
      <c r="AG33" s="741"/>
      <c r="AH33" s="741"/>
      <c r="AI33" s="741"/>
      <c r="AJ33" s="741"/>
      <c r="AK33" s="741"/>
      <c r="AL33" s="741"/>
      <c r="AM33" s="741"/>
    </row>
    <row r="34" spans="1:39" ht="9" customHeight="1">
      <c r="A34" s="771"/>
      <c r="B34" s="772"/>
      <c r="C34" s="757"/>
      <c r="D34" s="757"/>
      <c r="E34" s="757"/>
      <c r="F34" s="757"/>
      <c r="G34" s="757"/>
      <c r="H34" s="757"/>
      <c r="I34" s="781"/>
      <c r="J34" s="740" t="str">
        <f>IF(ISBLANK(partije!L270),"",partije!L270)</f>
        <v/>
      </c>
      <c r="K34" s="740" t="str">
        <f>IF(ISBLANK(partije!M270),"",partije!M270)</f>
        <v/>
      </c>
      <c r="L34" s="740" t="str">
        <f>IF(ISBLANK(partije!N270),"",partije!N270)</f>
        <v/>
      </c>
      <c r="M34" s="740" t="str">
        <f>IF(ISBLANK(partije!O270),"",partije!O270)</f>
        <v/>
      </c>
      <c r="N34" s="740" t="str">
        <f>IF(ISBLANK(partije!P270),"",partije!P270)</f>
        <v/>
      </c>
      <c r="O34" s="740" t="str">
        <f>IF(ISBLANK(partije!Q270),"",partije!Q270)</f>
        <v/>
      </c>
      <c r="P34" s="740" t="str">
        <f>IF(ISBLANK(partije!R270),"",partije!R270)</f>
        <v/>
      </c>
      <c r="Q34" s="33"/>
      <c r="R34" s="33"/>
      <c r="S34" s="33"/>
      <c r="T34" s="33"/>
      <c r="U34" s="33"/>
      <c r="V34" s="34"/>
      <c r="W34" s="35"/>
      <c r="X34" s="33"/>
      <c r="Y34" s="33"/>
      <c r="Z34" s="766"/>
      <c r="AA34" s="766"/>
      <c r="AB34" s="766"/>
      <c r="AC34" s="766"/>
      <c r="AD34" s="766"/>
      <c r="AE34" s="766"/>
      <c r="AF34" s="766"/>
      <c r="AG34" s="33"/>
      <c r="AH34" s="33"/>
      <c r="AI34" s="33"/>
      <c r="AJ34" s="33"/>
      <c r="AK34" s="33"/>
      <c r="AL34" s="34"/>
      <c r="AM34" s="35"/>
    </row>
    <row r="35" spans="1:39" ht="8.25" customHeight="1">
      <c r="A35" s="771"/>
      <c r="B35" s="772"/>
      <c r="C35" s="773"/>
      <c r="D35" s="773"/>
      <c r="E35" s="773"/>
      <c r="F35" s="773"/>
      <c r="G35" s="773"/>
      <c r="H35" s="775"/>
      <c r="I35" s="777"/>
      <c r="J35" s="741"/>
      <c r="K35" s="741"/>
      <c r="L35" s="741"/>
      <c r="M35" s="741"/>
      <c r="N35" s="741"/>
      <c r="O35" s="741"/>
      <c r="P35" s="741"/>
      <c r="Q35" s="33"/>
      <c r="R35" s="33"/>
      <c r="S35" s="33"/>
      <c r="T35" s="33"/>
      <c r="U35" s="33"/>
      <c r="V35" s="34"/>
      <c r="W35" s="35"/>
      <c r="X35" s="33"/>
      <c r="Y35" s="33"/>
      <c r="Z35" s="767"/>
      <c r="AA35" s="767"/>
      <c r="AB35" s="767"/>
      <c r="AC35" s="767"/>
      <c r="AD35" s="767"/>
      <c r="AE35" s="767"/>
      <c r="AF35" s="767"/>
      <c r="AG35" s="33"/>
      <c r="AH35" s="33"/>
      <c r="AI35" s="33"/>
      <c r="AJ35" s="23"/>
      <c r="AK35" s="23"/>
    </row>
    <row r="36" spans="1:39" ht="6.75" customHeight="1">
      <c r="A36" s="771"/>
      <c r="B36" s="772"/>
      <c r="C36" s="774"/>
      <c r="D36" s="774"/>
      <c r="E36" s="774"/>
      <c r="F36" s="774"/>
      <c r="G36" s="774"/>
      <c r="H36" s="776"/>
      <c r="I36" s="778"/>
      <c r="J36" s="756"/>
      <c r="K36" s="756"/>
      <c r="L36" s="756"/>
      <c r="M36" s="756"/>
      <c r="N36" s="756"/>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7"/>
      <c r="AI37" s="747"/>
      <c r="AJ37" s="747"/>
      <c r="AK37" s="747"/>
      <c r="AL37" s="747"/>
      <c r="AM37" s="67"/>
    </row>
    <row r="38" spans="1:39" ht="9" customHeight="1">
      <c r="A38" s="61"/>
      <c r="B38" s="62"/>
      <c r="C38" s="764" t="s">
        <v>104</v>
      </c>
      <c r="D38" s="765" t="s">
        <v>106</v>
      </c>
      <c r="E38" s="765"/>
      <c r="F38" s="765"/>
      <c r="G38" s="765"/>
      <c r="H38" s="765"/>
      <c r="I38" s="765"/>
      <c r="J38" s="770" t="s">
        <v>105</v>
      </c>
      <c r="K38" s="770"/>
      <c r="L38" s="770"/>
      <c r="M38" s="770"/>
      <c r="N38" s="770"/>
      <c r="O38" s="770"/>
      <c r="P38" s="770"/>
      <c r="Q38" s="33"/>
      <c r="R38" s="33"/>
      <c r="S38" s="33"/>
      <c r="T38" s="33"/>
      <c r="U38" s="33"/>
      <c r="V38" s="41"/>
      <c r="W38" s="44"/>
      <c r="X38" s="33"/>
      <c r="Y38" s="33"/>
      <c r="Z38" s="33"/>
      <c r="AA38" s="33"/>
      <c r="AB38" s="34"/>
      <c r="AC38" s="35"/>
      <c r="AD38" s="31"/>
      <c r="AE38" s="31"/>
      <c r="AF38" s="31"/>
      <c r="AG38" s="31"/>
      <c r="AH38" s="747"/>
      <c r="AI38" s="747"/>
      <c r="AJ38" s="747"/>
      <c r="AK38" s="747"/>
      <c r="AL38" s="747"/>
      <c r="AM38" s="67"/>
    </row>
    <row r="39" spans="1:39" ht="9" customHeight="1">
      <c r="A39" s="61"/>
      <c r="B39" s="62"/>
      <c r="C39" s="764"/>
      <c r="D39" s="765"/>
      <c r="E39" s="765"/>
      <c r="F39" s="765"/>
      <c r="G39" s="765"/>
      <c r="H39" s="765"/>
      <c r="I39" s="765"/>
      <c r="J39" s="770"/>
      <c r="K39" s="770"/>
      <c r="L39" s="770"/>
      <c r="M39" s="770"/>
      <c r="N39" s="770"/>
      <c r="O39" s="770"/>
      <c r="P39" s="770"/>
      <c r="Q39" s="33"/>
      <c r="R39" s="33"/>
      <c r="S39" s="33"/>
      <c r="T39" s="33"/>
      <c r="U39" s="33"/>
      <c r="V39" s="41"/>
      <c r="W39" s="44"/>
      <c r="X39" s="33"/>
      <c r="Y39" s="33"/>
      <c r="Z39" s="33"/>
      <c r="AA39" s="33"/>
      <c r="AB39" s="34"/>
      <c r="AC39" s="35"/>
      <c r="AD39" s="31"/>
      <c r="AE39" s="31"/>
      <c r="AF39" s="31"/>
      <c r="AG39" s="31"/>
      <c r="AH39" s="747"/>
      <c r="AI39" s="747"/>
      <c r="AJ39" s="747"/>
      <c r="AK39" s="747"/>
      <c r="AL39" s="747"/>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7"/>
      <c r="AI40" s="747"/>
      <c r="AJ40" s="747"/>
      <c r="AK40" s="747"/>
      <c r="AL40" s="747"/>
      <c r="AM40" s="67"/>
    </row>
    <row r="41" spans="1:39" ht="9" customHeight="1">
      <c r="A41" s="751">
        <v>1</v>
      </c>
      <c r="B41" s="62"/>
      <c r="C41" s="763" t="str">
        <f>IF(ISBLANK(partije!J216),"",IF(partije!J216&lt;partije!K216,partije!F216,partije!H216))</f>
        <v/>
      </c>
      <c r="D41" s="763"/>
      <c r="E41" s="763"/>
      <c r="F41" s="763"/>
      <c r="G41" s="763"/>
      <c r="H41" s="763"/>
      <c r="I41" s="763"/>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7"/>
      <c r="AI41" s="747"/>
      <c r="AJ41" s="747"/>
      <c r="AK41" s="747"/>
      <c r="AL41" s="747"/>
      <c r="AM41" s="67"/>
    </row>
    <row r="42" spans="1:39" ht="9" customHeight="1">
      <c r="A42" s="751"/>
      <c r="B42" s="62"/>
      <c r="C42" s="753"/>
      <c r="D42" s="753"/>
      <c r="E42" s="753"/>
      <c r="F42" s="753"/>
      <c r="G42" s="753"/>
      <c r="H42" s="753"/>
      <c r="I42" s="753"/>
      <c r="J42" s="756" t="str">
        <f>IF(ISBLANK(partije!J271),"",IF(partije!J271&gt;partije!K271,partije!F271,partije!H271))</f>
        <v/>
      </c>
      <c r="K42" s="756"/>
      <c r="L42" s="756"/>
      <c r="M42" s="756"/>
      <c r="N42" s="756"/>
      <c r="O42" s="760" t="str">
        <f>IF(ISBLANK(partije!J271),"",IF(partije!J271&gt;partije!K271,partije!J271,partije!K271))</f>
        <v/>
      </c>
      <c r="P42" s="749"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7"/>
      <c r="AI42" s="747"/>
      <c r="AJ42" s="747"/>
      <c r="AK42" s="747"/>
      <c r="AL42" s="747"/>
      <c r="AM42" s="67"/>
    </row>
    <row r="43" spans="1:39" ht="9" customHeight="1">
      <c r="A43" s="751">
        <v>2</v>
      </c>
      <c r="B43" s="62"/>
      <c r="C43" s="752" t="str">
        <f>IF(ISBLANK(partije!J217),"",IF(partije!J217&lt;partije!K217,partije!F217,partije!H217))</f>
        <v/>
      </c>
      <c r="D43" s="752"/>
      <c r="E43" s="752"/>
      <c r="F43" s="752"/>
      <c r="G43" s="752"/>
      <c r="H43" s="752"/>
      <c r="I43" s="754"/>
      <c r="J43" s="757"/>
      <c r="K43" s="757"/>
      <c r="L43" s="757"/>
      <c r="M43" s="757"/>
      <c r="N43" s="757"/>
      <c r="O43" s="761"/>
      <c r="P43" s="750"/>
      <c r="Q43" s="33"/>
      <c r="R43" s="33"/>
      <c r="S43" s="33"/>
      <c r="T43" s="33"/>
      <c r="U43" s="33"/>
      <c r="V43" s="34"/>
      <c r="W43" s="35"/>
      <c r="X43" s="33"/>
      <c r="Y43" s="33"/>
      <c r="Z43" s="33"/>
      <c r="AA43" s="33"/>
      <c r="AB43" s="34"/>
      <c r="AC43" s="35"/>
      <c r="AD43" s="43"/>
      <c r="AE43" s="43"/>
      <c r="AF43" s="43"/>
      <c r="AG43" s="43"/>
      <c r="AH43" s="747"/>
      <c r="AI43" s="747"/>
      <c r="AJ43" s="747"/>
      <c r="AK43" s="747"/>
      <c r="AL43" s="747"/>
      <c r="AM43" s="67"/>
    </row>
    <row r="44" spans="1:39" ht="9" customHeight="1">
      <c r="A44" s="751"/>
      <c r="B44" s="62"/>
      <c r="C44" s="753"/>
      <c r="D44" s="753"/>
      <c r="E44" s="753"/>
      <c r="F44" s="753"/>
      <c r="G44" s="753"/>
      <c r="H44" s="753"/>
      <c r="I44" s="755"/>
      <c r="J44" s="740" t="str">
        <f>IF(ISBLANK(partije!L271),"",partije!L271)</f>
        <v/>
      </c>
      <c r="K44" s="740" t="str">
        <f>IF(ISBLANK(partije!M271),"",partije!M271)</f>
        <v/>
      </c>
      <c r="L44" s="740" t="str">
        <f>IF(ISBLANK(partije!N271),"",partije!N271)</f>
        <v/>
      </c>
      <c r="M44" s="740" t="str">
        <f>IF(ISBLANK(partije!O271),"",partije!O271)</f>
        <v/>
      </c>
      <c r="N44" s="740" t="str">
        <f>IF(ISBLANK(partije!P271),"",partije!P271)</f>
        <v/>
      </c>
      <c r="O44" s="740" t="str">
        <f>IF(ISBLANK(partije!Q271),"",partije!Q271)</f>
        <v/>
      </c>
      <c r="P44" s="740" t="str">
        <f>IF(ISBLANK(partije!R271),"",partije!R271)</f>
        <v/>
      </c>
      <c r="Q44" s="33"/>
      <c r="R44" s="33"/>
      <c r="S44" s="33"/>
      <c r="T44" s="33"/>
      <c r="U44" s="33"/>
      <c r="V44" s="34"/>
      <c r="W44" s="35"/>
      <c r="X44" s="33"/>
      <c r="Y44" s="33"/>
      <c r="Z44" s="33"/>
      <c r="AA44" s="33"/>
      <c r="AB44" s="34"/>
      <c r="AC44" s="35"/>
      <c r="AD44" s="43"/>
      <c r="AE44" s="43"/>
      <c r="AF44" s="43"/>
      <c r="AG44" s="43"/>
      <c r="AH44" s="747"/>
      <c r="AI44" s="747"/>
      <c r="AJ44" s="747"/>
      <c r="AK44" s="747"/>
      <c r="AL44" s="747"/>
      <c r="AM44" s="67"/>
    </row>
    <row r="45" spans="1:39" ht="9" customHeight="1">
      <c r="A45" s="751">
        <v>3</v>
      </c>
      <c r="B45" s="62"/>
      <c r="C45" s="752" t="str">
        <f>IF(ISBLANK(partije!J218),"",IF(partije!J218&lt;partije!K218,partije!F218,partije!H218))</f>
        <v/>
      </c>
      <c r="D45" s="752"/>
      <c r="E45" s="752"/>
      <c r="F45" s="752"/>
      <c r="G45" s="752"/>
      <c r="H45" s="752"/>
      <c r="I45" s="752"/>
      <c r="J45" s="741"/>
      <c r="K45" s="741"/>
      <c r="L45" s="741"/>
      <c r="M45" s="741"/>
      <c r="N45" s="741"/>
      <c r="O45" s="741"/>
      <c r="P45" s="741"/>
      <c r="Q45" s="33"/>
      <c r="R45" s="33"/>
      <c r="S45" s="33"/>
      <c r="T45" s="33"/>
      <c r="U45" s="33"/>
      <c r="V45" s="34"/>
      <c r="W45" s="35"/>
      <c r="X45" s="33"/>
      <c r="Y45" s="33"/>
      <c r="Z45" s="33"/>
      <c r="AA45" s="33"/>
      <c r="AB45" s="34"/>
      <c r="AC45" s="35"/>
      <c r="AD45" s="42"/>
      <c r="AE45" s="42"/>
      <c r="AF45" s="42"/>
      <c r="AG45" s="42"/>
      <c r="AH45" s="762"/>
      <c r="AI45" s="758"/>
      <c r="AJ45" s="758"/>
      <c r="AK45" s="758"/>
      <c r="AL45" s="758"/>
      <c r="AM45" s="759"/>
    </row>
    <row r="46" spans="1:39" ht="9" customHeight="1">
      <c r="A46" s="751"/>
      <c r="B46" s="62"/>
      <c r="C46" s="753"/>
      <c r="D46" s="753"/>
      <c r="E46" s="753"/>
      <c r="F46" s="753"/>
      <c r="G46" s="753"/>
      <c r="H46" s="753"/>
      <c r="I46" s="753"/>
      <c r="J46" s="756" t="str">
        <f>IF(ISBLANK(partije!J272),"",IF(partije!J272&gt;partije!K272,partije!F272,partije!H272))</f>
        <v/>
      </c>
      <c r="K46" s="756"/>
      <c r="L46" s="756"/>
      <c r="M46" s="756"/>
      <c r="N46" s="756"/>
      <c r="O46" s="760" t="str">
        <f>IF(ISBLANK(partije!J272),"",IF(partije!J272&gt;partije!K272,partije!J272,partije!K272))</f>
        <v/>
      </c>
      <c r="P46" s="749"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6"/>
      <c r="AI46" s="742"/>
      <c r="AJ46" s="742"/>
      <c r="AK46" s="742"/>
      <c r="AL46" s="742"/>
      <c r="AM46" s="743"/>
    </row>
    <row r="47" spans="1:39" ht="9" customHeight="1">
      <c r="A47" s="751">
        <v>4</v>
      </c>
      <c r="B47" s="62"/>
      <c r="C47" s="752" t="str">
        <f>IF(ISBLANK(partije!J219),"",IF(partije!J219&lt;partije!K219,partije!F219,partije!H219))</f>
        <v/>
      </c>
      <c r="D47" s="752"/>
      <c r="E47" s="752"/>
      <c r="F47" s="752"/>
      <c r="G47" s="752"/>
      <c r="H47" s="752"/>
      <c r="I47" s="754"/>
      <c r="J47" s="757"/>
      <c r="K47" s="757"/>
      <c r="L47" s="757"/>
      <c r="M47" s="757"/>
      <c r="N47" s="757"/>
      <c r="O47" s="761"/>
      <c r="P47" s="750"/>
      <c r="Q47" s="43"/>
      <c r="R47" s="43"/>
      <c r="S47" s="43"/>
      <c r="T47" s="43"/>
      <c r="U47" s="43"/>
      <c r="V47" s="45"/>
      <c r="W47" s="46"/>
      <c r="X47" s="33"/>
      <c r="Y47" s="33"/>
      <c r="Z47" s="33"/>
      <c r="AA47" s="33"/>
      <c r="AB47" s="34"/>
      <c r="AC47" s="35"/>
      <c r="AD47" s="31"/>
      <c r="AE47" s="31"/>
      <c r="AF47" s="31"/>
      <c r="AG47" s="31"/>
      <c r="AH47" s="746"/>
      <c r="AI47" s="742"/>
      <c r="AJ47" s="742"/>
      <c r="AK47" s="742"/>
      <c r="AL47" s="742"/>
      <c r="AM47" s="743"/>
    </row>
    <row r="48" spans="1:39" ht="9" customHeight="1">
      <c r="A48" s="751"/>
      <c r="B48" s="62"/>
      <c r="C48" s="753"/>
      <c r="D48" s="753"/>
      <c r="E48" s="753"/>
      <c r="F48" s="753"/>
      <c r="G48" s="753"/>
      <c r="H48" s="753"/>
      <c r="I48" s="755"/>
      <c r="J48" s="740" t="str">
        <f>IF(ISBLANK(partije!L272),"",partije!L272)</f>
        <v/>
      </c>
      <c r="K48" s="740" t="str">
        <f>IF(ISBLANK(partije!M272),"",partije!M272)</f>
        <v/>
      </c>
      <c r="L48" s="740" t="str">
        <f>IF(ISBLANK(partije!N272),"",partije!N272)</f>
        <v/>
      </c>
      <c r="M48" s="740" t="str">
        <f>IF(ISBLANK(partije!O272),"",partije!O272)</f>
        <v/>
      </c>
      <c r="N48" s="740" t="str">
        <f>IF(ISBLANK(partije!P272),"",partije!P272)</f>
        <v/>
      </c>
      <c r="O48" s="740" t="str">
        <f>IF(ISBLANK(partije!Q272),"",partije!Q272)</f>
        <v/>
      </c>
      <c r="P48" s="740" t="str">
        <f>IF(ISBLANK(partije!R272),"",partije!R272)</f>
        <v/>
      </c>
      <c r="Q48" s="42"/>
      <c r="R48" s="42"/>
      <c r="S48" s="42"/>
      <c r="T48" s="42"/>
      <c r="U48" s="42"/>
      <c r="V48" s="42"/>
      <c r="W48" s="42"/>
      <c r="X48" s="33"/>
      <c r="Y48" s="33"/>
      <c r="Z48" s="33"/>
      <c r="AA48" s="33"/>
      <c r="AB48" s="34"/>
      <c r="AC48" s="35"/>
      <c r="AD48" s="31"/>
      <c r="AE48" s="31"/>
      <c r="AF48" s="31"/>
      <c r="AG48" s="31"/>
      <c r="AH48" s="746"/>
      <c r="AI48" s="742"/>
      <c r="AJ48" s="742"/>
      <c r="AK48" s="742"/>
      <c r="AL48" s="742"/>
      <c r="AM48" s="743"/>
    </row>
    <row r="49" spans="1:39" ht="9" customHeight="1">
      <c r="A49" s="751">
        <v>5</v>
      </c>
      <c r="B49" s="62"/>
      <c r="C49" s="752" t="str">
        <f>IF(ISBLANK(partije!J220),"",IF(partije!J220&lt;partije!K220,partije!F220,partije!H220))</f>
        <v/>
      </c>
      <c r="D49" s="752"/>
      <c r="E49" s="752"/>
      <c r="F49" s="752"/>
      <c r="G49" s="752"/>
      <c r="H49" s="752"/>
      <c r="I49" s="752"/>
      <c r="J49" s="741"/>
      <c r="K49" s="741"/>
      <c r="L49" s="741"/>
      <c r="M49" s="741"/>
      <c r="N49" s="741"/>
      <c r="O49" s="741"/>
      <c r="P49" s="741"/>
      <c r="Q49" s="42"/>
      <c r="R49" s="42"/>
      <c r="S49" s="42"/>
      <c r="T49" s="42"/>
      <c r="U49" s="42"/>
      <c r="V49" s="42"/>
      <c r="W49" s="42"/>
      <c r="X49" s="33"/>
      <c r="Y49" s="33"/>
      <c r="Z49" s="33"/>
      <c r="AA49" s="33"/>
      <c r="AB49" s="34"/>
      <c r="AC49" s="35"/>
      <c r="AD49" s="31"/>
      <c r="AE49" s="31"/>
      <c r="AF49" s="31"/>
      <c r="AG49" s="31"/>
      <c r="AH49" s="746"/>
      <c r="AI49" s="742"/>
      <c r="AJ49" s="742"/>
      <c r="AK49" s="742"/>
      <c r="AL49" s="742"/>
      <c r="AM49" s="743"/>
    </row>
    <row r="50" spans="1:39" ht="9" customHeight="1">
      <c r="A50" s="751"/>
      <c r="B50" s="62"/>
      <c r="C50" s="753"/>
      <c r="D50" s="753"/>
      <c r="E50" s="753"/>
      <c r="F50" s="753"/>
      <c r="G50" s="753"/>
      <c r="H50" s="753"/>
      <c r="I50" s="753"/>
      <c r="J50" s="756" t="str">
        <f>IF(ISBLANK(partije!J273),"",IF(partije!J273&gt;partije!K273,partije!F273,partije!H273))</f>
        <v/>
      </c>
      <c r="K50" s="756"/>
      <c r="L50" s="756"/>
      <c r="M50" s="756"/>
      <c r="N50" s="756"/>
      <c r="O50" s="760" t="str">
        <f>IF(ISBLANK(partije!J273),"",IF(partije!J273&gt;partije!K273,partije!J273,partije!K273))</f>
        <v/>
      </c>
      <c r="P50" s="749"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6"/>
      <c r="AI50" s="742"/>
      <c r="AJ50" s="742"/>
      <c r="AK50" s="742"/>
      <c r="AL50" s="742"/>
      <c r="AM50" s="743"/>
    </row>
    <row r="51" spans="1:39" ht="9" customHeight="1">
      <c r="A51" s="751">
        <v>6</v>
      </c>
      <c r="B51" s="62"/>
      <c r="C51" s="752" t="str">
        <f>IF(ISBLANK(partije!J221),"",IF(partije!J221&lt;partije!K221,partije!F221,partije!H221))</f>
        <v/>
      </c>
      <c r="D51" s="752"/>
      <c r="E51" s="752"/>
      <c r="F51" s="752"/>
      <c r="G51" s="752"/>
      <c r="H51" s="752"/>
      <c r="I51" s="754"/>
      <c r="J51" s="757"/>
      <c r="K51" s="757"/>
      <c r="L51" s="757"/>
      <c r="M51" s="757"/>
      <c r="N51" s="757"/>
      <c r="O51" s="761"/>
      <c r="P51" s="750"/>
      <c r="Q51" s="33"/>
      <c r="R51" s="33"/>
      <c r="S51" s="33"/>
      <c r="T51" s="33"/>
      <c r="U51" s="33"/>
      <c r="V51" s="34"/>
      <c r="W51" s="35"/>
      <c r="X51" s="43"/>
      <c r="Y51" s="43"/>
      <c r="Z51" s="43"/>
      <c r="AA51" s="43"/>
      <c r="AB51" s="41"/>
      <c r="AC51" s="44"/>
      <c r="AD51" s="31"/>
      <c r="AE51" s="31"/>
      <c r="AF51" s="31"/>
      <c r="AG51" s="31"/>
      <c r="AH51" s="746"/>
      <c r="AI51" s="742"/>
      <c r="AJ51" s="742"/>
      <c r="AK51" s="742"/>
      <c r="AL51" s="742"/>
      <c r="AM51" s="743"/>
    </row>
    <row r="52" spans="1:39" ht="9" customHeight="1">
      <c r="A52" s="751"/>
      <c r="B52" s="62"/>
      <c r="C52" s="753"/>
      <c r="D52" s="753"/>
      <c r="E52" s="753"/>
      <c r="F52" s="753"/>
      <c r="G52" s="753"/>
      <c r="H52" s="753"/>
      <c r="I52" s="755"/>
      <c r="J52" s="740" t="str">
        <f>IF(ISBLANK(partije!L273),"",partije!L273)</f>
        <v/>
      </c>
      <c r="K52" s="740" t="str">
        <f>IF(ISBLANK(partije!M273),"",partije!M273)</f>
        <v/>
      </c>
      <c r="L52" s="740" t="str">
        <f>IF(ISBLANK(partije!N273),"",partije!N273)</f>
        <v/>
      </c>
      <c r="M52" s="740" t="str">
        <f>IF(ISBLANK(partije!O273),"",partije!O273)</f>
        <v/>
      </c>
      <c r="N52" s="740" t="str">
        <f>IF(ISBLANK(partije!P273),"",partije!P273)</f>
        <v/>
      </c>
      <c r="O52" s="740" t="str">
        <f>IF(ISBLANK(partije!Q273),"",partije!Q273)</f>
        <v/>
      </c>
      <c r="P52" s="740" t="str">
        <f>IF(ISBLANK(partije!R273),"",partije!R273)</f>
        <v/>
      </c>
      <c r="Q52" s="33"/>
      <c r="R52" s="747" t="s">
        <v>112</v>
      </c>
      <c r="S52" s="747"/>
      <c r="T52" s="747"/>
      <c r="U52" s="747"/>
      <c r="V52" s="747"/>
      <c r="W52" s="747"/>
      <c r="X52" s="747"/>
      <c r="Y52" s="747"/>
      <c r="Z52" s="747"/>
      <c r="AA52" s="747"/>
      <c r="AB52" s="747"/>
      <c r="AC52" s="747"/>
      <c r="AD52" s="747"/>
      <c r="AE52" s="747"/>
      <c r="AF52" s="747"/>
      <c r="AG52" s="747"/>
      <c r="AH52" s="746"/>
      <c r="AI52" s="742"/>
      <c r="AJ52" s="742"/>
      <c r="AK52" s="742"/>
      <c r="AL52" s="742"/>
      <c r="AM52" s="743"/>
    </row>
    <row r="53" spans="1:39" ht="9" customHeight="1">
      <c r="A53" s="751">
        <v>7</v>
      </c>
      <c r="B53" s="62"/>
      <c r="C53" s="752" t="str">
        <f>IF(ISBLANK(partije!J222),"",IF(partije!J222&lt;partije!K222,partije!F222,partije!H222))</f>
        <v/>
      </c>
      <c r="D53" s="752"/>
      <c r="E53" s="752"/>
      <c r="F53" s="752"/>
      <c r="G53" s="752"/>
      <c r="H53" s="752"/>
      <c r="I53" s="752"/>
      <c r="J53" s="741"/>
      <c r="K53" s="741"/>
      <c r="L53" s="741"/>
      <c r="M53" s="741"/>
      <c r="N53" s="741"/>
      <c r="O53" s="741"/>
      <c r="P53" s="741"/>
      <c r="Q53" s="33"/>
      <c r="R53" s="747"/>
      <c r="S53" s="747"/>
      <c r="T53" s="747"/>
      <c r="U53" s="747"/>
      <c r="V53" s="747"/>
      <c r="W53" s="747"/>
      <c r="X53" s="747"/>
      <c r="Y53" s="747"/>
      <c r="Z53" s="747"/>
      <c r="AA53" s="747"/>
      <c r="AB53" s="747"/>
      <c r="AC53" s="747"/>
      <c r="AD53" s="747"/>
      <c r="AE53" s="747"/>
      <c r="AF53" s="747"/>
      <c r="AG53" s="747"/>
      <c r="AH53" s="746"/>
      <c r="AI53" s="742"/>
      <c r="AJ53" s="742"/>
      <c r="AK53" s="742"/>
      <c r="AL53" s="742"/>
      <c r="AM53" s="743"/>
    </row>
    <row r="54" spans="1:39" ht="9" customHeight="1">
      <c r="A54" s="751"/>
      <c r="B54" s="62"/>
      <c r="C54" s="753"/>
      <c r="D54" s="753"/>
      <c r="E54" s="753"/>
      <c r="F54" s="753"/>
      <c r="G54" s="753"/>
      <c r="H54" s="753"/>
      <c r="I54" s="753"/>
      <c r="J54" s="756" t="str">
        <f>IF(ISBLANK(partije!J274),"",IF(partije!J274&gt;partije!K274,partije!F274,partije!H274))</f>
        <v/>
      </c>
      <c r="K54" s="756"/>
      <c r="L54" s="756"/>
      <c r="M54" s="756"/>
      <c r="N54" s="756"/>
      <c r="O54" s="760" t="str">
        <f>IF(ISBLANK(partije!J274),"",IF(partije!J274&gt;partije!K274,partije!J274,partije!K274))</f>
        <v/>
      </c>
      <c r="P54" s="749" t="str">
        <f>IF(ISBLANK(partije!J274),"",IF(partije!J274&gt;partije!K274,partije!K274,partije!J274))</f>
        <v/>
      </c>
      <c r="Q54" s="43"/>
      <c r="R54" s="747" t="s">
        <v>110</v>
      </c>
      <c r="S54" s="747"/>
      <c r="T54" s="747"/>
      <c r="U54" s="747"/>
      <c r="V54" s="747"/>
      <c r="W54" s="747"/>
      <c r="X54" s="747"/>
      <c r="Y54" s="747"/>
      <c r="Z54" s="747"/>
      <c r="AA54" s="747"/>
      <c r="AB54" s="747"/>
      <c r="AC54" s="747"/>
      <c r="AD54" s="747"/>
      <c r="AE54" s="747"/>
      <c r="AF54" s="747"/>
      <c r="AG54" s="747"/>
      <c r="AH54" s="746"/>
      <c r="AI54" s="742"/>
      <c r="AJ54" s="742"/>
      <c r="AK54" s="742"/>
      <c r="AL54" s="742"/>
      <c r="AM54" s="743"/>
    </row>
    <row r="55" spans="1:39" ht="9" customHeight="1">
      <c r="A55" s="751">
        <v>8</v>
      </c>
      <c r="B55" s="62"/>
      <c r="C55" s="752" t="str">
        <f>IF(ISBLANK(partije!J223),"",IF(partije!J223&lt;partije!K223,partije!F223,partije!H223))</f>
        <v/>
      </c>
      <c r="D55" s="752"/>
      <c r="E55" s="752"/>
      <c r="F55" s="752"/>
      <c r="G55" s="752"/>
      <c r="H55" s="752"/>
      <c r="I55" s="754"/>
      <c r="J55" s="757"/>
      <c r="K55" s="757"/>
      <c r="L55" s="757"/>
      <c r="M55" s="757"/>
      <c r="N55" s="757"/>
      <c r="O55" s="761"/>
      <c r="P55" s="750"/>
      <c r="Q55" s="43"/>
      <c r="R55" s="747"/>
      <c r="S55" s="747"/>
      <c r="T55" s="747"/>
      <c r="U55" s="747"/>
      <c r="V55" s="747"/>
      <c r="W55" s="747"/>
      <c r="X55" s="747"/>
      <c r="Y55" s="747"/>
      <c r="Z55" s="747"/>
      <c r="AA55" s="747"/>
      <c r="AB55" s="747"/>
      <c r="AC55" s="747"/>
      <c r="AD55" s="747"/>
      <c r="AE55" s="747"/>
      <c r="AF55" s="747"/>
      <c r="AG55" s="747"/>
      <c r="AH55" s="746"/>
      <c r="AI55" s="742"/>
      <c r="AJ55" s="742"/>
      <c r="AK55" s="742"/>
      <c r="AL55" s="742"/>
      <c r="AM55" s="743"/>
    </row>
    <row r="56" spans="1:39" ht="9" customHeight="1">
      <c r="A56" s="751"/>
      <c r="B56" s="62"/>
      <c r="C56" s="753"/>
      <c r="D56" s="753"/>
      <c r="E56" s="753"/>
      <c r="F56" s="753"/>
      <c r="G56" s="753"/>
      <c r="H56" s="753"/>
      <c r="I56" s="755"/>
      <c r="J56" s="740" t="str">
        <f>IF(ISBLANK(partije!L274),"",partije!L274)</f>
        <v/>
      </c>
      <c r="K56" s="740" t="str">
        <f>IF(ISBLANK(partije!M274),"",partije!M274)</f>
        <v/>
      </c>
      <c r="L56" s="740" t="str">
        <f>IF(ISBLANK(partije!N274),"",partije!N274)</f>
        <v/>
      </c>
      <c r="M56" s="740" t="str">
        <f>IF(ISBLANK(partije!O274),"",partije!O274)</f>
        <v/>
      </c>
      <c r="N56" s="740" t="str">
        <f>IF(ISBLANK(partije!P274),"",partije!P274)</f>
        <v/>
      </c>
      <c r="O56" s="740" t="str">
        <f>IF(ISBLANK(partije!Q274),"",partije!Q274)</f>
        <v/>
      </c>
      <c r="P56" s="740" t="str">
        <f>IF(ISBLANK(partije!R274),"",partije!R274)</f>
        <v/>
      </c>
      <c r="Q56" s="42"/>
      <c r="R56" s="747" t="s">
        <v>111</v>
      </c>
      <c r="S56" s="747"/>
      <c r="T56" s="747"/>
      <c r="U56" s="747"/>
      <c r="V56" s="747"/>
      <c r="W56" s="747"/>
      <c r="X56" s="747"/>
      <c r="Y56" s="747"/>
      <c r="Z56" s="747"/>
      <c r="AA56" s="747"/>
      <c r="AB56" s="747"/>
      <c r="AC56" s="747"/>
      <c r="AD56" s="747"/>
      <c r="AE56" s="747"/>
      <c r="AF56" s="747"/>
      <c r="AG56" s="747"/>
      <c r="AH56" s="746"/>
      <c r="AI56" s="742"/>
      <c r="AJ56" s="742"/>
      <c r="AK56" s="742"/>
      <c r="AL56" s="742"/>
      <c r="AM56" s="743"/>
    </row>
    <row r="57" spans="1:39" ht="9" customHeight="1">
      <c r="A57" s="64"/>
      <c r="J57" s="741"/>
      <c r="K57" s="741"/>
      <c r="L57" s="741"/>
      <c r="M57" s="741"/>
      <c r="N57" s="741"/>
      <c r="O57" s="741"/>
      <c r="P57" s="741"/>
      <c r="Q57" s="42"/>
      <c r="R57" s="747"/>
      <c r="S57" s="747"/>
      <c r="T57" s="747"/>
      <c r="U57" s="747"/>
      <c r="V57" s="747"/>
      <c r="W57" s="747"/>
      <c r="X57" s="747"/>
      <c r="Y57" s="747"/>
      <c r="Z57" s="747"/>
      <c r="AA57" s="747"/>
      <c r="AB57" s="747"/>
      <c r="AC57" s="747"/>
      <c r="AD57" s="747"/>
      <c r="AE57" s="747"/>
      <c r="AF57" s="747"/>
      <c r="AG57" s="747"/>
      <c r="AH57" s="746"/>
      <c r="AI57" s="742"/>
      <c r="AJ57" s="742"/>
      <c r="AK57" s="742"/>
      <c r="AL57" s="742"/>
      <c r="AM57" s="743"/>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8"/>
      <c r="AI58" s="744"/>
      <c r="AJ58" s="744"/>
      <c r="AK58" s="744"/>
      <c r="AL58" s="744"/>
      <c r="AM58" s="745"/>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5" priority="3" stopIfTrue="1">
      <formula>"ISNA(P4)"</formula>
    </cfRule>
  </conditionalFormatting>
  <conditionalFormatting sqref="P1">
    <cfRule type="expression" dxfId="4" priority="1" stopIfTrue="1">
      <formula>ISERROR(P1)</formula>
    </cfRule>
    <cfRule type="expression" dxfId="3"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F6" sqref="F6"/>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220</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39" t="s">
        <v>193</v>
      </c>
      <c r="E3" s="439" t="s">
        <v>138</v>
      </c>
      <c r="F3" s="440" t="s">
        <v>16</v>
      </c>
      <c r="G3" s="516"/>
      <c r="H3" s="517"/>
      <c r="I3" s="517"/>
    </row>
    <row r="4" spans="1:9" ht="15.75" customHeight="1">
      <c r="A4" s="326">
        <v>1</v>
      </c>
      <c r="B4" s="518" t="s">
        <v>221</v>
      </c>
      <c r="C4" s="518" t="s">
        <v>222</v>
      </c>
      <c r="D4" s="519">
        <v>10</v>
      </c>
      <c r="E4" s="520"/>
      <c r="F4" s="521">
        <v>28</v>
      </c>
      <c r="G4" s="522"/>
      <c r="H4" s="456"/>
    </row>
    <row r="5" spans="1:9" ht="15.75" customHeight="1">
      <c r="A5" s="326">
        <v>2</v>
      </c>
      <c r="B5" s="518" t="s">
        <v>223</v>
      </c>
      <c r="C5" s="518" t="s">
        <v>224</v>
      </c>
      <c r="D5" s="519"/>
      <c r="E5" s="520"/>
      <c r="F5" s="521">
        <v>33</v>
      </c>
      <c r="G5" s="523"/>
      <c r="H5" s="456"/>
      <c r="I5" s="517"/>
    </row>
    <row r="6" spans="1:9" ht="15.75" customHeight="1">
      <c r="A6" s="326">
        <v>3</v>
      </c>
      <c r="B6" s="518" t="s">
        <v>201</v>
      </c>
      <c r="C6" s="518" t="s">
        <v>214</v>
      </c>
      <c r="D6" s="519">
        <v>3</v>
      </c>
      <c r="E6" s="520"/>
      <c r="F6" s="521">
        <v>13</v>
      </c>
      <c r="G6" s="522"/>
      <c r="H6" s="456"/>
      <c r="I6" s="517"/>
    </row>
    <row r="7" spans="1:9" ht="15.75" customHeight="1">
      <c r="A7" s="326">
        <v>4</v>
      </c>
      <c r="B7" s="518" t="s">
        <v>202</v>
      </c>
      <c r="C7" s="518" t="s">
        <v>214</v>
      </c>
      <c r="D7" s="519">
        <v>7</v>
      </c>
      <c r="E7" s="520"/>
      <c r="F7" s="521">
        <v>17</v>
      </c>
      <c r="G7" s="523"/>
      <c r="H7" s="456"/>
      <c r="I7" s="524"/>
    </row>
    <row r="8" spans="1:9" ht="15.75" customHeight="1">
      <c r="A8" s="326">
        <v>5</v>
      </c>
      <c r="B8" s="518" t="s">
        <v>203</v>
      </c>
      <c r="C8" s="518" t="s">
        <v>214</v>
      </c>
      <c r="D8" s="519">
        <v>8</v>
      </c>
      <c r="E8" s="520"/>
      <c r="F8" s="521">
        <v>18</v>
      </c>
      <c r="G8" s="522"/>
      <c r="H8" s="456"/>
      <c r="I8" s="517"/>
    </row>
    <row r="9" spans="1:9" ht="15.75" customHeight="1">
      <c r="A9" s="326">
        <v>6</v>
      </c>
      <c r="B9" s="518" t="s">
        <v>226</v>
      </c>
      <c r="C9" s="518" t="s">
        <v>229</v>
      </c>
      <c r="D9" s="519">
        <v>9</v>
      </c>
      <c r="E9" s="520"/>
      <c r="F9" s="521">
        <v>27</v>
      </c>
      <c r="G9" s="522"/>
      <c r="H9" s="456"/>
      <c r="I9" s="517"/>
    </row>
    <row r="10" spans="1:9" ht="15.75" customHeight="1">
      <c r="A10" s="326">
        <v>7</v>
      </c>
      <c r="B10" s="518" t="s">
        <v>227</v>
      </c>
      <c r="C10" s="518" t="s">
        <v>229</v>
      </c>
      <c r="D10" s="519"/>
      <c r="E10" s="520"/>
      <c r="F10" s="521">
        <v>31</v>
      </c>
      <c r="G10" s="523"/>
      <c r="H10" s="456"/>
      <c r="I10" s="524"/>
    </row>
    <row r="11" spans="1:9" ht="15.75" customHeight="1">
      <c r="A11" s="326">
        <v>8</v>
      </c>
      <c r="B11" s="518" t="s">
        <v>225</v>
      </c>
      <c r="C11" s="518" t="s">
        <v>229</v>
      </c>
      <c r="D11" s="519"/>
      <c r="E11" s="520"/>
      <c r="F11" s="521">
        <v>22</v>
      </c>
      <c r="G11" s="523"/>
      <c r="H11" s="456"/>
      <c r="I11" s="517"/>
    </row>
    <row r="12" spans="1:9" ht="15.75" customHeight="1">
      <c r="A12" s="326">
        <v>9</v>
      </c>
      <c r="B12" s="518" t="s">
        <v>228</v>
      </c>
      <c r="C12" s="518" t="s">
        <v>229</v>
      </c>
      <c r="D12" s="519"/>
      <c r="E12" s="520"/>
      <c r="F12" s="521">
        <v>35</v>
      </c>
      <c r="G12" s="522"/>
      <c r="H12" s="456"/>
      <c r="I12" s="517"/>
    </row>
    <row r="13" spans="1:9" ht="15.75" customHeight="1">
      <c r="A13" s="326">
        <v>10</v>
      </c>
      <c r="B13" s="518" t="s">
        <v>198</v>
      </c>
      <c r="C13" s="518" t="s">
        <v>211</v>
      </c>
      <c r="D13" s="519">
        <v>1</v>
      </c>
      <c r="E13" s="520"/>
      <c r="F13" s="521">
        <v>11</v>
      </c>
      <c r="G13" s="522"/>
      <c r="H13" s="456"/>
      <c r="I13" s="517"/>
    </row>
    <row r="14" spans="1:9" ht="15.75" customHeight="1">
      <c r="A14" s="326">
        <v>11</v>
      </c>
      <c r="B14" s="512" t="s">
        <v>237</v>
      </c>
      <c r="C14" s="550" t="s">
        <v>211</v>
      </c>
      <c r="D14" s="519"/>
      <c r="E14" s="520"/>
      <c r="F14" s="521">
        <v>26</v>
      </c>
      <c r="G14" s="522"/>
      <c r="H14" s="456"/>
      <c r="I14" s="517"/>
    </row>
    <row r="15" spans="1:9" ht="15.75" customHeight="1">
      <c r="A15" s="326">
        <v>12</v>
      </c>
      <c r="B15" s="518" t="s">
        <v>204</v>
      </c>
      <c r="C15" s="518" t="s">
        <v>213</v>
      </c>
      <c r="D15" s="519">
        <v>11</v>
      </c>
      <c r="E15" s="520"/>
      <c r="F15" s="521">
        <v>24</v>
      </c>
      <c r="G15" s="522"/>
      <c r="H15" s="456"/>
      <c r="I15" s="517"/>
    </row>
    <row r="16" spans="1:9" ht="15.75" customHeight="1">
      <c r="A16" s="326">
        <v>13</v>
      </c>
      <c r="B16" s="518" t="s">
        <v>230</v>
      </c>
      <c r="C16" s="518" t="s">
        <v>213</v>
      </c>
      <c r="D16" s="519">
        <v>22</v>
      </c>
      <c r="E16" s="520"/>
      <c r="F16" s="521">
        <v>37</v>
      </c>
      <c r="G16" s="523"/>
      <c r="H16" s="456"/>
    </row>
    <row r="17" spans="1:8" ht="15.75" customHeight="1">
      <c r="A17" s="326">
        <v>14</v>
      </c>
      <c r="B17" s="518" t="s">
        <v>206</v>
      </c>
      <c r="C17" s="518" t="s">
        <v>213</v>
      </c>
      <c r="D17" s="519">
        <v>25</v>
      </c>
      <c r="E17" s="520"/>
      <c r="F17" s="521">
        <v>25</v>
      </c>
      <c r="G17" s="523"/>
      <c r="H17" s="456"/>
    </row>
    <row r="18" spans="1:8" ht="15.75" customHeight="1">
      <c r="A18" s="326">
        <v>15</v>
      </c>
      <c r="B18" s="518" t="s">
        <v>205</v>
      </c>
      <c r="C18" s="518" t="s">
        <v>213</v>
      </c>
      <c r="D18" s="519"/>
      <c r="E18" s="520"/>
      <c r="F18" s="521">
        <v>36</v>
      </c>
      <c r="G18" s="523"/>
      <c r="H18" s="456"/>
    </row>
    <row r="19" spans="1:8" ht="15.75" customHeight="1">
      <c r="A19" s="326">
        <v>16</v>
      </c>
      <c r="B19" s="518" t="s">
        <v>208</v>
      </c>
      <c r="C19" s="518" t="s">
        <v>212</v>
      </c>
      <c r="D19" s="519">
        <v>2</v>
      </c>
      <c r="E19" s="520"/>
      <c r="F19" s="521">
        <v>12</v>
      </c>
      <c r="G19" s="523"/>
      <c r="H19" s="456"/>
    </row>
    <row r="20" spans="1:8" ht="15.75" customHeight="1">
      <c r="A20" s="326">
        <v>17</v>
      </c>
      <c r="B20" s="518" t="s">
        <v>209</v>
      </c>
      <c r="C20" s="518" t="s">
        <v>212</v>
      </c>
      <c r="D20" s="519">
        <v>4</v>
      </c>
      <c r="E20" s="520"/>
      <c r="F20" s="521">
        <v>14</v>
      </c>
      <c r="G20" s="516"/>
      <c r="H20" s="456"/>
    </row>
    <row r="21" spans="1:8" ht="15.75" customHeight="1">
      <c r="A21" s="326">
        <v>18</v>
      </c>
      <c r="B21" s="518" t="s">
        <v>231</v>
      </c>
      <c r="C21" s="518" t="s">
        <v>212</v>
      </c>
      <c r="D21" s="519">
        <v>6</v>
      </c>
      <c r="E21" s="520"/>
      <c r="F21" s="521">
        <v>16</v>
      </c>
      <c r="G21" s="525"/>
      <c r="H21" s="456"/>
    </row>
    <row r="22" spans="1:8" ht="15.75" customHeight="1">
      <c r="A22" s="326">
        <v>19</v>
      </c>
      <c r="B22" s="518" t="s">
        <v>210</v>
      </c>
      <c r="C22" s="518" t="s">
        <v>212</v>
      </c>
      <c r="D22" s="519">
        <v>5</v>
      </c>
      <c r="E22" s="520"/>
      <c r="F22" s="521">
        <v>15</v>
      </c>
      <c r="G22" s="525"/>
      <c r="H22" s="517"/>
    </row>
    <row r="23" spans="1:8" ht="15.75" customHeight="1">
      <c r="A23" s="326">
        <v>20</v>
      </c>
      <c r="B23" s="518" t="s">
        <v>232</v>
      </c>
      <c r="C23" s="518" t="s">
        <v>212</v>
      </c>
      <c r="D23" s="519">
        <v>13</v>
      </c>
      <c r="E23" s="520"/>
      <c r="F23" s="521">
        <v>21</v>
      </c>
      <c r="G23" s="525"/>
      <c r="H23" s="526"/>
    </row>
    <row r="24" spans="1:8" ht="15.75" customHeight="1">
      <c r="A24" s="326">
        <v>21</v>
      </c>
      <c r="B24" s="518" t="s">
        <v>233</v>
      </c>
      <c r="C24" s="518" t="s">
        <v>212</v>
      </c>
      <c r="D24" s="519">
        <v>12</v>
      </c>
      <c r="E24" s="520"/>
      <c r="F24" s="521">
        <v>23</v>
      </c>
      <c r="G24" s="525"/>
      <c r="H24" s="456"/>
    </row>
    <row r="25" spans="1:8" ht="15.75" customHeight="1">
      <c r="A25" s="326">
        <v>22</v>
      </c>
      <c r="B25" s="518" t="s">
        <v>235</v>
      </c>
      <c r="C25" s="518" t="s">
        <v>236</v>
      </c>
      <c r="D25" s="519"/>
      <c r="E25" s="520"/>
      <c r="F25" s="521">
        <v>32</v>
      </c>
      <c r="G25" s="525"/>
      <c r="H25" s="456"/>
    </row>
    <row r="26" spans="1:8" ht="15.75" customHeight="1">
      <c r="A26" s="326">
        <v>23</v>
      </c>
      <c r="B26" s="551" t="s">
        <v>238</v>
      </c>
      <c r="C26" s="551" t="s">
        <v>239</v>
      </c>
      <c r="D26" s="519"/>
      <c r="E26" s="520"/>
      <c r="F26" s="521">
        <v>34</v>
      </c>
      <c r="G26" s="525"/>
      <c r="H26" s="456"/>
    </row>
    <row r="27" spans="1:8" ht="15.75" customHeight="1">
      <c r="A27" s="326">
        <v>24</v>
      </c>
      <c r="B27" s="551" t="s">
        <v>240</v>
      </c>
      <c r="C27" s="551" t="s">
        <v>239</v>
      </c>
      <c r="D27" s="519"/>
      <c r="E27" s="520"/>
      <c r="F27" s="521">
        <v>38</v>
      </c>
      <c r="G27" s="525"/>
      <c r="H27" s="456"/>
    </row>
    <row r="28" spans="1:8" ht="15.75" customHeight="1">
      <c r="A28" s="326">
        <v>25</v>
      </c>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6"/>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5"/>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370" priority="104" stopIfTrue="1"/>
  </conditionalFormatting>
  <conditionalFormatting sqref="F44:F46">
    <cfRule type="duplicateValues" dxfId="369" priority="103" stopIfTrue="1"/>
  </conditionalFormatting>
  <conditionalFormatting sqref="F44:F46">
    <cfRule type="duplicateValues" dxfId="368" priority="101" stopIfTrue="1"/>
    <cfRule type="duplicateValues" dxfId="367" priority="102" stopIfTrue="1"/>
  </conditionalFormatting>
  <conditionalFormatting sqref="E9:E11">
    <cfRule type="duplicateValues" dxfId="366" priority="178" stopIfTrue="1"/>
  </conditionalFormatting>
  <conditionalFormatting sqref="H4:H21 H23:H40 J1:J37 K1:IV1048576 J48:J65536 A1:A1048576 D1:G1048576 B1:C13 B29:C1048576 B15:C27">
    <cfRule type="containsErrors" dxfId="365" priority="179">
      <formula>ISERROR(A1)</formula>
    </cfRule>
  </conditionalFormatting>
  <conditionalFormatting sqref="E3 E20:E42 E46:E64">
    <cfRule type="duplicateValues" dxfId="364" priority="180" stopIfTrue="1"/>
  </conditionalFormatting>
  <conditionalFormatting sqref="E35:E42 E46:E64">
    <cfRule type="duplicateValues" dxfId="363" priority="191" stopIfTrue="1"/>
  </conditionalFormatting>
  <conditionalFormatting sqref="F36:F43 F47:F64">
    <cfRule type="duplicateValues" dxfId="362" priority="193" stopIfTrue="1"/>
  </conditionalFormatting>
  <conditionalFormatting sqref="J38:J47">
    <cfRule type="duplicateValues" dxfId="361" priority="90"/>
  </conditionalFormatting>
  <conditionalFormatting sqref="E1:E1048576">
    <cfRule type="duplicateValues" dxfId="360" priority="88"/>
  </conditionalFormatting>
  <conditionalFormatting sqref="B30">
    <cfRule type="duplicateValues" dxfId="359" priority="74"/>
  </conditionalFormatting>
  <conditionalFormatting sqref="B31">
    <cfRule type="duplicateValues" dxfId="358" priority="73"/>
  </conditionalFormatting>
  <conditionalFormatting sqref="B33:B34">
    <cfRule type="duplicateValues" dxfId="357" priority="72"/>
  </conditionalFormatting>
  <conditionalFormatting sqref="B35:B36">
    <cfRule type="duplicateValues" dxfId="356" priority="71"/>
  </conditionalFormatting>
  <conditionalFormatting sqref="B37">
    <cfRule type="duplicateValues" dxfId="355" priority="70"/>
  </conditionalFormatting>
  <conditionalFormatting sqref="B38">
    <cfRule type="duplicateValues" dxfId="354" priority="69"/>
  </conditionalFormatting>
  <conditionalFormatting sqref="B41:B45">
    <cfRule type="duplicateValues" dxfId="353" priority="68"/>
  </conditionalFormatting>
  <conditionalFormatting sqref="B51:B53">
    <cfRule type="duplicateValues" dxfId="352" priority="67"/>
  </conditionalFormatting>
  <conditionalFormatting sqref="B61:B62">
    <cfRule type="duplicateValues" dxfId="351" priority="66"/>
  </conditionalFormatting>
  <conditionalFormatting sqref="H18">
    <cfRule type="duplicateValues" dxfId="350" priority="62"/>
  </conditionalFormatting>
  <conditionalFormatting sqref="H9:H10">
    <cfRule type="duplicateValues" dxfId="349" priority="60"/>
    <cfRule type="duplicateValues" dxfId="348" priority="61"/>
  </conditionalFormatting>
  <conditionalFormatting sqref="H9:H10">
    <cfRule type="duplicateValues" dxfId="347" priority="59"/>
  </conditionalFormatting>
  <conditionalFormatting sqref="H36:H37 H9:H10 H28:H29 H7 H26">
    <cfRule type="duplicateValues" dxfId="346" priority="58"/>
  </conditionalFormatting>
  <conditionalFormatting sqref="H36:H37 H9:H10 H28:H29 H7 H26">
    <cfRule type="duplicateValues" dxfId="345" priority="56"/>
    <cfRule type="duplicateValues" dxfId="344" priority="57"/>
  </conditionalFormatting>
  <conditionalFormatting sqref="H36:H37 H26 H28">
    <cfRule type="duplicateValues" dxfId="343" priority="55"/>
  </conditionalFormatting>
  <conditionalFormatting sqref="H28:H29 H37">
    <cfRule type="duplicateValues" dxfId="342" priority="53"/>
    <cfRule type="duplicateValues" dxfId="341" priority="54"/>
  </conditionalFormatting>
  <conditionalFormatting sqref="H28:H29 H37">
    <cfRule type="duplicateValues" dxfId="340" priority="52"/>
  </conditionalFormatting>
  <conditionalFormatting sqref="H30">
    <cfRule type="duplicateValues" dxfId="339" priority="51"/>
  </conditionalFormatting>
  <conditionalFormatting sqref="H30">
    <cfRule type="duplicateValues" dxfId="338" priority="49"/>
    <cfRule type="duplicateValues" dxfId="337" priority="50"/>
  </conditionalFormatting>
  <conditionalFormatting sqref="H26">
    <cfRule type="duplicateValues" dxfId="336" priority="47"/>
    <cfRule type="duplicateValues" dxfId="335" priority="48"/>
  </conditionalFormatting>
  <conditionalFormatting sqref="H26">
    <cfRule type="duplicateValues" dxfId="334" priority="46"/>
  </conditionalFormatting>
  <conditionalFormatting sqref="H33">
    <cfRule type="duplicateValues" dxfId="333" priority="45"/>
  </conditionalFormatting>
  <conditionalFormatting sqref="H33">
    <cfRule type="duplicateValues" dxfId="332" priority="43"/>
    <cfRule type="duplicateValues" dxfId="331" priority="44"/>
  </conditionalFormatting>
  <conditionalFormatting sqref="H7 H9">
    <cfRule type="duplicateValues" dxfId="330" priority="42"/>
  </conditionalFormatting>
  <conditionalFormatting sqref="H4:H21 H23:H40">
    <cfRule type="duplicateValues" dxfId="329" priority="40"/>
    <cfRule type="duplicateValues" dxfId="328" priority="41"/>
  </conditionalFormatting>
  <conditionalFormatting sqref="H13:H14">
    <cfRule type="duplicateValues" dxfId="327" priority="39"/>
  </conditionalFormatting>
  <conditionalFormatting sqref="H14:H15">
    <cfRule type="duplicateValues" dxfId="326" priority="38"/>
  </conditionalFormatting>
  <conditionalFormatting sqref="H4:H21">
    <cfRule type="duplicateValues" dxfId="325" priority="36"/>
    <cfRule type="duplicateValues" dxfId="324" priority="37"/>
  </conditionalFormatting>
  <conditionalFormatting sqref="H23:H40">
    <cfRule type="duplicateValues" dxfId="323" priority="32"/>
    <cfRule type="duplicateValues" dxfId="322" priority="33"/>
  </conditionalFormatting>
  <conditionalFormatting sqref="H4:H21">
    <cfRule type="duplicateValues" dxfId="321" priority="31"/>
  </conditionalFormatting>
  <conditionalFormatting sqref="H27">
    <cfRule type="duplicateValues" dxfId="320" priority="30"/>
  </conditionalFormatting>
  <conditionalFormatting sqref="H27">
    <cfRule type="duplicateValues" dxfId="319" priority="28"/>
    <cfRule type="duplicateValues" dxfId="318" priority="29"/>
  </conditionalFormatting>
  <conditionalFormatting sqref="H19">
    <cfRule type="duplicateValues" dxfId="317" priority="26"/>
    <cfRule type="duplicateValues" dxfId="316" priority="27"/>
  </conditionalFormatting>
  <conditionalFormatting sqref="H38">
    <cfRule type="duplicateValues" dxfId="315" priority="22"/>
    <cfRule type="duplicateValues" dxfId="314" priority="23"/>
  </conditionalFormatting>
  <conditionalFormatting sqref="H38">
    <cfRule type="duplicateValues" dxfId="313" priority="19"/>
  </conditionalFormatting>
  <conditionalFormatting sqref="H21 H40">
    <cfRule type="duplicateValues" dxfId="312" priority="17"/>
    <cfRule type="duplicateValues" dxfId="311" priority="18"/>
  </conditionalFormatting>
  <conditionalFormatting sqref="H40">
    <cfRule type="duplicateValues" dxfId="310" priority="15"/>
    <cfRule type="duplicateValues" dxfId="309" priority="16"/>
  </conditionalFormatting>
  <conditionalFormatting sqref="H21">
    <cfRule type="duplicateValues" dxfId="308" priority="14"/>
  </conditionalFormatting>
  <conditionalFormatting sqref="H40">
    <cfRule type="duplicateValues" dxfId="307" priority="13"/>
  </conditionalFormatting>
  <conditionalFormatting sqref="H21">
    <cfRule type="duplicateValues" dxfId="306" priority="9"/>
    <cfRule type="duplicateValues" dxfId="305" priority="10"/>
  </conditionalFormatting>
  <conditionalFormatting sqref="F2:F65536">
    <cfRule type="duplicateValues" dxfId="304" priority="203" stopIfTrue="1"/>
    <cfRule type="duplicateValues" dxfId="303" priority="204" stopIfTrue="1"/>
  </conditionalFormatting>
  <conditionalFormatting sqref="F2:F65536">
    <cfRule type="duplicateValues" dxfId="302" priority="212"/>
  </conditionalFormatting>
  <conditionalFormatting sqref="F49">
    <cfRule type="duplicateValues" dxfId="301" priority="4" stopIfTrue="1"/>
  </conditionalFormatting>
  <conditionalFormatting sqref="F49">
    <cfRule type="duplicateValues" dxfId="300" priority="2" stopIfTrue="1"/>
    <cfRule type="duplicateValues" dxfId="299" priority="3" stopIfTrue="1"/>
  </conditionalFormatting>
  <conditionalFormatting sqref="B40">
    <cfRule type="duplicateValues" dxfId="298" priority="1"/>
  </conditionalFormatting>
  <conditionalFormatting sqref="E4:E151">
    <cfRule type="duplicateValues" dxfId="297" priority="385"/>
    <cfRule type="duplicateValues" dxfId="296" priority="386" stopIfTrue="1"/>
  </conditionalFormatting>
  <conditionalFormatting sqref="B36:B151">
    <cfRule type="duplicateValues" dxfId="295" priority="406"/>
  </conditionalFormatting>
  <conditionalFormatting sqref="F3:F151">
    <cfRule type="duplicateValues" dxfId="294" priority="420" stopIfTrue="1"/>
  </conditionalFormatting>
  <conditionalFormatting sqref="H57:H65536 H1:H22 B1:B13 B29:B1048576 B15:B27">
    <cfRule type="duplicateValues" dxfId="293" priority="662"/>
  </conditionalFormatting>
  <conditionalFormatting sqref="B4:B13 B29:B30 B15:B27">
    <cfRule type="duplicateValues" dxfId="292" priority="669"/>
  </conditionalFormatting>
  <conditionalFormatting sqref="B4:B13 B29:B151 B15:B27">
    <cfRule type="duplicateValues" dxfId="291" priority="674"/>
  </conditionalFormatting>
  <conditionalFormatting sqref="H4:H64 B4:B13 B29:B67 B15:B27">
    <cfRule type="duplicateValues" dxfId="290" priority="679"/>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Mlađi 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3">
        <v>1</v>
      </c>
      <c r="F4" s="573"/>
      <c r="G4" s="573">
        <v>2</v>
      </c>
      <c r="H4" s="573"/>
      <c r="I4" s="574">
        <v>3</v>
      </c>
      <c r="J4" s="574"/>
      <c r="K4" s="573">
        <v>4</v>
      </c>
      <c r="L4" s="573"/>
      <c r="M4" s="136" t="s">
        <v>2</v>
      </c>
      <c r="N4" s="136" t="s">
        <v>3</v>
      </c>
      <c r="O4" s="137" t="s">
        <v>7</v>
      </c>
      <c r="P4" s="138"/>
      <c r="Q4" s="49" t="s">
        <v>13</v>
      </c>
      <c r="R4" s="50"/>
    </row>
    <row r="5" spans="1:22" ht="13.5" customHeight="1">
      <c r="A5" s="81">
        <v>1</v>
      </c>
      <c r="B5" s="209">
        <v>11</v>
      </c>
      <c r="C5" s="212" t="str">
        <f>IF(ISNA(MATCH(B5,spisak!$F$4:$F$260,0)),"",INDEX(spisak!$C$4:$C$260,MATCH(B5,spisak!$F$4:$F$260,0)))</f>
        <v>Železničar</v>
      </c>
      <c r="D5" s="173" t="str">
        <f>IF(ISNA(MATCH(B5,spisak!$F$4:$F$260,0)),"bye",INDEX(spisak!$B$4:$B$260,MATCH(B5,spisak!$F$4:$F$260,0)))</f>
        <v>Petrović Đorđe</v>
      </c>
      <c r="E5" s="139"/>
      <c r="F5" s="140"/>
      <c r="G5" s="575" t="str">
        <f t="array" ref="G5">INDEX(E10:E15,MATCH(D5&amp;D6,C10:C15&amp;D10:D15,0))&amp;"/"&amp;INDEX(F10:F15,MATCH(D5&amp;D6,C10:C15&amp;D10:D15,0))</f>
        <v>/</v>
      </c>
      <c r="H5" s="576"/>
      <c r="I5" s="575" t="str">
        <f t="array" ref="I5">INDEX(E10:E15,MATCH(D5&amp;D7,C10:C15&amp;D10:D15,0))&amp;"/"&amp;INDEX(F10:F15,MATCH(D5&amp;D7,C10:C15&amp;D10:D15,0))</f>
        <v>/</v>
      </c>
      <c r="J5" s="576"/>
      <c r="K5" s="575" t="str">
        <f t="array" ref="K5">INDEX(E10:E15,MATCH(D5&amp;D8,C10:C15&amp;D10:D15,0))&amp;"/"&amp;INDEX(F10:F15,MATCH(D5&amp;D8,C10:C15&amp;D10:D15,0))</f>
        <v>/</v>
      </c>
      <c r="L5" s="576"/>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Hajduk Veljko</v>
      </c>
      <c r="D6" s="173" t="str">
        <f>IF(ISNA(MATCH(B6,spisak!$F$4:$F$260,0)),"bye",INDEX(spisak!$B$4:$B$260,MATCH(B6,spisak!$F$4:$F$260,0)))</f>
        <v>Vidić Petar</v>
      </c>
      <c r="E6" s="575" t="str">
        <f t="array" ref="E6">INDEX(F10:F15,MATCH(D5&amp;D6,C10:C15&amp;D10:D15,0))&amp;"/"&amp;INDEX(E10:E15,MATCH(D5&amp;D6,C10:C15&amp;D10:D15,0))</f>
        <v>/</v>
      </c>
      <c r="F6" s="576"/>
      <c r="G6" s="139"/>
      <c r="H6" s="140"/>
      <c r="I6" s="575" t="str">
        <f t="array" ref="I6">INDEX(E10:E15,MATCH(D6&amp;D7,C10:C15&amp;D10:D15,0))&amp;"/"&amp;INDEX(F10:F15,MATCH(D6&amp;D7,C10:C15&amp;D10:D15,0))</f>
        <v>/</v>
      </c>
      <c r="J6" s="576"/>
      <c r="K6" s="575" t="str">
        <f t="array" ref="K6">INDEX(E10:E15,MATCH(D6&amp;D8,C10:C15&amp;D10:D15,0))&amp;"/"&amp;INDEX(F10:F15,MATCH(D6&amp;D8,C10:C15&amp;D10:D15,0))</f>
        <v>/</v>
      </c>
      <c r="L6" s="576"/>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SFS Borac</v>
      </c>
      <c r="D7" s="173" t="str">
        <f>IF(ISNA(MATCH(B7,spisak!$F$4:$F$260,0)),"bye",INDEX(spisak!$B$4:$B$260,MATCH(B7,spisak!$F$4:$F$260,0)))</f>
        <v>Ilić Bogdan</v>
      </c>
      <c r="E7" s="575" t="str">
        <f t="array" ref="E7">INDEX(F10:F15,MATCH(D5&amp;D7,C10:C15&amp;D10:D15,0))&amp;"/"&amp;INDEX(E10:E15,MATCH(D5&amp;D7,C10:C15&amp;D10:D15,0))</f>
        <v>/</v>
      </c>
      <c r="F7" s="576"/>
      <c r="G7" s="575" t="str">
        <f t="array" ref="G7">INDEX(F10:F15,MATCH(D6&amp;D7,C10:C15&amp;D10:D15,0))&amp;"/"&amp;INDEX(E10:E15,MATCH(D6&amp;D7,C10:C15&amp;D10:D15,0))</f>
        <v>/</v>
      </c>
      <c r="H7" s="576"/>
      <c r="I7" s="139"/>
      <c r="J7" s="140"/>
      <c r="K7" s="575" t="str">
        <f t="array" ref="K7">INDEX(E10:E15,MATCH(D7&amp;D8,C10:C15&amp;D10:D15,0))&amp;"/"&amp;INDEX(F10:F15,MATCH(D7&amp;D8,C10:C15&amp;D10:D15,0))</f>
        <v>/</v>
      </c>
      <c r="L7" s="576"/>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Hajduk Veljko</v>
      </c>
      <c r="D8" s="174" t="str">
        <f>IF(ISNA(MATCH(B8,spisak!$F$4:$F$260,0)),"bye",INDEX(spisak!$B$4:$B$260,MATCH(B8,spisak!$F$4:$F$260,0)))</f>
        <v>Dragojević Nikola</v>
      </c>
      <c r="E8" s="577" t="str">
        <f t="array" ref="E8">INDEX(F10:F15,MATCH(D5&amp;D8,C10:C15&amp;D10:D15,0))&amp;"/"&amp;INDEX(E10:E15,MATCH(D5&amp;D8,C10:C15&amp;D10:D15,0))</f>
        <v>/</v>
      </c>
      <c r="F8" s="578"/>
      <c r="G8" s="577" t="str">
        <f t="array" ref="G8">INDEX(F10:F15,MATCH(D6&amp;D8,C10:C15&amp;D10:D15,0))&amp;"/"&amp;INDEX(E10:E15,MATCH(D6&amp;D8,C10:C15&amp;D10:D15,0))</f>
        <v>/</v>
      </c>
      <c r="H8" s="578"/>
      <c r="I8" s="577" t="str">
        <f t="array" ref="I8">INDEX(F10:F15,MATCH(D7&amp;D8,C10:C15&amp;D10:D15,0))&amp;"/"&amp;INDEX(E10:E15,MATCH(D7&amp;D8,C10:C15&amp;D10:D15,0))</f>
        <v>/</v>
      </c>
      <c r="J8" s="578"/>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8"/>
      <c r="B9" s="568"/>
      <c r="C9" s="169"/>
      <c r="E9" s="569" t="s">
        <v>10</v>
      </c>
      <c r="F9" s="569"/>
      <c r="G9" s="570" t="s">
        <v>11</v>
      </c>
      <c r="H9" s="570"/>
      <c r="I9" s="571" t="s">
        <v>4</v>
      </c>
      <c r="J9" s="571"/>
      <c r="K9" s="579" t="s">
        <v>12</v>
      </c>
      <c r="L9" s="579"/>
      <c r="M9" s="197" t="s">
        <v>5</v>
      </c>
      <c r="N9" s="197" t="s">
        <v>6</v>
      </c>
      <c r="O9" s="198" t="s">
        <v>8</v>
      </c>
      <c r="P9" s="199" t="s">
        <v>9</v>
      </c>
      <c r="S9" s="580" t="s">
        <v>125</v>
      </c>
      <c r="T9" s="580"/>
    </row>
    <row r="10" spans="1:22" ht="13.5" hidden="1" customHeight="1">
      <c r="A10" s="95" t="str">
        <f>IF(ISBLANK(partije!D2),"",partije!D2)</f>
        <v/>
      </c>
      <c r="B10" s="96" t="str">
        <f>IF(ISBLANK(partije!E2),"",partije!E2)</f>
        <v/>
      </c>
      <c r="C10" s="147" t="str">
        <f>INDEX(D5:D8,MATCH(S10,A5:A8,0))</f>
        <v>Petrović Đorđe</v>
      </c>
      <c r="D10" s="175" t="str">
        <f>INDEX(D5:D8,MATCH(T10,A5:A8,0))</f>
        <v>Ilić Bogdan</v>
      </c>
      <c r="E10" s="148" t="str">
        <f>IF(ISBLANK(partije!J2),"",partije!J2)</f>
        <v/>
      </c>
      <c r="F10" s="148" t="str">
        <f>IF(ISBLANK(partije!K2),"",partije!K2)</f>
        <v/>
      </c>
      <c r="G10" s="581" t="str">
        <f>IF(ISBLANK(partije!L2),"",partije!L2)</f>
        <v/>
      </c>
      <c r="H10" s="581"/>
      <c r="I10" s="581" t="str">
        <f>IF(ISBLANK(partije!M2),"",partije!M2)</f>
        <v/>
      </c>
      <c r="J10" s="581"/>
      <c r="K10" s="581" t="str">
        <f>IF(ISBLANK(partije!N2),"",partije!N2)</f>
        <v/>
      </c>
      <c r="L10" s="581"/>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Vidić Petar</v>
      </c>
      <c r="D11" s="176" t="str">
        <f>INDEX(D5:D8,MATCH(T11,A5:A8,0))</f>
        <v>Dragojević Nikola</v>
      </c>
      <c r="E11" s="153" t="str">
        <f>IF(ISBLANK(partije!J3),"",partije!J3)</f>
        <v/>
      </c>
      <c r="F11" s="153" t="str">
        <f>IF(ISBLANK(partije!K3),"",partije!K3)</f>
        <v/>
      </c>
      <c r="G11" s="582" t="str">
        <f>IF(ISBLANK(partije!L3),"",partije!L3)</f>
        <v/>
      </c>
      <c r="H11" s="582"/>
      <c r="I11" s="582" t="str">
        <f>IF(ISBLANK(partije!M3),"",partije!M3)</f>
        <v/>
      </c>
      <c r="J11" s="582"/>
      <c r="K11" s="582" t="str">
        <f>IF(ISBLANK(partije!N3),"",partije!N3)</f>
        <v/>
      </c>
      <c r="L11" s="582"/>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Petrović Đorđe</v>
      </c>
      <c r="D12" s="176" t="str">
        <f>INDEX(D5:D8,MATCH(T12,A5:A8,0))</f>
        <v>Vidić Petar</v>
      </c>
      <c r="E12" s="153" t="str">
        <f>IF(ISBLANK(partije!J68),"",partije!J68)</f>
        <v/>
      </c>
      <c r="F12" s="153" t="str">
        <f>IF(ISBLANK(partije!K68),"",partije!K68)</f>
        <v/>
      </c>
      <c r="G12" s="582" t="str">
        <f>IF(ISBLANK(partije!L68),"",partije!L68)</f>
        <v/>
      </c>
      <c r="H12" s="582"/>
      <c r="I12" s="582" t="str">
        <f>IF(ISBLANK(partije!M68),"",partije!M68)</f>
        <v/>
      </c>
      <c r="J12" s="582"/>
      <c r="K12" s="582" t="str">
        <f>IF(ISBLANK(partije!N68),"",partije!N68)</f>
        <v/>
      </c>
      <c r="L12" s="582"/>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Ilić Bogdan</v>
      </c>
      <c r="D13" s="176" t="str">
        <f>INDEX(D5:D8,MATCH(T13,A5:A8,0))</f>
        <v>Dragojević Nikola</v>
      </c>
      <c r="E13" s="153" t="str">
        <f>IF(ISBLANK(partije!J69),"",partije!J69)</f>
        <v/>
      </c>
      <c r="F13" s="153" t="str">
        <f>IF(ISBLANK(partije!K69),"",partije!K69)</f>
        <v/>
      </c>
      <c r="G13" s="582" t="str">
        <f>IF(ISBLANK(partije!L69),"",partije!L69)</f>
        <v/>
      </c>
      <c r="H13" s="582"/>
      <c r="I13" s="582" t="str">
        <f>IF(ISBLANK(partije!M69),"",partije!M69)</f>
        <v/>
      </c>
      <c r="J13" s="582"/>
      <c r="K13" s="582" t="str">
        <f>IF(ISBLANK(partije!N69),"",partije!N69)</f>
        <v/>
      </c>
      <c r="L13" s="582"/>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Petrović Đorđe</v>
      </c>
      <c r="D14" s="176" t="str">
        <f>INDEX(D5:D8,MATCH(T14,A5:A8,0))</f>
        <v>Dragojević Nikola</v>
      </c>
      <c r="E14" s="153" t="str">
        <f>IF(ISBLANK(partije!J134),"",partije!J134)</f>
        <v/>
      </c>
      <c r="F14" s="153" t="str">
        <f>IF(ISBLANK(partije!K134),"",partije!K134)</f>
        <v/>
      </c>
      <c r="G14" s="582" t="str">
        <f>IF(ISBLANK(partije!L134),"",partije!L134)</f>
        <v/>
      </c>
      <c r="H14" s="582"/>
      <c r="I14" s="582" t="str">
        <f>IF(ISBLANK(partije!M134),"",partije!M134)</f>
        <v/>
      </c>
      <c r="J14" s="582"/>
      <c r="K14" s="582" t="str">
        <f>IF(ISBLANK(partije!N134),"",partije!N134)</f>
        <v/>
      </c>
      <c r="L14" s="582"/>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Vidić Petar</v>
      </c>
      <c r="D15" s="177" t="str">
        <f>INDEX(D5:D8,MATCH(T15,A5:A8,0))</f>
        <v>Ilić Bogdan</v>
      </c>
      <c r="E15" s="158" t="str">
        <f>IF(ISBLANK(partije!J135),"",partije!J135)</f>
        <v/>
      </c>
      <c r="F15" s="158" t="str">
        <f>IF(ISBLANK(partije!K135),"",partije!K135)</f>
        <v/>
      </c>
      <c r="G15" s="572" t="str">
        <f>IF(ISBLANK(partije!L135),"",partije!L135)</f>
        <v/>
      </c>
      <c r="H15" s="572"/>
      <c r="I15" s="572" t="str">
        <f>IF(ISBLANK(partije!M135),"",partije!M135)</f>
        <v/>
      </c>
      <c r="J15" s="572"/>
      <c r="K15" s="572" t="str">
        <f>IF(ISBLANK(partije!N135),"",partije!N135)</f>
        <v/>
      </c>
      <c r="L15" s="572"/>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3">
        <v>1</v>
      </c>
      <c r="F18" s="573"/>
      <c r="G18" s="573">
        <v>2</v>
      </c>
      <c r="H18" s="573"/>
      <c r="I18" s="574">
        <v>3</v>
      </c>
      <c r="J18" s="574"/>
      <c r="K18" s="573">
        <v>4</v>
      </c>
      <c r="L18" s="573"/>
      <c r="M18" s="136" t="s">
        <v>2</v>
      </c>
      <c r="N18" s="136" t="s">
        <v>3</v>
      </c>
      <c r="O18" s="137" t="s">
        <v>7</v>
      </c>
      <c r="P18" s="138"/>
      <c r="Q18" s="49" t="s">
        <v>72</v>
      </c>
      <c r="R18" s="50"/>
    </row>
    <row r="19" spans="1:20" ht="13.5" customHeight="1">
      <c r="A19" s="81">
        <v>1</v>
      </c>
      <c r="B19" s="209">
        <v>21</v>
      </c>
      <c r="C19" s="212" t="str">
        <f>IF(ISNA(MATCH(B19,spisak!$F$4:$F$260,0)),"",INDEX(spisak!$C$4:$C$260,MATCH(B19,spisak!$F$4:$F$260,0)))</f>
        <v>Hajduk Veljko</v>
      </c>
      <c r="D19" s="173" t="str">
        <f>IF(ISNA(MATCH(B19,spisak!$F$4:$F$260,0)),"bye",INDEX(spisak!$B$4:$B$260,MATCH(B19,spisak!$F$4:$F$260,0)))</f>
        <v>Milošević Jovan</v>
      </c>
      <c r="E19" s="139"/>
      <c r="F19" s="140"/>
      <c r="G19" s="575" t="str">
        <f t="array" ref="G19">INDEX(E24:E29,MATCH(D19&amp;D20,C24:C29&amp;D24:D29,0))&amp;"/"&amp;INDEX(F24:F29,MATCH(D19&amp;D20,C24:C29&amp;D24:D29,0))</f>
        <v>/</v>
      </c>
      <c r="H19" s="576"/>
      <c r="I19" s="575" t="str">
        <f t="array" ref="I19">INDEX(E24:E29,MATCH(D19&amp;D21,C24:C29&amp;D24:D29,0))&amp;"/"&amp;INDEX(F24:F29,MATCH(D19&amp;D21,C24:C29&amp;D24:D29,0))</f>
        <v>/</v>
      </c>
      <c r="J19" s="576"/>
      <c r="K19" s="575" t="str">
        <f t="array" ref="K19">INDEX(E24:E29,MATCH(D19&amp;D22,C24:C29&amp;D24:D29,0))&amp;"/"&amp;INDEX(F24:F29,MATCH(D19&amp;D22,C24:C29&amp;D24:D29,0))</f>
        <v>/</v>
      </c>
      <c r="L19" s="576"/>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Grabovac SPIN</v>
      </c>
      <c r="D20" s="173" t="str">
        <f>IF(ISNA(MATCH(B20,spisak!$F$4:$F$260,0)),"bye",INDEX(spisak!$B$4:$B$260,MATCH(B20,spisak!$F$4:$F$260,0)))</f>
        <v>Milovanović Aleks</v>
      </c>
      <c r="E20" s="575" t="str">
        <f t="array" ref="E20">INDEX(F24:F29,MATCH(D19&amp;D20,C24:C29&amp;D24:D29,0))&amp;"/"&amp;INDEX(E24:E29,MATCH(D19&amp;D20,C24:C29&amp;D24:D29,0))</f>
        <v>/</v>
      </c>
      <c r="F20" s="576"/>
      <c r="G20" s="139"/>
      <c r="H20" s="140"/>
      <c r="I20" s="575" t="str">
        <f t="array" ref="I20">INDEX(E24:E29,MATCH(D20&amp;D21,C24:C29&amp;D24:D29,0))&amp;"/"&amp;INDEX(F24:F29,MATCH(D20&amp;D21,C24:C29&amp;D24:D29,0))</f>
        <v>/</v>
      </c>
      <c r="J20" s="576"/>
      <c r="K20" s="575" t="str">
        <f t="array" ref="K20">INDEX(E24:E29,MATCH(D20&amp;D22,C24:C29&amp;D24:D29,0))&amp;"/"&amp;INDEX(F24:F29,MATCH(D20&amp;D22,C24:C29&amp;D24:D29,0))</f>
        <v>/</v>
      </c>
      <c r="L20" s="576"/>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Hajduk Veljko</v>
      </c>
      <c r="D21" s="173" t="str">
        <f>IF(ISNA(MATCH(B21,spisak!$F$4:$F$260,0)),"bye",INDEX(spisak!$B$4:$B$260,MATCH(B21,spisak!$F$4:$F$260,0)))</f>
        <v>Jovanović Bogdan</v>
      </c>
      <c r="E21" s="575" t="str">
        <f t="array" ref="E21">INDEX(F24:F29,MATCH(D19&amp;D21,C24:C29&amp;D24:D29,0))&amp;"/"&amp;INDEX(E24:E29,MATCH(D19&amp;D21,C24:C29&amp;D24:D29,0))</f>
        <v>/</v>
      </c>
      <c r="F21" s="576"/>
      <c r="G21" s="575" t="str">
        <f t="array" ref="G21">INDEX(F24:F29,MATCH(D20&amp;D21,C24:C29&amp;D24:D29,0))&amp;"/"&amp;INDEX(E24:E29,MATCH(D20&amp;D21,C24:C29&amp;D24:D29,0))</f>
        <v>/</v>
      </c>
      <c r="H21" s="576"/>
      <c r="I21" s="139"/>
      <c r="J21" s="140"/>
      <c r="K21" s="575" t="str">
        <f t="array" ref="K21">INDEX(E24:E29,MATCH(D21&amp;D22,C24:C29&amp;D24:D29,0))&amp;"/"&amp;INDEX(F24:F29,MATCH(D21&amp;D22,C24:C29&amp;D24:D29,0))</f>
        <v>/</v>
      </c>
      <c r="L21" s="576"/>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Napad</v>
      </c>
      <c r="D22" s="174" t="str">
        <f>IF(ISNA(MATCH(B22,spisak!$F$4:$F$260,0)),"bye",INDEX(spisak!$B$4:$B$260,MATCH(B22,spisak!$F$4:$F$260,0)))</f>
        <v>Smiljković Branislav</v>
      </c>
      <c r="E22" s="577" t="str">
        <f t="array" ref="E22">INDEX(F24:F29,MATCH(D19&amp;D22,C24:C29&amp;D24:D29,0))&amp;"/"&amp;INDEX(E24:E29,MATCH(D19&amp;D22,C24:C29&amp;D24:D29,0))</f>
        <v>/</v>
      </c>
      <c r="F22" s="578"/>
      <c r="G22" s="577" t="str">
        <f t="array" ref="G22">INDEX(F24:F29,MATCH(D20&amp;D22,C24:C29&amp;D24:D29,0))&amp;"/"&amp;INDEX(E24:E29,MATCH(D20&amp;D22,C24:C29&amp;D24:D29,0))</f>
        <v>/</v>
      </c>
      <c r="H22" s="578"/>
      <c r="I22" s="577" t="str">
        <f t="array" ref="I22">INDEX(F24:F29,MATCH(D21&amp;D22,C24:C29&amp;D24:D29,0))&amp;"/"&amp;INDEX(E24:E29,MATCH(D21&amp;D22,C24:C29&amp;D24:D29,0))</f>
        <v>/</v>
      </c>
      <c r="J22" s="578"/>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8"/>
      <c r="B23" s="568"/>
      <c r="C23" s="169"/>
      <c r="E23" s="569" t="s">
        <v>10</v>
      </c>
      <c r="F23" s="569"/>
      <c r="G23" s="570" t="s">
        <v>11</v>
      </c>
      <c r="H23" s="570"/>
      <c r="I23" s="571" t="s">
        <v>4</v>
      </c>
      <c r="J23" s="571"/>
      <c r="K23" s="579" t="s">
        <v>12</v>
      </c>
      <c r="L23" s="579"/>
      <c r="M23" s="197" t="s">
        <v>5</v>
      </c>
      <c r="N23" s="197" t="s">
        <v>6</v>
      </c>
      <c r="O23" s="198" t="s">
        <v>8</v>
      </c>
      <c r="P23" s="199" t="s">
        <v>9</v>
      </c>
      <c r="Q23" s="13"/>
      <c r="R23" s="13"/>
      <c r="S23" s="580" t="s">
        <v>125</v>
      </c>
      <c r="T23" s="580"/>
    </row>
    <row r="24" spans="1:20" ht="13.5" hidden="1" customHeight="1">
      <c r="A24" s="95" t="str">
        <f>IF(ISBLANK(partije!D4),"",partije!D4)</f>
        <v/>
      </c>
      <c r="B24" s="96" t="str">
        <f>IF(ISBLANK(partije!E4),"",partije!E4)</f>
        <v/>
      </c>
      <c r="C24" s="147" t="str">
        <f>INDEX(D19:D22,MATCH(S24,A19:A22,0))</f>
        <v>Milošević Jovan</v>
      </c>
      <c r="D24" s="175" t="str">
        <f>INDEX(D19:D22,MATCH(T24,A19:A22,0))</f>
        <v>Jovanović Bogdan</v>
      </c>
      <c r="E24" s="148" t="str">
        <f>IF(ISBLANK(partije!J4),"",partije!J4)</f>
        <v/>
      </c>
      <c r="F24" s="148" t="str">
        <f>IF(ISBLANK(partije!K4),"",partije!K4)</f>
        <v/>
      </c>
      <c r="G24" s="581" t="str">
        <f>IF(ISBLANK(partije!L4),"",partije!L4)</f>
        <v/>
      </c>
      <c r="H24" s="581"/>
      <c r="I24" s="581" t="str">
        <f>IF(ISBLANK(partije!M4),"",partije!M4)</f>
        <v/>
      </c>
      <c r="J24" s="581"/>
      <c r="K24" s="581" t="str">
        <f>IF(ISBLANK(partije!N4),"",partije!N4)</f>
        <v/>
      </c>
      <c r="L24" s="581"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Milovanović Aleks</v>
      </c>
      <c r="D25" s="176" t="str">
        <f>INDEX(D19:D22,MATCH(T25,A19:A22,0))</f>
        <v>Smiljković Branislav</v>
      </c>
      <c r="E25" s="153" t="str">
        <f>IF(ISBLANK(partije!J5),"",partije!J5)</f>
        <v/>
      </c>
      <c r="F25" s="153" t="str">
        <f>IF(ISBLANK(partije!K5),"",partije!K5)</f>
        <v/>
      </c>
      <c r="G25" s="582"/>
      <c r="H25" s="582"/>
      <c r="I25" s="582" t="str">
        <f>IF(ISBLANK(partije!M5),"",partije!M5)</f>
        <v/>
      </c>
      <c r="J25" s="582"/>
      <c r="K25" s="582" t="str">
        <f>IF(ISBLANK(partije!N5),"",partije!N5)</f>
        <v/>
      </c>
      <c r="L25" s="582"/>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Milošević Jovan</v>
      </c>
      <c r="D26" s="176" t="str">
        <f>INDEX(D19:D22,MATCH(T26,A19:A22,0))</f>
        <v>Milovanović Aleks</v>
      </c>
      <c r="E26" s="153" t="str">
        <f>IF(ISBLANK(partije!J70),"",partije!J70)</f>
        <v/>
      </c>
      <c r="F26" s="153" t="str">
        <f>IF(ISBLANK(partije!K70),"",partije!K70)</f>
        <v/>
      </c>
      <c r="G26" s="582" t="str">
        <f>IF(ISBLANK(partije!L70),"",partije!L70)</f>
        <v/>
      </c>
      <c r="H26" s="582"/>
      <c r="I26" s="582" t="str">
        <f>IF(ISBLANK(partije!M70),"",partije!M70)</f>
        <v/>
      </c>
      <c r="J26" s="582"/>
      <c r="K26" s="582" t="str">
        <f>IF(ISBLANK(partije!N70),"",partije!N70)</f>
        <v/>
      </c>
      <c r="L26" s="582"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Jovanović Bogdan</v>
      </c>
      <c r="D27" s="176" t="str">
        <f>INDEX(D19:D22,MATCH(T27,A19:A22,0))</f>
        <v>Smiljković Branislav</v>
      </c>
      <c r="E27" s="153" t="str">
        <f>IF(ISBLANK(partije!J71),"",partije!J71)</f>
        <v/>
      </c>
      <c r="F27" s="153" t="str">
        <f>IF(ISBLANK(partije!K71),"",partije!K71)</f>
        <v/>
      </c>
      <c r="G27" s="582" t="str">
        <f>IF(ISBLANK(partije!L71),"",partije!L71)</f>
        <v/>
      </c>
      <c r="H27" s="582"/>
      <c r="I27" s="582" t="str">
        <f>IF(ISBLANK(partije!M71),"",partije!M71)</f>
        <v/>
      </c>
      <c r="J27" s="582"/>
      <c r="K27" s="582" t="str">
        <f>IF(ISBLANK(partije!N71),"",partije!N71)</f>
        <v/>
      </c>
      <c r="L27" s="582"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Milošević Jovan</v>
      </c>
      <c r="D28" s="176" t="str">
        <f>INDEX(D19:D22,MATCH(T28,A19:A22,0))</f>
        <v>Smiljković Branislav</v>
      </c>
      <c r="E28" s="153" t="str">
        <f>IF(ISBLANK(partije!J136),"",partije!J136)</f>
        <v/>
      </c>
      <c r="F28" s="153" t="str">
        <f>IF(ISBLANK(partije!K136),"",partije!K136)</f>
        <v/>
      </c>
      <c r="G28" s="582" t="str">
        <f>IF(ISBLANK(partije!L136),"",partije!L136)</f>
        <v/>
      </c>
      <c r="H28" s="582"/>
      <c r="I28" s="582" t="str">
        <f>IF(ISBLANK(partije!M136),"",partije!M136)</f>
        <v/>
      </c>
      <c r="J28" s="582"/>
      <c r="K28" s="582" t="str">
        <f>IF(ISBLANK(partije!N136),"",partije!N136)</f>
        <v/>
      </c>
      <c r="L28" s="582"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Milovanović Aleks</v>
      </c>
      <c r="D29" s="177" t="str">
        <f>INDEX(D19:D22,MATCH(T29,A19:A22,0))</f>
        <v>Jovanović Bogdan</v>
      </c>
      <c r="E29" s="158" t="str">
        <f>IF(ISBLANK(partije!J137),"",partije!J137)</f>
        <v/>
      </c>
      <c r="F29" s="158" t="str">
        <f>IF(ISBLANK(partije!K137),"",partije!K137)</f>
        <v/>
      </c>
      <c r="G29" s="572" t="str">
        <f>IF(ISBLANK(partije!L137),"",partije!L137)</f>
        <v/>
      </c>
      <c r="H29" s="572"/>
      <c r="I29" s="572" t="str">
        <f>IF(ISBLANK(partije!M137),"",partije!M137)</f>
        <v/>
      </c>
      <c r="J29" s="572"/>
      <c r="K29" s="572" t="str">
        <f>IF(ISBLANK(partije!N137),"",partije!N137)</f>
        <v/>
      </c>
      <c r="L29" s="572"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3">
        <v>1</v>
      </c>
      <c r="F32" s="573"/>
      <c r="G32" s="573">
        <v>2</v>
      </c>
      <c r="H32" s="573"/>
      <c r="I32" s="574">
        <v>3</v>
      </c>
      <c r="J32" s="574"/>
      <c r="K32" s="573">
        <v>4</v>
      </c>
      <c r="L32" s="573"/>
      <c r="M32" s="136" t="s">
        <v>2</v>
      </c>
      <c r="N32" s="136" t="s">
        <v>3</v>
      </c>
      <c r="O32" s="137" t="s">
        <v>7</v>
      </c>
      <c r="P32" s="138"/>
      <c r="Q32" s="49" t="s">
        <v>71</v>
      </c>
      <c r="R32" s="50"/>
    </row>
    <row r="33" spans="1:20" ht="13.5" customHeight="1">
      <c r="A33" s="81">
        <v>1</v>
      </c>
      <c r="B33" s="209">
        <v>31</v>
      </c>
      <c r="C33" s="212" t="str">
        <f>IF(ISNA(MATCH(B33,spisak!$F$4:$F$260,0)),"",INDEX(spisak!$C$4:$C$260,MATCH(B33,spisak!$F$4:$F$260,0)))</f>
        <v>Grabovac SPIN</v>
      </c>
      <c r="D33" s="173" t="str">
        <f>IF(ISNA(MATCH(B33,spisak!$F$4:$F$260,0)),"bye",INDEX(spisak!$B$4:$B$260,MATCH(B33,spisak!$F$4:$F$260,0)))</f>
        <v>Terzić Vladica</v>
      </c>
      <c r="E33" s="139"/>
      <c r="F33" s="140"/>
      <c r="G33" s="575" t="str">
        <f t="array" ref="G33">INDEX(E38:E43,MATCH(D33&amp;D34,C38:C43&amp;D38:D43,0))&amp;"/"&amp;INDEX(F38:F43,MATCH(D33&amp;D34,C38:C43&amp;D38:D43,0))</f>
        <v>/</v>
      </c>
      <c r="H33" s="576"/>
      <c r="I33" s="575" t="str">
        <f t="array" ref="I33">INDEX(E38:E43,MATCH(D33&amp;D35,C38:C43&amp;D38:D43,0))&amp;"/"&amp;INDEX(F38:F43,MATCH(D33&amp;D35,C38:C43&amp;D38:D43,0))</f>
        <v>/</v>
      </c>
      <c r="J33" s="576"/>
      <c r="K33" s="575" t="str">
        <f t="array" ref="K33">INDEX(E38:E43,MATCH(D33&amp;D36,C38:C43&amp;D38:D43,0))&amp;"/"&amp;INDEX(F38:F43,MATCH(D33&amp;D36,C38:C43&amp;D38:D43,0))</f>
        <v>/</v>
      </c>
      <c r="L33" s="576"/>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Ozren</v>
      </c>
      <c r="D34" s="173" t="str">
        <f>IF(ISNA(MATCH(B34,spisak!$F$4:$F$260,0)),"bye",INDEX(spisak!$B$4:$B$260,MATCH(B34,spisak!$F$4:$F$260,0)))</f>
        <v>Pavković Đorđe</v>
      </c>
      <c r="E34" s="575" t="str">
        <f t="array" ref="E34">INDEX(F38:F43,MATCH(D33&amp;D34,C38:C43&amp;D38:D43,0))&amp;"/"&amp;INDEX(E38:E43,MATCH(D33&amp;D34,C38:C43&amp;D38:D43,0))</f>
        <v>/</v>
      </c>
      <c r="F34" s="576"/>
      <c r="G34" s="139"/>
      <c r="H34" s="140"/>
      <c r="I34" s="575" t="str">
        <f t="array" ref="I34">INDEX(E38:E43,MATCH(D34&amp;D35,C38:C43&amp;D38:D43,0))&amp;"/"&amp;INDEX(F38:F43,MATCH(D34&amp;D35,C38:C43&amp;D38:D43,0))</f>
        <v>/</v>
      </c>
      <c r="J34" s="576"/>
      <c r="K34" s="575" t="str">
        <f t="array" ref="K34">INDEX(E38:E43,MATCH(D34&amp;D36,C38:C43&amp;D38:D43,0))&amp;"/"&amp;INDEX(F38:F43,MATCH(D34&amp;D36,C38:C43&amp;D38:D43,0))</f>
        <v>/</v>
      </c>
      <c r="L34" s="576"/>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Radnički-Pirot</v>
      </c>
      <c r="D35" s="173" t="str">
        <f>IF(ISNA(MATCH(B35,spisak!$F$4:$F$260,0)),"bye",INDEX(spisak!$B$4:$B$260,MATCH(B35,spisak!$F$4:$F$260,0)))</f>
        <v>Dimitrijević Ognjen</v>
      </c>
      <c r="E35" s="575" t="str">
        <f t="array" ref="E35">INDEX(F38:F43,MATCH(D33&amp;D35,C38:C43&amp;D38:D43,0))&amp;"/"&amp;INDEX(E38:E43,MATCH(D33&amp;D35,C38:C43&amp;D38:D43,0))</f>
        <v>/</v>
      </c>
      <c r="F35" s="576"/>
      <c r="G35" s="575" t="str">
        <f t="array" ref="G35">INDEX(F38:F43,MATCH(D34&amp;D35,C38:C43&amp;D38:D43,0))&amp;"/"&amp;INDEX(E38:E43,MATCH(D34&amp;D35,C38:C43&amp;D38:D43,0))</f>
        <v>/</v>
      </c>
      <c r="H35" s="576"/>
      <c r="I35" s="139"/>
      <c r="J35" s="140"/>
      <c r="K35" s="575" t="str">
        <f t="array" ref="K35">INDEX(E38:E43,MATCH(D35&amp;D36,C38:C43&amp;D38:D43,0))&amp;"/"&amp;INDEX(F38:F43,MATCH(D35&amp;D36,C38:C43&amp;D38:D43,0))</f>
        <v>/</v>
      </c>
      <c r="L35" s="576"/>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Stoni</v>
      </c>
      <c r="D36" s="174" t="str">
        <f>IF(ISNA(MATCH(B36,spisak!$F$4:$F$260,0)),"bye",INDEX(spisak!$B$4:$B$260,MATCH(B36,spisak!$F$4:$F$260,0)))</f>
        <v>Vasić Bogdan</v>
      </c>
      <c r="E36" s="577" t="str">
        <f t="array" ref="E36">INDEX(F38:F43,MATCH(D33&amp;D36,C38:C43&amp;D38:D43,0))&amp;"/"&amp;INDEX(E38:E43,MATCH(D33&amp;D36,C38:C43&amp;D38:D43,0))</f>
        <v>/</v>
      </c>
      <c r="F36" s="578"/>
      <c r="G36" s="577" t="str">
        <f t="array" ref="G36">INDEX(F38:F43,MATCH(D34&amp;D36,C38:C43&amp;D38:D43,0))&amp;"/"&amp;INDEX(E38:E43,MATCH(D34&amp;D36,C38:C43&amp;D38:D43,0))</f>
        <v>/</v>
      </c>
      <c r="H36" s="578"/>
      <c r="I36" s="577" t="str">
        <f t="array" ref="I36">INDEX(F38:F43,MATCH(D35&amp;D36,C38:C43&amp;D38:D43,0))&amp;"/"&amp;INDEX(E38:E43,MATCH(D35&amp;D36,C38:C43&amp;D38:D43,0))</f>
        <v>/</v>
      </c>
      <c r="J36" s="578"/>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8"/>
      <c r="B37" s="568"/>
      <c r="C37" s="169"/>
      <c r="E37" s="569" t="s">
        <v>10</v>
      </c>
      <c r="F37" s="569"/>
      <c r="G37" s="570" t="s">
        <v>11</v>
      </c>
      <c r="H37" s="570"/>
      <c r="I37" s="571" t="s">
        <v>4</v>
      </c>
      <c r="J37" s="571"/>
      <c r="K37" s="579" t="s">
        <v>12</v>
      </c>
      <c r="L37" s="579"/>
      <c r="M37" s="197" t="s">
        <v>5</v>
      </c>
      <c r="N37" s="197" t="s">
        <v>6</v>
      </c>
      <c r="O37" s="198" t="s">
        <v>8</v>
      </c>
      <c r="P37" s="199" t="s">
        <v>9</v>
      </c>
      <c r="Q37" s="13"/>
      <c r="R37" s="13"/>
      <c r="S37" s="580" t="s">
        <v>125</v>
      </c>
      <c r="T37" s="580"/>
    </row>
    <row r="38" spans="1:20" ht="13.5" hidden="1" customHeight="1">
      <c r="A38" s="95" t="str">
        <f>IF(ISBLANK(partije!D6),"",partije!D6)</f>
        <v/>
      </c>
      <c r="B38" s="96" t="str">
        <f>IF(ISBLANK(partije!E6),"",partije!E6)</f>
        <v/>
      </c>
      <c r="C38" s="147" t="str">
        <f>INDEX(D33:D36,MATCH(S38,A33:A36,0))</f>
        <v>Terzić Vladica</v>
      </c>
      <c r="D38" s="175" t="str">
        <f>INDEX(D33:D36,MATCH(T38,A33:A36,0))</f>
        <v>Dimitrijević Ognjen</v>
      </c>
      <c r="E38" s="148" t="str">
        <f>IF(ISBLANK(partije!J6),"",partije!J6)</f>
        <v/>
      </c>
      <c r="F38" s="148" t="str">
        <f>IF(ISBLANK(partije!K6),"",partije!K6)</f>
        <v/>
      </c>
      <c r="G38" s="581" t="str">
        <f>IF(ISBLANK(partije!L6),"",partije!L6)</f>
        <v/>
      </c>
      <c r="H38" s="581"/>
      <c r="I38" s="581" t="str">
        <f>IF(ISBLANK(partije!M6),"",partije!M6)</f>
        <v/>
      </c>
      <c r="J38" s="581"/>
      <c r="K38" s="581" t="str">
        <f>IF(ISBLANK(partije!N6),"",partije!N6)</f>
        <v/>
      </c>
      <c r="L38" s="581"/>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Pavković Đorđe</v>
      </c>
      <c r="D39" s="176" t="str">
        <f>INDEX(D33:D36,MATCH(T39,A33:A36,0))</f>
        <v>Vasić Bogdan</v>
      </c>
      <c r="E39" s="153" t="str">
        <f>IF(ISBLANK(partije!J7),"",partije!J7)</f>
        <v/>
      </c>
      <c r="F39" s="153" t="str">
        <f>IF(ISBLANK(partije!K7),"",partije!K7)</f>
        <v/>
      </c>
      <c r="G39" s="582" t="str">
        <f>IF(ISBLANK(partije!L7),"",partije!L7)</f>
        <v/>
      </c>
      <c r="H39" s="582"/>
      <c r="I39" s="582" t="str">
        <f>IF(ISBLANK(partije!M7),"",partije!M7)</f>
        <v/>
      </c>
      <c r="J39" s="582"/>
      <c r="K39" s="582" t="str">
        <f>IF(ISBLANK(partije!N7),"",partije!N7)</f>
        <v/>
      </c>
      <c r="L39" s="582"/>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Terzić Vladica</v>
      </c>
      <c r="D40" s="176" t="str">
        <f>INDEX(D33:D36,MATCH(T40,A33:A36,0))</f>
        <v>Pavković Đorđe</v>
      </c>
      <c r="E40" s="153" t="str">
        <f>IF(ISBLANK(partije!J72),"",partije!J72)</f>
        <v/>
      </c>
      <c r="F40" s="153" t="str">
        <f>IF(ISBLANK(partije!K72),"",partije!K72)</f>
        <v/>
      </c>
      <c r="G40" s="582" t="str">
        <f>IF(ISBLANK(partije!L72),"",partije!L72)</f>
        <v/>
      </c>
      <c r="H40" s="582"/>
      <c r="I40" s="582" t="str">
        <f>IF(ISBLANK(partije!M72),"",partije!M72)</f>
        <v/>
      </c>
      <c r="J40" s="582"/>
      <c r="K40" s="582" t="str">
        <f>IF(ISBLANK(partije!N72),"",partije!N72)</f>
        <v/>
      </c>
      <c r="L40" s="582"/>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Dimitrijević Ognjen</v>
      </c>
      <c r="D41" s="176" t="str">
        <f>INDEX(D33:D36,MATCH(T41,A33:A36,0))</f>
        <v>Vasić Bogdan</v>
      </c>
      <c r="E41" s="153" t="str">
        <f>IF(ISBLANK(partije!J73),"",partije!J73)</f>
        <v/>
      </c>
      <c r="F41" s="153" t="str">
        <f>IF(ISBLANK(partije!K73),"",partije!K73)</f>
        <v/>
      </c>
      <c r="G41" s="582" t="str">
        <f>IF(ISBLANK(partije!L73),"",partije!L73)</f>
        <v/>
      </c>
      <c r="H41" s="582"/>
      <c r="I41" s="582" t="str">
        <f>IF(ISBLANK(partije!M73),"",partije!M73)</f>
        <v/>
      </c>
      <c r="J41" s="582"/>
      <c r="K41" s="582" t="str">
        <f>IF(ISBLANK(partije!N73),"",partije!N73)</f>
        <v/>
      </c>
      <c r="L41" s="582"/>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Terzić Vladica</v>
      </c>
      <c r="D42" s="176" t="str">
        <f>INDEX(D33:D36,MATCH(T42,A33:A36,0))</f>
        <v>Vasić Bogdan</v>
      </c>
      <c r="E42" s="153" t="str">
        <f>IF(ISBLANK(partije!J138),"",partije!J138)</f>
        <v/>
      </c>
      <c r="F42" s="153" t="str">
        <f>IF(ISBLANK(partije!K138),"",partije!K138)</f>
        <v/>
      </c>
      <c r="G42" s="582" t="str">
        <f>IF(ISBLANK(partije!L138),"",partije!L138)</f>
        <v/>
      </c>
      <c r="H42" s="582"/>
      <c r="I42" s="582" t="str">
        <f>IF(ISBLANK(partije!M138),"",partije!M138)</f>
        <v/>
      </c>
      <c r="J42" s="582"/>
      <c r="K42" s="582" t="str">
        <f>IF(ISBLANK(partije!N138),"",partije!N138)</f>
        <v/>
      </c>
      <c r="L42" s="582"/>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Pavković Đorđe</v>
      </c>
      <c r="D43" s="177" t="str">
        <f>INDEX(D33:D36,MATCH(T43,A33:A36,0))</f>
        <v>Dimitrijević Ognjen</v>
      </c>
      <c r="E43" s="158" t="str">
        <f>IF(ISBLANK(partije!J139),"",partije!J139)</f>
        <v/>
      </c>
      <c r="F43" s="158" t="str">
        <f>IF(ISBLANK(partije!K139),"",partije!K139)</f>
        <v/>
      </c>
      <c r="G43" s="572" t="str">
        <f>IF(ISBLANK(partije!L139),"",partije!L139)</f>
        <v/>
      </c>
      <c r="H43" s="572"/>
      <c r="I43" s="572" t="str">
        <f>IF(ISBLANK(partije!M139),"",partije!M139)</f>
        <v/>
      </c>
      <c r="J43" s="572"/>
      <c r="K43" s="572" t="str">
        <f>IF(ISBLANK(partije!N139),"",partije!N139)</f>
        <v/>
      </c>
      <c r="L43" s="572"/>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3">
        <v>1</v>
      </c>
      <c r="F46" s="573"/>
      <c r="G46" s="573">
        <v>2</v>
      </c>
      <c r="H46" s="573"/>
      <c r="I46" s="574">
        <v>3</v>
      </c>
      <c r="J46" s="574"/>
      <c r="K46" s="573">
        <v>4</v>
      </c>
      <c r="L46" s="573"/>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5" t="str">
        <f t="array" ref="G47">INDEX(E52:E57,MATCH(D47&amp;D48,C52:C57&amp;D52:D57,0))&amp;"/"&amp;INDEX(F52:F57,MATCH(D47&amp;D48,C52:C57&amp;D52:D57,0))</f>
        <v>/</v>
      </c>
      <c r="H47" s="576"/>
      <c r="I47" s="575" t="str">
        <f t="array" ref="I47">INDEX(E52:E57,MATCH(D47&amp;D49,C52:C57&amp;D52:D57,0))&amp;"/"&amp;INDEX(F52:F57,MATCH(D47&amp;D49,C52:C57&amp;D52:D57,0))</f>
        <v>/</v>
      </c>
      <c r="J47" s="576"/>
      <c r="K47" s="575" t="str">
        <f t="array" ref="K47">INDEX(E52:E57,MATCH(D47&amp;D50,C52:C57&amp;D52:D57,0))&amp;"/"&amp;INDEX(F52:F57,MATCH(D47&amp;D50,C52:C57&amp;D52:D57,0))</f>
        <v>/</v>
      </c>
      <c r="L47" s="576"/>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5" t="str">
        <f t="array" ref="E48">INDEX(F52:F57,MATCH(D47&amp;D48,C52:C57&amp;D52:D57,0))&amp;"/"&amp;INDEX(E52:E57,MATCH(D47&amp;D48,C52:C57&amp;D52:D57,0))</f>
        <v>/</v>
      </c>
      <c r="F48" s="576"/>
      <c r="G48" s="139"/>
      <c r="H48" s="140"/>
      <c r="I48" s="575" t="str">
        <f t="array" ref="I48">INDEX(E52:E57,MATCH(D48&amp;D49,C52:C57&amp;D52:D57,0))&amp;"/"&amp;INDEX(F52:F57,MATCH(D48&amp;D49,C52:C57&amp;D52:D57,0))</f>
        <v>/</v>
      </c>
      <c r="J48" s="576"/>
      <c r="K48" s="575" t="str">
        <f t="array" ref="K48">INDEX(E52:E57,MATCH(D48&amp;D50,C52:C57&amp;D52:D57,0))&amp;"/"&amp;INDEX(F52:F57,MATCH(D48&amp;D50,C52:C57&amp;D52:D57,0))</f>
        <v>/</v>
      </c>
      <c r="L48" s="576"/>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5" t="str">
        <f t="array" ref="E49">INDEX(F52:F57,MATCH(D47&amp;D49,C52:C57&amp;D52:D57,0))&amp;"/"&amp;INDEX(E52:E57,MATCH(D47&amp;D49,C52:C57&amp;D52:D57,0))</f>
        <v>/</v>
      </c>
      <c r="F49" s="576"/>
      <c r="G49" s="575" t="str">
        <f t="array" ref="G49">INDEX(F52:F57,MATCH(D48&amp;D49,C52:C57&amp;D52:D57,0))&amp;"/"&amp;INDEX(E52:E57,MATCH(D48&amp;D49,C52:C57&amp;D52:D57,0))</f>
        <v>/</v>
      </c>
      <c r="H49" s="576"/>
      <c r="I49" s="139"/>
      <c r="J49" s="140"/>
      <c r="K49" s="575" t="str">
        <f t="array" ref="K49">INDEX(E52:E57,MATCH(D49&amp;D50,C52:C57&amp;D52:D57,0))&amp;"/"&amp;INDEX(F52:F57,MATCH(D49&amp;D50,C52:C57&amp;D52:D57,0))</f>
        <v>/</v>
      </c>
      <c r="L49" s="576"/>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7" t="str">
        <f t="array" ref="E50">INDEX(F52:F57,MATCH(D47&amp;D50,C52:C57&amp;D52:D57,0))&amp;"/"&amp;INDEX(E52:E57,MATCH(D47&amp;D50,C52:C57&amp;D52:D57,0))</f>
        <v>/</v>
      </c>
      <c r="F50" s="578"/>
      <c r="G50" s="577" t="str">
        <f t="array" ref="G50">INDEX(F52:F57,MATCH(D48&amp;D50,C52:C57&amp;D52:D57,0))&amp;"/"&amp;INDEX(E52:E57,MATCH(D48&amp;D50,C52:C57&amp;D52:D57,0))</f>
        <v>/</v>
      </c>
      <c r="H50" s="578"/>
      <c r="I50" s="577" t="str">
        <f t="array" ref="I50">INDEX(F52:F57,MATCH(D49&amp;D50,C52:C57&amp;D52:D57,0))&amp;"/"&amp;INDEX(E52:E57,MATCH(D49&amp;D50,C52:C57&amp;D52:D57,0))</f>
        <v>/</v>
      </c>
      <c r="J50" s="578"/>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8"/>
      <c r="B51" s="568"/>
      <c r="C51" s="169"/>
      <c r="E51" s="569" t="s">
        <v>10</v>
      </c>
      <c r="F51" s="569"/>
      <c r="G51" s="570" t="s">
        <v>11</v>
      </c>
      <c r="H51" s="570"/>
      <c r="I51" s="571" t="s">
        <v>4</v>
      </c>
      <c r="J51" s="571"/>
      <c r="K51" s="579" t="s">
        <v>12</v>
      </c>
      <c r="L51" s="579"/>
      <c r="M51" s="197" t="s">
        <v>5</v>
      </c>
      <c r="N51" s="197" t="s">
        <v>6</v>
      </c>
      <c r="O51" s="198" t="s">
        <v>8</v>
      </c>
      <c r="P51" s="199" t="s">
        <v>9</v>
      </c>
      <c r="Q51" s="13"/>
      <c r="R51" s="13"/>
      <c r="S51" s="580" t="s">
        <v>125</v>
      </c>
      <c r="T51" s="580"/>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1" t="str">
        <f>IF(ISBLANK(partije!L8),"",partije!L8)</f>
        <v/>
      </c>
      <c r="H52" s="581"/>
      <c r="I52" s="581" t="str">
        <f>IF(ISBLANK(partije!M8),"",partije!M8)</f>
        <v/>
      </c>
      <c r="J52" s="581"/>
      <c r="K52" s="581" t="str">
        <f>IF(ISBLANK(partije!N8),"",partije!N8)</f>
        <v/>
      </c>
      <c r="L52" s="581"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2" t="str">
        <f>IF(ISBLANK(partije!L9),"",partije!L9)</f>
        <v/>
      </c>
      <c r="H53" s="582"/>
      <c r="I53" s="582" t="str">
        <f>IF(ISBLANK(partije!M9),"",partije!M9)</f>
        <v/>
      </c>
      <c r="J53" s="582"/>
      <c r="K53" s="582" t="str">
        <f>IF(ISBLANK(partije!N9),"",partije!N9)</f>
        <v/>
      </c>
      <c r="L53" s="582"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2" t="str">
        <f>IF(ISBLANK(partije!L74),"",partije!L74)</f>
        <v/>
      </c>
      <c r="H54" s="582"/>
      <c r="I54" s="582" t="str">
        <f>IF(ISBLANK(partije!M74),"",partije!M74)</f>
        <v/>
      </c>
      <c r="J54" s="582"/>
      <c r="K54" s="582" t="str">
        <f>IF(ISBLANK(partije!N74),"",partije!N74)</f>
        <v/>
      </c>
      <c r="L54" s="582"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2" t="str">
        <f>IF(ISBLANK(partije!L75),"",partije!L75)</f>
        <v/>
      </c>
      <c r="H55" s="582"/>
      <c r="I55" s="582" t="str">
        <f>IF(ISBLANK(partije!M75),"",partije!M75)</f>
        <v/>
      </c>
      <c r="J55" s="582"/>
      <c r="K55" s="582" t="str">
        <f>IF(ISBLANK(partije!N75),"",partije!N75)</f>
        <v/>
      </c>
      <c r="L55" s="582"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2" t="str">
        <f>IF(ISBLANK(partije!L140),"",partije!L140)</f>
        <v/>
      </c>
      <c r="H56" s="582"/>
      <c r="I56" s="582" t="str">
        <f>IF(ISBLANK(partije!M140),"",partije!M140)</f>
        <v/>
      </c>
      <c r="J56" s="582"/>
      <c r="K56" s="582" t="str">
        <f>IF(ISBLANK(partije!N140),"",partije!N140)</f>
        <v/>
      </c>
      <c r="L56" s="582"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2" t="str">
        <f>IF(ISBLANK(partije!L141),"",partije!L141)</f>
        <v/>
      </c>
      <c r="H57" s="572"/>
      <c r="I57" s="572" t="str">
        <f>IF(ISBLANK(partije!M141),"",partije!M141)</f>
        <v/>
      </c>
      <c r="J57" s="572"/>
      <c r="K57" s="572" t="str">
        <f>IF(ISBLANK(partije!N141),"",partije!N141)</f>
        <v/>
      </c>
      <c r="L57" s="572"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3">
        <v>1</v>
      </c>
      <c r="F60" s="573"/>
      <c r="G60" s="573">
        <v>2</v>
      </c>
      <c r="H60" s="573"/>
      <c r="I60" s="574">
        <v>3</v>
      </c>
      <c r="J60" s="574"/>
      <c r="K60" s="573">
        <v>4</v>
      </c>
      <c r="L60" s="573"/>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5" t="str">
        <f t="array" ref="G61">INDEX(E66:E71,MATCH(D61&amp;D62,C66:C71&amp;D66:D71,0))&amp;"/"&amp;INDEX(F66:F71,MATCH(D61&amp;D62,C66:C71&amp;D66:D71,0))</f>
        <v>/</v>
      </c>
      <c r="H61" s="576"/>
      <c r="I61" s="575" t="str">
        <f t="array" ref="I61">INDEX(E66:E71,MATCH(D61&amp;D63,C66:C71&amp;D66:D71,0))&amp;"/"&amp;INDEX(F66:F71,MATCH(D61&amp;D63,C66:C71&amp;D66:D71,0))</f>
        <v>/</v>
      </c>
      <c r="J61" s="576"/>
      <c r="K61" s="575" t="str">
        <f t="array" ref="K61">INDEX(E66:E71,MATCH(D61&amp;D64,C66:C71&amp;D66:D71,0))&amp;"/"&amp;INDEX(F66:F71,MATCH(D61&amp;D64,C66:C71&amp;D66:D71,0))</f>
        <v>/</v>
      </c>
      <c r="L61" s="576"/>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5" t="str">
        <f t="array" ref="E62">INDEX(F66:F71,MATCH(D61&amp;D62,C66:C71&amp;D66:D71,0))&amp;"/"&amp;INDEX(E66:E71,MATCH(D61&amp;D62,C66:C71&amp;D66:D71,0))</f>
        <v>/</v>
      </c>
      <c r="F62" s="576"/>
      <c r="G62" s="139"/>
      <c r="H62" s="140"/>
      <c r="I62" s="575" t="str">
        <f t="array" ref="I62">INDEX(E66:E71,MATCH(D62&amp;D63,C66:C71&amp;D66:D71,0))&amp;"/"&amp;INDEX(F66:F71,MATCH(D62&amp;D63,C66:C71&amp;D66:D71,0))</f>
        <v>/</v>
      </c>
      <c r="J62" s="576"/>
      <c r="K62" s="575" t="str">
        <f t="array" ref="K62">INDEX(E66:E71,MATCH(D62&amp;D64,C66:C71&amp;D66:D71,0))&amp;"/"&amp;INDEX(F66:F71,MATCH(D62&amp;D64,C66:C71&amp;D66:D71,0))</f>
        <v>/</v>
      </c>
      <c r="L62" s="576"/>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5" t="str">
        <f t="array" ref="E63">INDEX(F66:F71,MATCH(D61&amp;D63,C66:C71&amp;D66:D71,0))&amp;"/"&amp;INDEX(E66:E71,MATCH(D61&amp;D63,C66:C71&amp;D66:D71,0))</f>
        <v>/</v>
      </c>
      <c r="F63" s="576"/>
      <c r="G63" s="575" t="str">
        <f t="array" ref="G63">INDEX(F66:F71,MATCH(D62&amp;D63,C66:C71&amp;D66:D71,0))&amp;"/"&amp;INDEX(E66:E71,MATCH(D62&amp;D63,C66:C71&amp;D66:D71,0))</f>
        <v>/</v>
      </c>
      <c r="H63" s="576"/>
      <c r="I63" s="139"/>
      <c r="J63" s="140"/>
      <c r="K63" s="575" t="str">
        <f t="array" ref="K63">INDEX(E66:E71,MATCH(D63&amp;D64,C66:C71&amp;D66:D71,0))&amp;"/"&amp;INDEX(F66:F71,MATCH(D63&amp;D64,C66:C71&amp;D66:D71,0))</f>
        <v>/</v>
      </c>
      <c r="L63" s="576"/>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7" t="str">
        <f t="array" ref="E64">INDEX(F66:F71,MATCH(D61&amp;D64,C66:C71&amp;D66:D71,0))&amp;"/"&amp;INDEX(E66:E71,MATCH(D61&amp;D64,C66:C71&amp;D66:D71,0))</f>
        <v>/</v>
      </c>
      <c r="F64" s="578"/>
      <c r="G64" s="577" t="str">
        <f t="array" ref="G64">INDEX(F66:F71,MATCH(D62&amp;D64,C66:C71&amp;D66:D71,0))&amp;"/"&amp;INDEX(E66:E71,MATCH(D62&amp;D64,C66:C71&amp;D66:D71,0))</f>
        <v>/</v>
      </c>
      <c r="H64" s="578"/>
      <c r="I64" s="577" t="str">
        <f t="array" ref="I64">INDEX(F66:F71,MATCH(D63&amp;D64,C66:C71&amp;D66:D71,0))&amp;"/"&amp;INDEX(E66:E71,MATCH(D63&amp;D64,C66:C71&amp;D66:D71,0))</f>
        <v>/</v>
      </c>
      <c r="J64" s="578"/>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8"/>
      <c r="B65" s="568"/>
      <c r="C65" s="169"/>
      <c r="E65" s="569" t="s">
        <v>10</v>
      </c>
      <c r="F65" s="569"/>
      <c r="G65" s="570" t="s">
        <v>11</v>
      </c>
      <c r="H65" s="570"/>
      <c r="I65" s="571" t="s">
        <v>4</v>
      </c>
      <c r="J65" s="571"/>
      <c r="K65" s="579" t="s">
        <v>12</v>
      </c>
      <c r="L65" s="579"/>
      <c r="M65" s="197" t="s">
        <v>5</v>
      </c>
      <c r="N65" s="197" t="s">
        <v>6</v>
      </c>
      <c r="O65" s="198" t="s">
        <v>8</v>
      </c>
      <c r="P65" s="199" t="s">
        <v>9</v>
      </c>
      <c r="Q65" s="13"/>
      <c r="R65" s="13"/>
      <c r="S65" s="580" t="s">
        <v>125</v>
      </c>
      <c r="T65" s="580"/>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1" t="str">
        <f>IF(ISBLANK(partije!L10),"",partije!L10)</f>
        <v/>
      </c>
      <c r="H66" s="581"/>
      <c r="I66" s="581" t="str">
        <f>IF(ISBLANK(partije!M10),"",partije!M10)</f>
        <v/>
      </c>
      <c r="J66" s="581"/>
      <c r="K66" s="581" t="str">
        <f>IF(ISBLANK(partije!N10),"",partije!N10)</f>
        <v/>
      </c>
      <c r="L66" s="581"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2" t="str">
        <f>IF(ISBLANK(partije!L11),"",partije!L11)</f>
        <v/>
      </c>
      <c r="H67" s="582"/>
      <c r="I67" s="582" t="str">
        <f>IF(ISBLANK(partije!M11),"",partije!M11)</f>
        <v/>
      </c>
      <c r="J67" s="582"/>
      <c r="K67" s="582" t="str">
        <f>IF(ISBLANK(partije!N11),"",partije!N11)</f>
        <v/>
      </c>
      <c r="L67" s="582"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2" t="str">
        <f>IF(ISBLANK(partije!L76),"",partije!L76)</f>
        <v/>
      </c>
      <c r="H68" s="582"/>
      <c r="I68" s="582" t="str">
        <f>IF(ISBLANK(partije!M76),"",partije!M76)</f>
        <v/>
      </c>
      <c r="J68" s="582"/>
      <c r="K68" s="582" t="str">
        <f>IF(ISBLANK(partije!N76),"",partije!N76)</f>
        <v/>
      </c>
      <c r="L68" s="582"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2" t="str">
        <f>IF(ISBLANK(partije!L77),"",partije!L77)</f>
        <v/>
      </c>
      <c r="H69" s="582"/>
      <c r="I69" s="582" t="str">
        <f>IF(ISBLANK(partije!M77),"",partije!M77)</f>
        <v/>
      </c>
      <c r="J69" s="582"/>
      <c r="K69" s="582" t="str">
        <f>IF(ISBLANK(partije!N77),"",partije!N77)</f>
        <v/>
      </c>
      <c r="L69" s="582"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2" t="str">
        <f>IF(ISBLANK(partije!L142),"",partije!L142)</f>
        <v/>
      </c>
      <c r="H70" s="582"/>
      <c r="I70" s="582" t="str">
        <f>IF(ISBLANK(partije!M142),"",partije!M142)</f>
        <v/>
      </c>
      <c r="J70" s="582"/>
      <c r="K70" s="582" t="str">
        <f>IF(ISBLANK(partije!N142),"",partije!N142)</f>
        <v/>
      </c>
      <c r="L70" s="582"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2" t="str">
        <f>IF(ISBLANK(partije!L143),"",partije!L143)</f>
        <v/>
      </c>
      <c r="H71" s="572"/>
      <c r="I71" s="572" t="str">
        <f>IF(ISBLANK(partije!M143),"",partije!M143)</f>
        <v/>
      </c>
      <c r="J71" s="572"/>
      <c r="K71" s="572" t="str">
        <f>IF(ISBLANK(partije!N143),"",partije!N143)</f>
        <v/>
      </c>
      <c r="L71" s="572"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3">
        <v>1</v>
      </c>
      <c r="F74" s="573"/>
      <c r="G74" s="573">
        <v>2</v>
      </c>
      <c r="H74" s="573"/>
      <c r="I74" s="574">
        <v>3</v>
      </c>
      <c r="J74" s="574"/>
      <c r="K74" s="573">
        <v>4</v>
      </c>
      <c r="L74" s="573"/>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5" t="str">
        <f t="array" ref="G75">INDEX(E80:E85,MATCH(D75&amp;D76,C80:C85&amp;D80:D85,0))&amp;"/"&amp;INDEX(F80:F85,MATCH(D75&amp;D76,C80:C85&amp;D80:D85,0))</f>
        <v>/</v>
      </c>
      <c r="H75" s="576"/>
      <c r="I75" s="575" t="str">
        <f t="array" ref="I75">INDEX(E80:E85,MATCH(D75&amp;D77,C80:C85&amp;D80:D85,0))&amp;"/"&amp;INDEX(F80:F85,MATCH(D75&amp;D77,C80:C85&amp;D80:D85,0))</f>
        <v>/</v>
      </c>
      <c r="J75" s="576"/>
      <c r="K75" s="575" t="str">
        <f t="array" ref="K75">INDEX(E80:E85,MATCH(D75&amp;D78,C80:C85&amp;D80:D85,0))&amp;"/"&amp;INDEX(F80:F85,MATCH(D75&amp;D78,C80:C85&amp;D80:D85,0))</f>
        <v>/</v>
      </c>
      <c r="L75" s="576"/>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5" t="str">
        <f t="array" ref="E76">INDEX(F80:F85,MATCH(D75&amp;D76,C80:C85&amp;D80:D85,0))&amp;"/"&amp;INDEX(E80:E85,MATCH(D75&amp;D76,C80:C85&amp;D80:D85,0))</f>
        <v>/</v>
      </c>
      <c r="F76" s="576"/>
      <c r="G76" s="139"/>
      <c r="H76" s="140"/>
      <c r="I76" s="575" t="str">
        <f t="array" ref="I76">INDEX(E80:E85,MATCH(D76&amp;D77,C80:C85&amp;D80:D85,0))&amp;"/"&amp;INDEX(F80:F85,MATCH(D76&amp;D77,C80:C85&amp;D80:D85,0))</f>
        <v>/</v>
      </c>
      <c r="J76" s="576"/>
      <c r="K76" s="575" t="str">
        <f t="array" ref="K76">INDEX(E80:E85,MATCH(D76&amp;D78,C80:C85&amp;D80:D85,0))&amp;"/"&amp;INDEX(F80:F85,MATCH(D76&amp;D78,C80:C85&amp;D80:D85,0))</f>
        <v>/</v>
      </c>
      <c r="L76" s="576"/>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5" t="str">
        <f t="array" ref="E77">INDEX(F80:F85,MATCH(D75&amp;D77,C80:C85&amp;D80:D85,0))&amp;"/"&amp;INDEX(E80:E85,MATCH(D75&amp;D77,C80:C85&amp;D80:D85,0))</f>
        <v>/</v>
      </c>
      <c r="F77" s="576"/>
      <c r="G77" s="575" t="str">
        <f t="array" ref="G77">INDEX(F80:F85,MATCH(D76&amp;D77,C80:C85&amp;D80:D85,0))&amp;"/"&amp;INDEX(E80:E85,MATCH(D76&amp;D77,C80:C85&amp;D80:D85,0))</f>
        <v>/</v>
      </c>
      <c r="H77" s="576"/>
      <c r="I77" s="139"/>
      <c r="J77" s="140"/>
      <c r="K77" s="575" t="str">
        <f t="array" ref="K77">INDEX(E80:E85,MATCH(D77&amp;D78,C80:C85&amp;D80:D85,0))&amp;"/"&amp;INDEX(F80:F85,MATCH(D77&amp;D78,C80:C85&amp;D80:D85,0))</f>
        <v>/</v>
      </c>
      <c r="L77" s="576"/>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7" t="str">
        <f t="array" ref="E78">INDEX(F80:F85,MATCH(D75&amp;D78,C80:C85&amp;D80:D85,0))&amp;"/"&amp;INDEX(E80:E85,MATCH(D75&amp;D78,C80:C85&amp;D80:D85,0))</f>
        <v>/</v>
      </c>
      <c r="F78" s="578"/>
      <c r="G78" s="577" t="str">
        <f t="array" ref="G78">INDEX(F80:F85,MATCH(D76&amp;D78,C80:C85&amp;D80:D85,0))&amp;"/"&amp;INDEX(E80:E85,MATCH(D76&amp;D78,C80:C85&amp;D80:D85,0))</f>
        <v>/</v>
      </c>
      <c r="H78" s="578"/>
      <c r="I78" s="577" t="str">
        <f t="array" ref="I78">INDEX(F80:F85,MATCH(D77&amp;D78,C80:C85&amp;D80:D85,0))&amp;"/"&amp;INDEX(E80:E85,MATCH(D77&amp;D78,C80:C85&amp;D80:D85,0))</f>
        <v>/</v>
      </c>
      <c r="J78" s="578"/>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8"/>
      <c r="B79" s="568"/>
      <c r="C79" s="169"/>
      <c r="E79" s="569" t="s">
        <v>10</v>
      </c>
      <c r="F79" s="569"/>
      <c r="G79" s="570" t="s">
        <v>11</v>
      </c>
      <c r="H79" s="570"/>
      <c r="I79" s="571" t="s">
        <v>4</v>
      </c>
      <c r="J79" s="571"/>
      <c r="K79" s="579" t="s">
        <v>12</v>
      </c>
      <c r="L79" s="579"/>
      <c r="M79" s="197" t="s">
        <v>5</v>
      </c>
      <c r="N79" s="197" t="s">
        <v>6</v>
      </c>
      <c r="O79" s="198" t="s">
        <v>8</v>
      </c>
      <c r="P79" s="199" t="s">
        <v>9</v>
      </c>
      <c r="Q79" s="13"/>
      <c r="R79" s="13"/>
      <c r="S79" s="580" t="s">
        <v>125</v>
      </c>
      <c r="T79" s="580"/>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1" t="str">
        <f>IF(ISBLANK(partije!L12),"",partije!L12)</f>
        <v/>
      </c>
      <c r="H80" s="581"/>
      <c r="I80" s="581" t="str">
        <f>IF(ISBLANK(partije!M12),"",partije!M12)</f>
        <v/>
      </c>
      <c r="J80" s="581"/>
      <c r="K80" s="581" t="str">
        <f>IF(ISBLANK(partije!N12),"",partije!N12)</f>
        <v/>
      </c>
      <c r="L80" s="581"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2" t="str">
        <f>IF(ISBLANK(partije!L13),"",partije!L13)</f>
        <v/>
      </c>
      <c r="H81" s="582"/>
      <c r="I81" s="582" t="str">
        <f>IF(ISBLANK(partije!M13),"",partije!M13)</f>
        <v/>
      </c>
      <c r="J81" s="582"/>
      <c r="K81" s="582" t="str">
        <f>IF(ISBLANK(partije!N13),"",partije!N13)</f>
        <v/>
      </c>
      <c r="L81" s="582"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2" t="str">
        <f>IF(ISBLANK(partije!L78),"",partije!L78)</f>
        <v/>
      </c>
      <c r="H82" s="582"/>
      <c r="I82" s="582" t="str">
        <f>IF(ISBLANK(partije!M78),"",partije!M78)</f>
        <v/>
      </c>
      <c r="J82" s="582"/>
      <c r="K82" s="582" t="str">
        <f>IF(ISBLANK(partije!N78),"",partije!N78)</f>
        <v/>
      </c>
      <c r="L82" s="582"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2" t="str">
        <f>IF(ISBLANK(partije!L79),"",partije!L79)</f>
        <v/>
      </c>
      <c r="H83" s="582"/>
      <c r="I83" s="582" t="str">
        <f>IF(ISBLANK(partije!M79),"",partije!M79)</f>
        <v/>
      </c>
      <c r="J83" s="582"/>
      <c r="K83" s="582" t="str">
        <f>IF(ISBLANK(partije!N79),"",partije!N79)</f>
        <v/>
      </c>
      <c r="L83" s="582"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2" t="str">
        <f>IF(ISBLANK(partije!L144),"",partije!L144)</f>
        <v/>
      </c>
      <c r="H84" s="582"/>
      <c r="I84" s="582" t="str">
        <f>IF(ISBLANK(partije!M144),"",partije!M144)</f>
        <v/>
      </c>
      <c r="J84" s="582"/>
      <c r="K84" s="582" t="str">
        <f>IF(ISBLANK(partije!N144),"",partije!N144)</f>
        <v/>
      </c>
      <c r="L84" s="582"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2" t="str">
        <f>IF(ISBLANK(partije!L145),"",partije!L145)</f>
        <v/>
      </c>
      <c r="H85" s="572"/>
      <c r="I85" s="572" t="str">
        <f>IF(ISBLANK(partije!M145),"",partije!M145)</f>
        <v/>
      </c>
      <c r="J85" s="572"/>
      <c r="K85" s="572" t="str">
        <f>IF(ISBLANK(partije!N145),"",partije!N145)</f>
        <v/>
      </c>
      <c r="L85" s="572"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3">
        <v>1</v>
      </c>
      <c r="F88" s="573"/>
      <c r="G88" s="573">
        <v>2</v>
      </c>
      <c r="H88" s="573"/>
      <c r="I88" s="574">
        <v>3</v>
      </c>
      <c r="J88" s="574"/>
      <c r="K88" s="573">
        <v>4</v>
      </c>
      <c r="L88" s="573"/>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5" t="str">
        <f t="array" ref="G89">INDEX(E94:E99,MATCH(D89&amp;D90,C94:C99&amp;D94:D99,0))&amp;"/"&amp;INDEX(F94:F99,MATCH(D89&amp;D90,C94:C99&amp;D94:D99,0))</f>
        <v>/</v>
      </c>
      <c r="H89" s="576"/>
      <c r="I89" s="575" t="str">
        <f t="array" ref="I89">INDEX(E94:E99,MATCH(D89&amp;D91,C94:C99&amp;D94:D99,0))&amp;"/"&amp;INDEX(F94:F99,MATCH(D89&amp;D91,C94:C99&amp;D94:D99,0))</f>
        <v>/</v>
      </c>
      <c r="J89" s="576"/>
      <c r="K89" s="575" t="str">
        <f t="array" ref="K89">INDEX(E94:E99,MATCH(D89&amp;D92,C94:C99&amp;D94:D99,0))&amp;"/"&amp;INDEX(F94:F99,MATCH(D89&amp;D92,C94:C99&amp;D94:D99,0))</f>
        <v>/</v>
      </c>
      <c r="L89" s="576"/>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5" t="str">
        <f t="array" ref="E90">INDEX(F94:F99,MATCH(D89&amp;D90,C94:C99&amp;D94:D99,0))&amp;"/"&amp;INDEX(E94:E99,MATCH(D89&amp;D90,C94:C99&amp;D94:D99,0))</f>
        <v>/</v>
      </c>
      <c r="F90" s="576"/>
      <c r="G90" s="139"/>
      <c r="H90" s="140"/>
      <c r="I90" s="575" t="str">
        <f t="array" ref="I90">INDEX(E94:E99,MATCH(D90&amp;D91,C94:C99&amp;D94:D99,0))&amp;"/"&amp;INDEX(F94:F99,MATCH(D90&amp;D91,C94:C99&amp;D94:D99,0))</f>
        <v>/</v>
      </c>
      <c r="J90" s="576"/>
      <c r="K90" s="575" t="str">
        <f t="array" ref="K90">INDEX(E94:E99,MATCH(D90&amp;D92,C94:C99&amp;D94:D99,0))&amp;"/"&amp;INDEX(F94:F99,MATCH(D90&amp;D92,C94:C99&amp;D94:D99,0))</f>
        <v>/</v>
      </c>
      <c r="L90" s="576"/>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5" t="str">
        <f t="array" ref="E91">INDEX(F94:F99,MATCH(D89&amp;D91,C94:C99&amp;D94:D99,0))&amp;"/"&amp;INDEX(E94:E99,MATCH(D89&amp;D91,C94:C99&amp;D94:D99,0))</f>
        <v>/</v>
      </c>
      <c r="F91" s="576"/>
      <c r="G91" s="575" t="str">
        <f t="array" ref="G91">INDEX(F94:F99,MATCH(D90&amp;D91,C94:C99&amp;D94:D99,0))&amp;"/"&amp;INDEX(E94:E99,MATCH(D90&amp;D91,C94:C99&amp;D94:D99,0))</f>
        <v>/</v>
      </c>
      <c r="H91" s="576"/>
      <c r="I91" s="139"/>
      <c r="J91" s="140"/>
      <c r="K91" s="575" t="str">
        <f t="array" ref="K91">INDEX(E94:E99,MATCH(D91&amp;D92,C94:C99&amp;D94:D99,0))&amp;"/"&amp;INDEX(F94:F99,MATCH(D91&amp;D92,C94:C99&amp;D94:D99,0))</f>
        <v>/</v>
      </c>
      <c r="L91" s="576"/>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7" t="str">
        <f t="array" ref="E92">INDEX(F94:F99,MATCH(D89&amp;D92,C94:C99&amp;D94:D99,0))&amp;"/"&amp;INDEX(E94:E99,MATCH(D89&amp;D92,C94:C99&amp;D94:D99,0))</f>
        <v>/</v>
      </c>
      <c r="F92" s="578"/>
      <c r="G92" s="577" t="str">
        <f t="array" ref="G92">INDEX(F94:F99,MATCH(D90&amp;D92,C94:C99&amp;D94:D99,0))&amp;"/"&amp;INDEX(E94:E99,MATCH(D90&amp;D92,C94:C99&amp;D94:D99,0))</f>
        <v>/</v>
      </c>
      <c r="H92" s="578"/>
      <c r="I92" s="577" t="str">
        <f t="array" ref="I92">INDEX(F94:F99,MATCH(D91&amp;D92,C94:C99&amp;D94:D99,0))&amp;"/"&amp;INDEX(E94:E99,MATCH(D91&amp;D92,C94:C99&amp;D94:D99,0))</f>
        <v>/</v>
      </c>
      <c r="J92" s="578"/>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8"/>
      <c r="B93" s="568"/>
      <c r="C93" s="169"/>
      <c r="E93" s="569" t="s">
        <v>10</v>
      </c>
      <c r="F93" s="569"/>
      <c r="G93" s="570" t="s">
        <v>11</v>
      </c>
      <c r="H93" s="570"/>
      <c r="I93" s="571" t="s">
        <v>4</v>
      </c>
      <c r="J93" s="571"/>
      <c r="K93" s="579" t="s">
        <v>12</v>
      </c>
      <c r="L93" s="579"/>
      <c r="M93" s="197" t="s">
        <v>5</v>
      </c>
      <c r="N93" s="197" t="s">
        <v>6</v>
      </c>
      <c r="O93" s="198" t="s">
        <v>8</v>
      </c>
      <c r="P93" s="199" t="s">
        <v>9</v>
      </c>
      <c r="Q93" s="13"/>
      <c r="R93" s="13"/>
      <c r="S93" s="580" t="s">
        <v>125</v>
      </c>
      <c r="T93" s="580"/>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1" t="str">
        <f>IF(ISBLANK(partije!L14),"",partije!L14)</f>
        <v/>
      </c>
      <c r="H94" s="581"/>
      <c r="I94" s="581" t="str">
        <f>IF(ISBLANK(partije!M14),"",partije!M14)</f>
        <v/>
      </c>
      <c r="J94" s="581"/>
      <c r="K94" s="581" t="str">
        <f>IF(ISBLANK(partije!N14),"",partije!N14)</f>
        <v/>
      </c>
      <c r="L94" s="581"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2" t="str">
        <f>IF(ISBLANK(partije!L15),"",partije!L15)</f>
        <v/>
      </c>
      <c r="H95" s="582"/>
      <c r="I95" s="582" t="str">
        <f>IF(ISBLANK(partije!M15),"",partije!M15)</f>
        <v/>
      </c>
      <c r="J95" s="582"/>
      <c r="K95" s="582" t="str">
        <f>IF(ISBLANK(partije!N15),"",partije!N15)</f>
        <v/>
      </c>
      <c r="L95" s="582"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2" t="str">
        <f>IF(ISBLANK(partije!L80),"",partije!L80)</f>
        <v/>
      </c>
      <c r="H96" s="582"/>
      <c r="I96" s="582" t="str">
        <f>IF(ISBLANK(partije!M80),"",partije!M80)</f>
        <v/>
      </c>
      <c r="J96" s="582"/>
      <c r="K96" s="582" t="str">
        <f>IF(ISBLANK(partije!N80),"",partije!N80)</f>
        <v/>
      </c>
      <c r="L96" s="582"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2" t="str">
        <f>IF(ISBLANK(partije!L81),"",partije!L81)</f>
        <v/>
      </c>
      <c r="H97" s="582"/>
      <c r="I97" s="582" t="str">
        <f>IF(ISBLANK(partije!M81),"",partije!M81)</f>
        <v/>
      </c>
      <c r="J97" s="582"/>
      <c r="K97" s="582" t="str">
        <f>IF(ISBLANK(partije!N81),"",partije!N81)</f>
        <v/>
      </c>
      <c r="L97" s="582"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2" t="str">
        <f>IF(ISBLANK(partije!L146),"",partije!L146)</f>
        <v/>
      </c>
      <c r="H98" s="582"/>
      <c r="I98" s="582" t="str">
        <f>IF(ISBLANK(partije!M146),"",partije!M146)</f>
        <v/>
      </c>
      <c r="J98" s="582"/>
      <c r="K98" s="582" t="str">
        <f>IF(ISBLANK(partije!N146),"",partije!N146)</f>
        <v/>
      </c>
      <c r="L98" s="582"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2" t="str">
        <f>IF(ISBLANK(partije!L147),"",partije!L147)</f>
        <v/>
      </c>
      <c r="H99" s="572"/>
      <c r="I99" s="572" t="str">
        <f>IF(ISBLANK(partije!M147),"",partije!M147)</f>
        <v/>
      </c>
      <c r="J99" s="572"/>
      <c r="K99" s="572" t="str">
        <f>IF(ISBLANK(partije!N147),"",partije!N147)</f>
        <v/>
      </c>
      <c r="L99" s="572"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3">
        <v>1</v>
      </c>
      <c r="F102" s="573"/>
      <c r="G102" s="573">
        <v>2</v>
      </c>
      <c r="H102" s="573"/>
      <c r="I102" s="574">
        <v>3</v>
      </c>
      <c r="J102" s="574"/>
      <c r="K102" s="573">
        <v>4</v>
      </c>
      <c r="L102" s="573"/>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5" t="str">
        <f t="array" ref="G103">INDEX(E108:E113,MATCH(D103&amp;D104,C108:C113&amp;D108:D113,0))&amp;"/"&amp;INDEX(F108:F113,MATCH(D103&amp;D104,C108:C113&amp;D108:D113,0))</f>
        <v>/</v>
      </c>
      <c r="H103" s="576"/>
      <c r="I103" s="575" t="str">
        <f t="array" ref="I103">INDEX(E108:E113,MATCH(D103&amp;D105,C108:C113&amp;D108:D113,0))&amp;"/"&amp;INDEX(F108:F113,MATCH(D103&amp;D105,C108:C113&amp;D108:D113,0))</f>
        <v>/</v>
      </c>
      <c r="J103" s="576"/>
      <c r="K103" s="575" t="str">
        <f t="array" ref="K103">INDEX(E108:E113,MATCH(D103&amp;D106,C108:C113&amp;D108:D113,0))&amp;"/"&amp;INDEX(F108:F113,MATCH(D103&amp;D106,C108:C113&amp;D108:D113,0))</f>
        <v>/</v>
      </c>
      <c r="L103" s="576"/>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5" t="str">
        <f t="array" ref="E104">INDEX(F108:F113,MATCH(D103&amp;D104,C108:C113&amp;D108:D113,0))&amp;"/"&amp;INDEX(E108:E113,MATCH(D103&amp;D104,C108:C113&amp;D108:D113,0))</f>
        <v>/</v>
      </c>
      <c r="F104" s="576"/>
      <c r="G104" s="139"/>
      <c r="H104" s="140"/>
      <c r="I104" s="575" t="str">
        <f t="array" ref="I104">INDEX(E108:E113,MATCH(D104&amp;D105,C108:C113&amp;D108:D113,0))&amp;"/"&amp;INDEX(F108:F113,MATCH(D104&amp;D105,C108:C113&amp;D108:D113,0))</f>
        <v>/</v>
      </c>
      <c r="J104" s="576"/>
      <c r="K104" s="575" t="str">
        <f t="array" ref="K104">INDEX(E108:E113,MATCH(D104&amp;D106,C108:C113&amp;D108:D113,0))&amp;"/"&amp;INDEX(F108:F113,MATCH(D104&amp;D106,C108:C113&amp;D108:D113,0))</f>
        <v>/</v>
      </c>
      <c r="L104" s="576"/>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5" t="str">
        <f t="array" ref="E105">INDEX(F108:F113,MATCH(D103&amp;D105,C108:C113&amp;D108:D113,0))&amp;"/"&amp;INDEX(E108:E113,MATCH(D103&amp;D105,C108:C113&amp;D108:D113,0))</f>
        <v>/</v>
      </c>
      <c r="F105" s="576"/>
      <c r="G105" s="575" t="str">
        <f t="array" ref="G105">INDEX(F108:F113,MATCH(D104&amp;D105,C108:C113&amp;D108:D113,0))&amp;"/"&amp;INDEX(E108:E113,MATCH(D104&amp;D105,C108:C113&amp;D108:D113,0))</f>
        <v>/</v>
      </c>
      <c r="H105" s="576"/>
      <c r="I105" s="139"/>
      <c r="J105" s="140"/>
      <c r="K105" s="575" t="str">
        <f t="array" ref="K105">INDEX(E108:E113,MATCH(D105&amp;D106,C108:C113&amp;D108:D113,0))&amp;"/"&amp;INDEX(F108:F113,MATCH(D105&amp;D106,C108:C113&amp;D108:D113,0))</f>
        <v>/</v>
      </c>
      <c r="L105" s="576"/>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7" t="str">
        <f t="array" ref="E106">INDEX(F108:F113,MATCH(D103&amp;D106,C108:C113&amp;D108:D113,0))&amp;"/"&amp;INDEX(E108:E113,MATCH(D103&amp;D106,C108:C113&amp;D108:D113,0))</f>
        <v>/</v>
      </c>
      <c r="F106" s="578"/>
      <c r="G106" s="577" t="str">
        <f t="array" ref="G106">INDEX(F108:F113,MATCH(D104&amp;D106,C108:C113&amp;D108:D113,0))&amp;"/"&amp;INDEX(E108:E113,MATCH(D104&amp;D106,C108:C113&amp;D108:D113,0))</f>
        <v>/</v>
      </c>
      <c r="H106" s="578"/>
      <c r="I106" s="577" t="str">
        <f t="array" ref="I106">INDEX(F108:F113,MATCH(D105&amp;D106,C108:C113&amp;D108:D113,0))&amp;"/"&amp;INDEX(E108:E113,MATCH(D105&amp;D106,C108:C113&amp;D108:D113,0))</f>
        <v>/</v>
      </c>
      <c r="J106" s="578"/>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8"/>
      <c r="B107" s="568"/>
      <c r="C107" s="169"/>
      <c r="E107" s="569" t="s">
        <v>10</v>
      </c>
      <c r="F107" s="569"/>
      <c r="G107" s="570" t="s">
        <v>11</v>
      </c>
      <c r="H107" s="570"/>
      <c r="I107" s="571" t="s">
        <v>4</v>
      </c>
      <c r="J107" s="571"/>
      <c r="K107" s="579" t="s">
        <v>12</v>
      </c>
      <c r="L107" s="579"/>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1" t="str">
        <f>IF(ISBLANK(partije!L16),"",partije!L16)</f>
        <v/>
      </c>
      <c r="H108" s="581"/>
      <c r="I108" s="581" t="str">
        <f>IF(ISBLANK(partije!M16),"",partije!M16)</f>
        <v/>
      </c>
      <c r="J108" s="581"/>
      <c r="K108" s="581" t="str">
        <f>IF(ISBLANK(partije!N16),"",partije!N16)</f>
        <v/>
      </c>
      <c r="L108" s="581"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2" t="str">
        <f>IF(ISBLANK(partije!L17),"",partije!L17)</f>
        <v/>
      </c>
      <c r="H109" s="582"/>
      <c r="I109" s="582" t="str">
        <f>IF(ISBLANK(partije!M17),"",partije!M17)</f>
        <v/>
      </c>
      <c r="J109" s="582"/>
      <c r="K109" s="582" t="str">
        <f>IF(ISBLANK(partije!N17),"",partije!N17)</f>
        <v/>
      </c>
      <c r="L109" s="582"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2" t="str">
        <f>IF(ISBLANK(partije!L82),"",partije!L82)</f>
        <v/>
      </c>
      <c r="H110" s="582"/>
      <c r="I110" s="582" t="str">
        <f>IF(ISBLANK(partije!M82),"",partije!M82)</f>
        <v/>
      </c>
      <c r="J110" s="582"/>
      <c r="K110" s="582" t="str">
        <f>IF(ISBLANK(partije!N82),"",partije!N82)</f>
        <v/>
      </c>
      <c r="L110" s="582"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2" t="str">
        <f>IF(ISBLANK(partije!L83),"",partije!L83)</f>
        <v/>
      </c>
      <c r="H111" s="582"/>
      <c r="I111" s="582" t="str">
        <f>IF(ISBLANK(partije!M83),"",partije!M83)</f>
        <v/>
      </c>
      <c r="J111" s="582"/>
      <c r="K111" s="582" t="str">
        <f>IF(ISBLANK(partije!N83),"",partije!N83)</f>
        <v/>
      </c>
      <c r="L111" s="582"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2" t="str">
        <f>IF(ISBLANK(partije!L148),"",partije!L148)</f>
        <v/>
      </c>
      <c r="H112" s="582"/>
      <c r="I112" s="582" t="str">
        <f>IF(ISBLANK(partije!M148),"",partije!M148)</f>
        <v/>
      </c>
      <c r="J112" s="582"/>
      <c r="K112" s="582" t="str">
        <f>IF(ISBLANK(partije!N148),"",partije!N148)</f>
        <v/>
      </c>
      <c r="L112" s="582"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2" t="str">
        <f>IF(ISBLANK(partije!L149),"",partije!L149)</f>
        <v/>
      </c>
      <c r="H113" s="572"/>
      <c r="I113" s="572" t="str">
        <f>IF(ISBLANK(partije!M149),"",partije!M149)</f>
        <v/>
      </c>
      <c r="J113" s="572"/>
      <c r="K113" s="572" t="str">
        <f>IF(ISBLANK(partije!N149),"",partije!N149)</f>
        <v/>
      </c>
      <c r="L113" s="572"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3">
        <v>1</v>
      </c>
      <c r="F116" s="573"/>
      <c r="G116" s="573">
        <v>2</v>
      </c>
      <c r="H116" s="573"/>
      <c r="I116" s="574">
        <v>3</v>
      </c>
      <c r="J116" s="574"/>
      <c r="K116" s="573">
        <v>4</v>
      </c>
      <c r="L116" s="573"/>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5" t="str">
        <f t="array" ref="G117">INDEX(E122:E127,MATCH(D117&amp;D118,C122:C127&amp;D122:D127,0))&amp;"/"&amp;INDEX(F122:F127,MATCH(D117&amp;D118,C122:C127&amp;D122:D127,0))</f>
        <v>/</v>
      </c>
      <c r="H117" s="576"/>
      <c r="I117" s="575" t="str">
        <f t="array" ref="I117">INDEX(E122:E127,MATCH(D117&amp;D119,C122:C127&amp;D122:D127,0))&amp;"/"&amp;INDEX(F122:F127,MATCH(D117&amp;D119,C122:C127&amp;D122:D127,0))</f>
        <v>/</v>
      </c>
      <c r="J117" s="576"/>
      <c r="K117" s="575" t="str">
        <f t="array" ref="K117">INDEX(E122:E127,MATCH(D117&amp;D120,C122:C127&amp;D122:D127,0))&amp;"/"&amp;INDEX(F122:F127,MATCH(D117&amp;D120,C122:C127&amp;D122:D127,0))</f>
        <v>/</v>
      </c>
      <c r="L117" s="576"/>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5" t="str">
        <f t="array" ref="E118">INDEX(F122:F127,MATCH(D117&amp;D118,C122:C127&amp;D122:D127,0))&amp;"/"&amp;INDEX(E122:E127,MATCH(D117&amp;D118,C122:C127&amp;D122:D127,0))</f>
        <v>/</v>
      </c>
      <c r="F118" s="576"/>
      <c r="G118" s="139"/>
      <c r="H118" s="140"/>
      <c r="I118" s="575" t="str">
        <f t="array" ref="I118">INDEX(E122:E127,MATCH(D118&amp;D119,C122:C127&amp;D122:D127,0))&amp;"/"&amp;INDEX(F122:F127,MATCH(D118&amp;D119,C122:C127&amp;D122:D127,0))</f>
        <v>/</v>
      </c>
      <c r="J118" s="576"/>
      <c r="K118" s="575" t="str">
        <f t="array" ref="K118">INDEX(E122:E127,MATCH(D118&amp;D120,C122:C127&amp;D122:D127,0))&amp;"/"&amp;INDEX(F122:F127,MATCH(D118&amp;D120,C122:C127&amp;D122:D127,0))</f>
        <v>/</v>
      </c>
      <c r="L118" s="576"/>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5" t="str">
        <f t="array" ref="E119">INDEX(F122:F127,MATCH(D117&amp;D119,C122:C127&amp;D122:D127,0))&amp;"/"&amp;INDEX(E122:E127,MATCH(D117&amp;D119,C122:C127&amp;D122:D127,0))</f>
        <v>/</v>
      </c>
      <c r="F119" s="576"/>
      <c r="G119" s="575" t="str">
        <f t="array" ref="G119">INDEX(F122:F127,MATCH(D118&amp;D119,C122:C127&amp;D122:D127,0))&amp;"/"&amp;INDEX(E122:E127,MATCH(D118&amp;D119,C122:C127&amp;D122:D127,0))</f>
        <v>/</v>
      </c>
      <c r="H119" s="576"/>
      <c r="I119" s="139"/>
      <c r="J119" s="140"/>
      <c r="K119" s="575" t="str">
        <f t="array" ref="K119">INDEX(E122:E127,MATCH(D119&amp;D120,C122:C127&amp;D122:D127,0))&amp;"/"&amp;INDEX(F122:F127,MATCH(D119&amp;D120,C122:C127&amp;D122:D127,0))</f>
        <v>/</v>
      </c>
      <c r="L119" s="576"/>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7" t="str">
        <f t="array" ref="E120">INDEX(F122:F127,MATCH(D117&amp;D120,C122:C127&amp;D122:D127,0))&amp;"/"&amp;INDEX(E122:E127,MATCH(D117&amp;D120,C122:C127&amp;D122:D127,0))</f>
        <v>/</v>
      </c>
      <c r="F120" s="578"/>
      <c r="G120" s="577" t="str">
        <f t="array" ref="G120">INDEX(F122:F127,MATCH(D118&amp;D120,C122:C127&amp;D122:D127,0))&amp;"/"&amp;INDEX(E122:E127,MATCH(D118&amp;D120,C122:C127&amp;D122:D127,0))</f>
        <v>/</v>
      </c>
      <c r="H120" s="578"/>
      <c r="I120" s="577" t="str">
        <f t="array" ref="I120">INDEX(F122:F127,MATCH(D119&amp;D120,C122:C127&amp;D122:D127,0))&amp;"/"&amp;INDEX(E122:E127,MATCH(D119&amp;D120,C122:C127&amp;D122:D127,0))</f>
        <v>/</v>
      </c>
      <c r="J120" s="578"/>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8"/>
      <c r="B121" s="568"/>
      <c r="C121" s="169"/>
      <c r="E121" s="569" t="s">
        <v>10</v>
      </c>
      <c r="F121" s="569"/>
      <c r="G121" s="570" t="s">
        <v>11</v>
      </c>
      <c r="H121" s="570"/>
      <c r="I121" s="571" t="s">
        <v>4</v>
      </c>
      <c r="J121" s="571"/>
      <c r="K121" s="579" t="s">
        <v>12</v>
      </c>
      <c r="L121" s="579"/>
      <c r="M121" s="197" t="s">
        <v>5</v>
      </c>
      <c r="N121" s="197" t="s">
        <v>6</v>
      </c>
      <c r="O121" s="198" t="s">
        <v>8</v>
      </c>
      <c r="P121" s="199" t="s">
        <v>9</v>
      </c>
      <c r="Q121" s="13"/>
      <c r="R121" s="13"/>
      <c r="S121" s="580" t="s">
        <v>125</v>
      </c>
      <c r="T121" s="580"/>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1" t="str">
        <f>IF(ISBLANK(partije!L18),"",partije!L18)</f>
        <v/>
      </c>
      <c r="H122" s="581"/>
      <c r="I122" s="581" t="str">
        <f>IF(ISBLANK(partije!M18),"",partije!M18)</f>
        <v/>
      </c>
      <c r="J122" s="581"/>
      <c r="K122" s="581" t="str">
        <f>IF(ISBLANK(partije!N18),"",partije!N18)</f>
        <v/>
      </c>
      <c r="L122" s="581"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2" t="str">
        <f>IF(ISBLANK(partije!L19),"",partije!L19)</f>
        <v/>
      </c>
      <c r="H123" s="582"/>
      <c r="I123" s="582" t="str">
        <f>IF(ISBLANK(partije!M19),"",partije!M19)</f>
        <v/>
      </c>
      <c r="J123" s="582"/>
      <c r="K123" s="582" t="str">
        <f>IF(ISBLANK(partije!N19),"",partije!N19)</f>
        <v/>
      </c>
      <c r="L123" s="582"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2" t="str">
        <f>IF(ISBLANK(partije!L84),"",partije!L84)</f>
        <v/>
      </c>
      <c r="H124" s="582"/>
      <c r="I124" s="582" t="str">
        <f>IF(ISBLANK(partije!M84),"",partije!M84)</f>
        <v/>
      </c>
      <c r="J124" s="582"/>
      <c r="K124" s="582" t="str">
        <f>IF(ISBLANK(partije!N84),"",partije!N84)</f>
        <v/>
      </c>
      <c r="L124" s="582"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2" t="str">
        <f>IF(ISBLANK(partije!L85),"",partije!L85)</f>
        <v/>
      </c>
      <c r="H125" s="582"/>
      <c r="I125" s="582" t="str">
        <f>IF(ISBLANK(partije!M85),"",partije!M85)</f>
        <v/>
      </c>
      <c r="J125" s="582"/>
      <c r="K125" s="582" t="str">
        <f>IF(ISBLANK(partije!N85),"",partije!N85)</f>
        <v/>
      </c>
      <c r="L125" s="582"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2" t="str">
        <f>IF(ISBLANK(partije!L150),"",partije!L150)</f>
        <v/>
      </c>
      <c r="H126" s="582"/>
      <c r="I126" s="582" t="str">
        <f>IF(ISBLANK(partije!M150),"",partije!M150)</f>
        <v/>
      </c>
      <c r="J126" s="582"/>
      <c r="K126" s="582" t="str">
        <f>IF(ISBLANK(partije!N150),"",partije!N150)</f>
        <v/>
      </c>
      <c r="L126" s="582"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2" t="str">
        <f>IF(ISBLANK(partije!L151),"",partije!L151)</f>
        <v/>
      </c>
      <c r="H127" s="572"/>
      <c r="I127" s="572" t="str">
        <f>IF(ISBLANK(partije!M151),"",partije!M151)</f>
        <v/>
      </c>
      <c r="J127" s="572"/>
      <c r="K127" s="572" t="str">
        <f>IF(ISBLANK(partije!N151),"",partije!N151)</f>
        <v/>
      </c>
      <c r="L127" s="572"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3">
        <v>1</v>
      </c>
      <c r="F130" s="573"/>
      <c r="G130" s="573">
        <v>2</v>
      </c>
      <c r="H130" s="573"/>
      <c r="I130" s="574">
        <v>3</v>
      </c>
      <c r="J130" s="574"/>
      <c r="K130" s="573">
        <v>4</v>
      </c>
      <c r="L130" s="573"/>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5" t="str">
        <f t="array" ref="G131">INDEX(E136:E141,MATCH(D131&amp;D132,C136:C141&amp;D136:D141,0))&amp;"/"&amp;INDEX(F136:F141,MATCH(D131&amp;D132,C136:C141&amp;D136:D141,0))</f>
        <v>/</v>
      </c>
      <c r="H131" s="576"/>
      <c r="I131" s="575" t="str">
        <f t="array" ref="I131">INDEX(E136:E141,MATCH(D131&amp;D133,C136:C141&amp;D136:D141,0))&amp;"/"&amp;INDEX(F136:F141,MATCH(D131&amp;D133,C136:C141&amp;D136:D141,0))</f>
        <v>/</v>
      </c>
      <c r="J131" s="576"/>
      <c r="K131" s="575" t="str">
        <f t="array" ref="K131">INDEX(E136:E141,MATCH(D131&amp;D134,C136:C141&amp;D136:D141,0))&amp;"/"&amp;INDEX(F136:F141,MATCH(D131&amp;D134,C136:C141&amp;D136:D141,0))</f>
        <v>/</v>
      </c>
      <c r="L131" s="576"/>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5" t="str">
        <f t="array" ref="E132">INDEX(F136:F141,MATCH(D131&amp;D132,C136:C141&amp;D136:D141,0))&amp;"/"&amp;INDEX(E136:E141,MATCH(D131&amp;D132,C136:C141&amp;D136:D141,0))</f>
        <v>/</v>
      </c>
      <c r="F132" s="576"/>
      <c r="G132" s="139"/>
      <c r="H132" s="140"/>
      <c r="I132" s="575" t="str">
        <f t="array" ref="I132">INDEX(E136:E141,MATCH(D132&amp;D133,C136:C141&amp;D136:D141,0))&amp;"/"&amp;INDEX(F136:F141,MATCH(D132&amp;D133,C136:C141&amp;D136:D141,0))</f>
        <v>/</v>
      </c>
      <c r="J132" s="576"/>
      <c r="K132" s="575" t="str">
        <f t="array" ref="K132">INDEX(E136:E141,MATCH(D132&amp;D134,C136:C141&amp;D136:D141,0))&amp;"/"&amp;INDEX(F136:F141,MATCH(D132&amp;D134,C136:C141&amp;D136:D141,0))</f>
        <v>/</v>
      </c>
      <c r="L132" s="576"/>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5" t="str">
        <f t="array" ref="E133">INDEX(F136:F141,MATCH(D131&amp;D133,C136:C141&amp;D136:D141,0))&amp;"/"&amp;INDEX(E136:E141,MATCH(D131&amp;D133,C136:C141&amp;D136:D141,0))</f>
        <v>/</v>
      </c>
      <c r="F133" s="576"/>
      <c r="G133" s="575" t="str">
        <f t="array" ref="G133">INDEX(F136:F141,MATCH(D132&amp;D133,C136:C141&amp;D136:D141,0))&amp;"/"&amp;INDEX(E136:E141,MATCH(D132&amp;D133,C136:C141&amp;D136:D141,0))</f>
        <v>/</v>
      </c>
      <c r="H133" s="576"/>
      <c r="I133" s="139"/>
      <c r="J133" s="140"/>
      <c r="K133" s="575" t="str">
        <f t="array" ref="K133">INDEX(E136:E141,MATCH(D133&amp;D134,C136:C141&amp;D136:D141,0))&amp;"/"&amp;INDEX(F136:F141,MATCH(D133&amp;D134,C136:C141&amp;D136:D141,0))</f>
        <v>/</v>
      </c>
      <c r="L133" s="576"/>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7" t="str">
        <f t="array" ref="E134">INDEX(F136:F141,MATCH(D131&amp;D134,C136:C141&amp;D136:D141,0))&amp;"/"&amp;INDEX(E136:E141,MATCH(D131&amp;D134,C136:C141&amp;D136:D141,0))</f>
        <v>/</v>
      </c>
      <c r="F134" s="578"/>
      <c r="G134" s="577" t="str">
        <f t="array" ref="G134">INDEX(F136:F141,MATCH(D132&amp;D134,C136:C141&amp;D136:D141,0))&amp;"/"&amp;INDEX(E136:E141,MATCH(D132&amp;D134,C136:C141&amp;D136:D141,0))</f>
        <v>/</v>
      </c>
      <c r="H134" s="578"/>
      <c r="I134" s="577" t="str">
        <f t="array" ref="I134">INDEX(F136:F141,MATCH(D133&amp;D134,C136:C141&amp;D136:D141,0))&amp;"/"&amp;INDEX(E136:E141,MATCH(D133&amp;D134,C136:C141&amp;D136:D141,0))</f>
        <v>/</v>
      </c>
      <c r="J134" s="578"/>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8"/>
      <c r="B135" s="568"/>
      <c r="C135" s="169"/>
      <c r="E135" s="569" t="s">
        <v>10</v>
      </c>
      <c r="F135" s="569"/>
      <c r="G135" s="570" t="s">
        <v>11</v>
      </c>
      <c r="H135" s="570"/>
      <c r="I135" s="571" t="s">
        <v>4</v>
      </c>
      <c r="J135" s="571"/>
      <c r="K135" s="579" t="s">
        <v>12</v>
      </c>
      <c r="L135" s="579"/>
      <c r="M135" s="197" t="s">
        <v>5</v>
      </c>
      <c r="N135" s="197" t="s">
        <v>6</v>
      </c>
      <c r="O135" s="198" t="s">
        <v>8</v>
      </c>
      <c r="P135" s="199" t="s">
        <v>9</v>
      </c>
      <c r="Q135" s="13"/>
      <c r="R135" s="13"/>
      <c r="S135" s="583" t="s">
        <v>125</v>
      </c>
      <c r="T135" s="583"/>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1" t="str">
        <f>IF(ISBLANK(partije!L20),"",partije!L20)</f>
        <v/>
      </c>
      <c r="H136" s="581"/>
      <c r="I136" s="581" t="str">
        <f>IF(ISBLANK(partije!M20),"",partije!M20)</f>
        <v/>
      </c>
      <c r="J136" s="581"/>
      <c r="K136" s="581" t="str">
        <f>IF(ISBLANK(partije!N20),"",partije!N20)</f>
        <v/>
      </c>
      <c r="L136" s="581"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2" t="str">
        <f>IF(ISBLANK(partije!L21),"",partije!L21)</f>
        <v/>
      </c>
      <c r="H137" s="582"/>
      <c r="I137" s="582" t="str">
        <f>IF(ISBLANK(partije!M21),"",partije!M21)</f>
        <v/>
      </c>
      <c r="J137" s="582"/>
      <c r="K137" s="582" t="str">
        <f>IF(ISBLANK(partije!N21),"",partije!N21)</f>
        <v/>
      </c>
      <c r="L137" s="582"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2" t="str">
        <f>IF(ISBLANK(partije!L86),"",partije!L86)</f>
        <v/>
      </c>
      <c r="H138" s="582"/>
      <c r="I138" s="582" t="str">
        <f>IF(ISBLANK(partije!M86),"",partije!M86)</f>
        <v/>
      </c>
      <c r="J138" s="582"/>
      <c r="K138" s="582" t="str">
        <f>IF(ISBLANK(partije!N86),"",partije!N86)</f>
        <v/>
      </c>
      <c r="L138" s="582"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2" t="str">
        <f>IF(ISBLANK(partije!L87),"",partije!L87)</f>
        <v/>
      </c>
      <c r="H139" s="582"/>
      <c r="I139" s="582" t="str">
        <f>IF(ISBLANK(partije!M87),"",partije!M87)</f>
        <v/>
      </c>
      <c r="J139" s="582"/>
      <c r="K139" s="582" t="str">
        <f>IF(ISBLANK(partije!N87),"",partije!N87)</f>
        <v/>
      </c>
      <c r="L139" s="582"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2" t="str">
        <f>IF(ISBLANK(partije!L152),"",partije!L152)</f>
        <v/>
      </c>
      <c r="H140" s="582"/>
      <c r="I140" s="582" t="str">
        <f>IF(ISBLANK(partije!M152),"",partije!M152)</f>
        <v/>
      </c>
      <c r="J140" s="582"/>
      <c r="K140" s="582" t="str">
        <f>IF(ISBLANK(partije!N152),"",partije!N152)</f>
        <v/>
      </c>
      <c r="L140" s="582"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2" t="str">
        <f>IF(ISBLANK(partije!L153),"",partije!L153)</f>
        <v/>
      </c>
      <c r="H141" s="572"/>
      <c r="I141" s="572" t="str">
        <f>IF(ISBLANK(partije!M153),"",partije!M153)</f>
        <v/>
      </c>
      <c r="J141" s="572"/>
      <c r="K141" s="572" t="str">
        <f>IF(ISBLANK(partije!N153),"",partije!N153)</f>
        <v/>
      </c>
      <c r="L141" s="572"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3">
        <v>1</v>
      </c>
      <c r="F144" s="573"/>
      <c r="G144" s="573">
        <v>2</v>
      </c>
      <c r="H144" s="573"/>
      <c r="I144" s="574">
        <v>3</v>
      </c>
      <c r="J144" s="574"/>
      <c r="K144" s="573">
        <v>4</v>
      </c>
      <c r="L144" s="573"/>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5" t="str">
        <f t="array" ref="G145">INDEX(E150:E155,MATCH(D145&amp;D146,C150:C155&amp;D150:D155,0))&amp;"/"&amp;INDEX(F150:F155,MATCH(D145&amp;D146,C150:C155&amp;D150:D155,0))</f>
        <v>/</v>
      </c>
      <c r="H145" s="576"/>
      <c r="I145" s="575" t="str">
        <f t="array" ref="I145">INDEX(E150:E155,MATCH(D145&amp;D147,C150:C155&amp;D150:D155,0))&amp;"/"&amp;INDEX(F150:F155,MATCH(D145&amp;D147,C150:C155&amp;D150:D155,0))</f>
        <v>/</v>
      </c>
      <c r="J145" s="576"/>
      <c r="K145" s="575" t="str">
        <f t="array" ref="K145">INDEX(E150:E155,MATCH(D145&amp;D148,C150:C155&amp;D150:D155,0))&amp;"/"&amp;INDEX(F150:F155,MATCH(D145&amp;D148,C150:C155&amp;D150:D155,0))</f>
        <v>/</v>
      </c>
      <c r="L145" s="576"/>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5" t="str">
        <f t="array" ref="E146">INDEX(F150:F155,MATCH(D145&amp;D146,C150:C155&amp;D150:D155,0))&amp;"/"&amp;INDEX(E150:E155,MATCH(D145&amp;D146,C150:C155&amp;D150:D155,0))</f>
        <v>/</v>
      </c>
      <c r="F146" s="576"/>
      <c r="G146" s="139"/>
      <c r="H146" s="140"/>
      <c r="I146" s="575" t="str">
        <f t="array" ref="I146">INDEX(E150:E155,MATCH(D146&amp;D147,C150:C155&amp;D150:D155,0))&amp;"/"&amp;INDEX(F150:F155,MATCH(D146&amp;D147,C150:C155&amp;D150:D155,0))</f>
        <v>/</v>
      </c>
      <c r="J146" s="576"/>
      <c r="K146" s="575" t="str">
        <f t="array" ref="K146">INDEX(E150:E155,MATCH(D146&amp;D148,C150:C155&amp;D150:D155,0))&amp;"/"&amp;INDEX(F150:F155,MATCH(D146&amp;D148,C150:C155&amp;D150:D155,0))</f>
        <v>/</v>
      </c>
      <c r="L146" s="576"/>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5" t="str">
        <f t="array" ref="E147">INDEX(F150:F155,MATCH(D145&amp;D147,C150:C155&amp;D150:D155,0))&amp;"/"&amp;INDEX(E150:E155,MATCH(D145&amp;D147,C150:C155&amp;D150:D155,0))</f>
        <v>/</v>
      </c>
      <c r="F147" s="576"/>
      <c r="G147" s="575" t="str">
        <f t="array" ref="G147">INDEX(F150:F155,MATCH(D146&amp;D147,C150:C155&amp;D150:D155,0))&amp;"/"&amp;INDEX(E150:E155,MATCH(D146&amp;D147,C150:C155&amp;D150:D155,0))</f>
        <v>/</v>
      </c>
      <c r="H147" s="576"/>
      <c r="I147" s="139"/>
      <c r="J147" s="140"/>
      <c r="K147" s="575" t="str">
        <f t="array" ref="K147">INDEX(E150:E155,MATCH(D147&amp;D148,C150:C155&amp;D150:D155,0))&amp;"/"&amp;INDEX(F150:F155,MATCH(D147&amp;D148,C150:C155&amp;D150:D155,0))</f>
        <v>/</v>
      </c>
      <c r="L147" s="576"/>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7" t="str">
        <f t="array" ref="E148">INDEX(F150:F155,MATCH(D145&amp;D148,C150:C155&amp;D150:D155,0))&amp;"/"&amp;INDEX(E150:E155,MATCH(D145&amp;D148,C150:C155&amp;D150:D155,0))</f>
        <v>/</v>
      </c>
      <c r="F148" s="578"/>
      <c r="G148" s="577" t="str">
        <f t="array" ref="G148">INDEX(F150:F155,MATCH(D146&amp;D148,C150:C155&amp;D150:D155,0))&amp;"/"&amp;INDEX(E150:E155,MATCH(D146&amp;D148,C150:C155&amp;D150:D155,0))</f>
        <v>/</v>
      </c>
      <c r="H148" s="578"/>
      <c r="I148" s="577" t="str">
        <f t="array" ref="I148">INDEX(F150:F155,MATCH(D147&amp;D148,C150:C155&amp;D150:D155,0))&amp;"/"&amp;INDEX(E150:E155,MATCH(D147&amp;D148,C150:C155&amp;D150:D155,0))</f>
        <v>/</v>
      </c>
      <c r="J148" s="578"/>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0" t="s">
        <v>125</v>
      </c>
      <c r="T148" s="580"/>
    </row>
    <row r="149" spans="1:20" ht="13.5" hidden="1" customHeight="1">
      <c r="A149" s="568"/>
      <c r="B149" s="568"/>
      <c r="C149" s="169"/>
      <c r="E149" s="569" t="s">
        <v>10</v>
      </c>
      <c r="F149" s="569"/>
      <c r="G149" s="570" t="s">
        <v>11</v>
      </c>
      <c r="H149" s="570"/>
      <c r="I149" s="571" t="s">
        <v>4</v>
      </c>
      <c r="J149" s="571"/>
      <c r="K149" s="579" t="s">
        <v>12</v>
      </c>
      <c r="L149" s="579"/>
      <c r="M149" s="197" t="s">
        <v>5</v>
      </c>
      <c r="N149" s="197" t="s">
        <v>6</v>
      </c>
      <c r="O149" s="198" t="s">
        <v>8</v>
      </c>
      <c r="P149" s="199" t="s">
        <v>9</v>
      </c>
      <c r="Q149" s="13"/>
      <c r="R149" s="13"/>
      <c r="S149" s="583"/>
      <c r="T149" s="583"/>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1" t="str">
        <f>IF(ISBLANK(partije!L22),"",partije!L22)</f>
        <v/>
      </c>
      <c r="H150" s="581"/>
      <c r="I150" s="581" t="str">
        <f>IF(ISBLANK(partije!M22),"",partije!M22)</f>
        <v/>
      </c>
      <c r="J150" s="581"/>
      <c r="K150" s="581" t="str">
        <f>IF(ISBLANK(partije!N22),"",partije!N22)</f>
        <v/>
      </c>
      <c r="L150" s="581"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2" t="str">
        <f>IF(ISBLANK(partije!L23),"",partije!L23)</f>
        <v/>
      </c>
      <c r="H151" s="582"/>
      <c r="I151" s="582" t="str">
        <f>IF(ISBLANK(partije!M23),"",partije!M23)</f>
        <v/>
      </c>
      <c r="J151" s="582"/>
      <c r="K151" s="582" t="str">
        <f>IF(ISBLANK(partije!N23),"",partije!N23)</f>
        <v/>
      </c>
      <c r="L151" s="582"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2" t="str">
        <f>IF(ISBLANK(partije!L88),"",partije!L88)</f>
        <v/>
      </c>
      <c r="H152" s="582"/>
      <c r="I152" s="582" t="str">
        <f>IF(ISBLANK(partije!M88),"",partije!M88)</f>
        <v/>
      </c>
      <c r="J152" s="582"/>
      <c r="K152" s="582" t="str">
        <f>IF(ISBLANK(partije!N88),"",partije!N88)</f>
        <v/>
      </c>
      <c r="L152" s="582"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2" t="str">
        <f>IF(ISBLANK(partije!L89),"",partije!L89)</f>
        <v/>
      </c>
      <c r="H153" s="582"/>
      <c r="I153" s="582" t="str">
        <f>IF(ISBLANK(partije!M89),"",partije!M89)</f>
        <v/>
      </c>
      <c r="J153" s="582"/>
      <c r="K153" s="582" t="str">
        <f>IF(ISBLANK(partije!N89),"",partije!N89)</f>
        <v/>
      </c>
      <c r="L153" s="582"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2" t="str">
        <f>IF(ISBLANK(partije!L154),"",partije!L154)</f>
        <v/>
      </c>
      <c r="H154" s="582"/>
      <c r="I154" s="582" t="str">
        <f>IF(ISBLANK(partije!M154),"",partije!M154)</f>
        <v/>
      </c>
      <c r="J154" s="582"/>
      <c r="K154" s="582" t="str">
        <f>IF(ISBLANK(partije!N154),"",partije!N154)</f>
        <v/>
      </c>
      <c r="L154" s="582"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2" t="str">
        <f>IF(ISBLANK(partije!L155),"",partije!L155)</f>
        <v/>
      </c>
      <c r="H155" s="572"/>
      <c r="I155" s="572" t="str">
        <f>IF(ISBLANK(partije!M155),"",partije!M155)</f>
        <v/>
      </c>
      <c r="J155" s="572"/>
      <c r="K155" s="572" t="str">
        <f>IF(ISBLANK(partije!N155),"",partije!N155)</f>
        <v/>
      </c>
      <c r="L155" s="572"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3">
        <v>1</v>
      </c>
      <c r="F158" s="573"/>
      <c r="G158" s="573">
        <v>2</v>
      </c>
      <c r="H158" s="573"/>
      <c r="I158" s="574">
        <v>3</v>
      </c>
      <c r="J158" s="574"/>
      <c r="K158" s="573">
        <v>4</v>
      </c>
      <c r="L158" s="573"/>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5" t="str">
        <f t="array" ref="G159">INDEX(E164:E169,MATCH(D159&amp;D160,C164:C169&amp;D164:D169,0))&amp;"/"&amp;INDEX(F164:F169,MATCH(D159&amp;D160,C164:C169&amp;D164:D169,0))</f>
        <v>/</v>
      </c>
      <c r="H159" s="576"/>
      <c r="I159" s="575" t="str">
        <f t="array" ref="I159">INDEX(E164:E169,MATCH(D159&amp;D161,C164:C169&amp;D164:D169,0))&amp;"/"&amp;INDEX(F164:F169,MATCH(D159&amp;D161,C164:C169&amp;D164:D169,0))</f>
        <v>/</v>
      </c>
      <c r="J159" s="576"/>
      <c r="K159" s="575" t="str">
        <f t="array" ref="K159">INDEX(E164:E169,MATCH(D159&amp;D162,C164:C169&amp;D164:D169,0))&amp;"/"&amp;INDEX(F164:F169,MATCH(D159&amp;D162,C164:C169&amp;D164:D169,0))</f>
        <v>/</v>
      </c>
      <c r="L159" s="576"/>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5" t="str">
        <f t="array" ref="E160">INDEX(F164:F169,MATCH(D159&amp;D160,C164:C169&amp;D164:D169,0))&amp;"/"&amp;INDEX(E164:E169,MATCH(D159&amp;D160,C164:C169&amp;D164:D169,0))</f>
        <v>/</v>
      </c>
      <c r="F160" s="576"/>
      <c r="G160" s="139"/>
      <c r="H160" s="140"/>
      <c r="I160" s="575" t="str">
        <f t="array" ref="I160">INDEX(E164:E169,MATCH(D160&amp;D161,C164:C169&amp;D164:D169,0))&amp;"/"&amp;INDEX(F164:F169,MATCH(D160&amp;D161,C164:C169&amp;D164:D169,0))</f>
        <v>/</v>
      </c>
      <c r="J160" s="576"/>
      <c r="K160" s="575" t="str">
        <f t="array" ref="K160">INDEX(E164:E169,MATCH(D160&amp;D162,C164:C169&amp;D164:D169,0))&amp;"/"&amp;INDEX(F164:F169,MATCH(D160&amp;D162,C164:C169&amp;D164:D169,0))</f>
        <v>/</v>
      </c>
      <c r="L160" s="576"/>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5" t="str">
        <f t="array" ref="E161">INDEX(F164:F169,MATCH(D159&amp;D161,C164:C169&amp;D164:D169,0))&amp;"/"&amp;INDEX(E164:E169,MATCH(D159&amp;D161,C164:C169&amp;D164:D169,0))</f>
        <v>/</v>
      </c>
      <c r="F161" s="576"/>
      <c r="G161" s="575" t="str">
        <f t="array" ref="G161">INDEX(F164:F169,MATCH(D160&amp;D161,C164:C169&amp;D164:D169,0))&amp;"/"&amp;INDEX(E164:E169,MATCH(D160&amp;D161,C164:C169&amp;D164:D169,0))</f>
        <v>/</v>
      </c>
      <c r="H161" s="576"/>
      <c r="I161" s="139"/>
      <c r="J161" s="140"/>
      <c r="K161" s="575" t="str">
        <f t="array" ref="K161">INDEX(E164:E169,MATCH(D161&amp;D162,C164:C169&amp;D164:D169,0))&amp;"/"&amp;INDEX(F164:F169,MATCH(D161&amp;D162,C164:C169&amp;D164:D169,0))</f>
        <v>/</v>
      </c>
      <c r="L161" s="576"/>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7" t="str">
        <f t="array" ref="E162">INDEX(F164:F169,MATCH(D159&amp;D162,C164:C169&amp;D164:D169,0))&amp;"/"&amp;INDEX(E164:E169,MATCH(D159&amp;D162,C164:C169&amp;D164:D169,0))</f>
        <v>/</v>
      </c>
      <c r="F162" s="578"/>
      <c r="G162" s="577" t="str">
        <f t="array" ref="G162">INDEX(F164:F169,MATCH(D160&amp;D162,C164:C169&amp;D164:D169,0))&amp;"/"&amp;INDEX(E164:E169,MATCH(D160&amp;D162,C164:C169&amp;D164:D169,0))</f>
        <v>/</v>
      </c>
      <c r="H162" s="578"/>
      <c r="I162" s="577" t="str">
        <f t="array" ref="I162">INDEX(F164:F169,MATCH(D161&amp;D162,C164:C169&amp;D164:D169,0))&amp;"/"&amp;INDEX(E164:E169,MATCH(D161&amp;D162,C164:C169&amp;D164:D169,0))</f>
        <v>/</v>
      </c>
      <c r="J162" s="578"/>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8"/>
      <c r="B163" s="568"/>
      <c r="C163" s="169"/>
      <c r="E163" s="569" t="s">
        <v>10</v>
      </c>
      <c r="F163" s="569"/>
      <c r="G163" s="570" t="s">
        <v>11</v>
      </c>
      <c r="H163" s="570"/>
      <c r="I163" s="571" t="s">
        <v>4</v>
      </c>
      <c r="J163" s="571"/>
      <c r="K163" s="579" t="s">
        <v>12</v>
      </c>
      <c r="L163" s="579"/>
      <c r="M163" s="197" t="s">
        <v>5</v>
      </c>
      <c r="N163" s="197" t="s">
        <v>6</v>
      </c>
      <c r="O163" s="198" t="s">
        <v>8</v>
      </c>
      <c r="P163" s="199" t="s">
        <v>9</v>
      </c>
      <c r="Q163" s="13"/>
      <c r="R163" s="13"/>
      <c r="S163" s="580" t="s">
        <v>125</v>
      </c>
      <c r="T163" s="580"/>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1" t="str">
        <f>IF(ISBLANK(partije!L24),"",partije!L24)</f>
        <v/>
      </c>
      <c r="H164" s="581"/>
      <c r="I164" s="581" t="str">
        <f>IF(ISBLANK(partije!M24),"",partije!M24)</f>
        <v/>
      </c>
      <c r="J164" s="581"/>
      <c r="K164" s="581" t="str">
        <f>IF(ISBLANK(partije!N24),"",partije!N24)</f>
        <v/>
      </c>
      <c r="L164" s="581"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2" t="str">
        <f>IF(ISBLANK(partije!L25),"",partije!L25)</f>
        <v/>
      </c>
      <c r="H165" s="582"/>
      <c r="I165" s="582" t="str">
        <f>IF(ISBLANK(partije!M25),"",partije!M25)</f>
        <v/>
      </c>
      <c r="J165" s="582"/>
      <c r="K165" s="582" t="str">
        <f>IF(ISBLANK(partije!N25),"",partije!N25)</f>
        <v/>
      </c>
      <c r="L165" s="582"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2" t="str">
        <f>IF(ISBLANK(partije!L90),"",partije!L90)</f>
        <v/>
      </c>
      <c r="H166" s="582"/>
      <c r="I166" s="582" t="str">
        <f>IF(ISBLANK(partije!M90),"",partije!M90)</f>
        <v/>
      </c>
      <c r="J166" s="582"/>
      <c r="K166" s="582" t="str">
        <f>IF(ISBLANK(partije!N90),"",partije!N90)</f>
        <v/>
      </c>
      <c r="L166" s="582"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2" t="str">
        <f>IF(ISBLANK(partije!L91),"",partije!L91)</f>
        <v/>
      </c>
      <c r="H167" s="582"/>
      <c r="I167" s="582" t="str">
        <f>IF(ISBLANK(partije!M91),"",partije!M91)</f>
        <v/>
      </c>
      <c r="J167" s="582"/>
      <c r="K167" s="582" t="str">
        <f>IF(ISBLANK(partije!N91),"",partije!N91)</f>
        <v/>
      </c>
      <c r="L167" s="582"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2" t="str">
        <f>IF(ISBLANK(partije!L156),"",partije!L156)</f>
        <v/>
      </c>
      <c r="H168" s="582"/>
      <c r="I168" s="582" t="str">
        <f>IF(ISBLANK(partije!M156),"",partije!M156)</f>
        <v/>
      </c>
      <c r="J168" s="582"/>
      <c r="K168" s="582" t="str">
        <f>IF(ISBLANK(partije!N156),"",partije!N156)</f>
        <v/>
      </c>
      <c r="L168" s="582"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2" t="str">
        <f>IF(ISBLANK(partije!L157),"",partije!L157)</f>
        <v/>
      </c>
      <c r="H169" s="572"/>
      <c r="I169" s="572" t="str">
        <f>IF(ISBLANK(partije!M157),"",partije!M157)</f>
        <v/>
      </c>
      <c r="J169" s="572"/>
      <c r="K169" s="572" t="str">
        <f>IF(ISBLANK(partije!N157),"",partije!N157)</f>
        <v/>
      </c>
      <c r="L169" s="572"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3">
        <v>1</v>
      </c>
      <c r="F172" s="573"/>
      <c r="G172" s="573">
        <v>2</v>
      </c>
      <c r="H172" s="573"/>
      <c r="I172" s="574">
        <v>3</v>
      </c>
      <c r="J172" s="574"/>
      <c r="K172" s="573">
        <v>4</v>
      </c>
      <c r="L172" s="573"/>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5" t="str">
        <f t="array" ref="G173">INDEX(E178:E183,MATCH(D173&amp;D174,C178:C183&amp;D178:D183,0))&amp;"/"&amp;INDEX(F178:F183,MATCH(D173&amp;D174,C178:C183&amp;D178:D183,0))</f>
        <v>/</v>
      </c>
      <c r="H173" s="576"/>
      <c r="I173" s="575" t="str">
        <f t="array" ref="I173">INDEX(E178:E183,MATCH(D173&amp;D175,C178:C183&amp;D178:D183,0))&amp;"/"&amp;INDEX(F178:F183,MATCH(D173&amp;D175,C178:C183&amp;D178:D183,0))</f>
        <v>/</v>
      </c>
      <c r="J173" s="576"/>
      <c r="K173" s="575" t="str">
        <f t="array" ref="K173">INDEX(E178:E183,MATCH(D173&amp;D176,C178:C183&amp;D178:D183,0))&amp;"/"&amp;INDEX(F178:F183,MATCH(D173&amp;D176,C178:C183&amp;D178:D183,0))</f>
        <v>/</v>
      </c>
      <c r="L173" s="576"/>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5" t="str">
        <f t="array" ref="E174">INDEX(F178:F183,MATCH(D173&amp;D174,C178:C183&amp;D178:D183,0))&amp;"/"&amp;INDEX(E178:E183,MATCH(D173&amp;D174,C178:C183&amp;D178:D183,0))</f>
        <v>/</v>
      </c>
      <c r="F174" s="576"/>
      <c r="G174" s="139"/>
      <c r="H174" s="140"/>
      <c r="I174" s="575" t="str">
        <f t="array" ref="I174">INDEX(E178:E183,MATCH(D174&amp;D175,C178:C183&amp;D178:D183,0))&amp;"/"&amp;INDEX(F178:F183,MATCH(D174&amp;D175,C178:C183&amp;D178:D183,0))</f>
        <v>/</v>
      </c>
      <c r="J174" s="576"/>
      <c r="K174" s="575" t="str">
        <f t="array" ref="K174">INDEX(E178:E183,MATCH(D174&amp;D176,C178:C183&amp;D178:D183,0))&amp;"/"&amp;INDEX(F178:F183,MATCH(D174&amp;D176,C178:C183&amp;D178:D183,0))</f>
        <v>/</v>
      </c>
      <c r="L174" s="576"/>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5" t="str">
        <f t="array" ref="E175">INDEX(F178:F183,MATCH(D173&amp;D175,C178:C183&amp;D178:D183,0))&amp;"/"&amp;INDEX(E178:E183,MATCH(D173&amp;D175,C178:C183&amp;D178:D183,0))</f>
        <v>/</v>
      </c>
      <c r="F175" s="576"/>
      <c r="G175" s="575" t="str">
        <f t="array" ref="G175">INDEX(F178:F183,MATCH(D174&amp;D175,C178:C183&amp;D178:D183,0))&amp;"/"&amp;INDEX(E178:E183,MATCH(D174&amp;D175,C178:C183&amp;D178:D183,0))</f>
        <v>/</v>
      </c>
      <c r="H175" s="576"/>
      <c r="I175" s="139"/>
      <c r="J175" s="140"/>
      <c r="K175" s="575" t="str">
        <f t="array" ref="K175">INDEX(E178:E183,MATCH(D175&amp;D176,C178:C183&amp;D178:D183,0))&amp;"/"&amp;INDEX(F178:F183,MATCH(D175&amp;D176,C178:C183&amp;D178:D183,0))</f>
        <v>/</v>
      </c>
      <c r="L175" s="576"/>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7" t="str">
        <f t="array" ref="E176">INDEX(F178:F183,MATCH(D173&amp;D176,C178:C183&amp;D178:D183,0))&amp;"/"&amp;INDEX(E178:E183,MATCH(D173&amp;D176,C178:C183&amp;D178:D183,0))</f>
        <v>/</v>
      </c>
      <c r="F176" s="578"/>
      <c r="G176" s="577" t="str">
        <f t="array" ref="G176">INDEX(F178:F183,MATCH(D174&amp;D176,C178:C183&amp;D178:D183,0))&amp;"/"&amp;INDEX(E178:E183,MATCH(D174&amp;D176,C178:C183&amp;D178:D183,0))</f>
        <v>/</v>
      </c>
      <c r="H176" s="578"/>
      <c r="I176" s="577" t="str">
        <f t="array" ref="I176">INDEX(F178:F183,MATCH(D175&amp;D176,C178:C183&amp;D178:D183,0))&amp;"/"&amp;INDEX(E178:E183,MATCH(D175&amp;D176,C178:C183&amp;D178:D183,0))</f>
        <v>/</v>
      </c>
      <c r="J176" s="578"/>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8"/>
      <c r="B177" s="568"/>
      <c r="C177" s="169"/>
      <c r="E177" s="569" t="s">
        <v>10</v>
      </c>
      <c r="F177" s="569"/>
      <c r="G177" s="570" t="s">
        <v>11</v>
      </c>
      <c r="H177" s="570"/>
      <c r="I177" s="571" t="s">
        <v>4</v>
      </c>
      <c r="J177" s="571"/>
      <c r="K177" s="579" t="s">
        <v>12</v>
      </c>
      <c r="L177" s="579"/>
      <c r="M177" s="197" t="s">
        <v>5</v>
      </c>
      <c r="N177" s="197" t="s">
        <v>6</v>
      </c>
      <c r="O177" s="198" t="s">
        <v>8</v>
      </c>
      <c r="P177" s="199" t="s">
        <v>9</v>
      </c>
      <c r="Q177" s="13"/>
      <c r="R177" s="13"/>
      <c r="S177" s="580" t="s">
        <v>125</v>
      </c>
      <c r="T177" s="580"/>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1" t="str">
        <f>IF(ISBLANK(partije!L26),"",partije!L26)</f>
        <v/>
      </c>
      <c r="H178" s="581"/>
      <c r="I178" s="581" t="str">
        <f>IF(ISBLANK(partije!M26),"",partije!M26)</f>
        <v/>
      </c>
      <c r="J178" s="581"/>
      <c r="K178" s="581" t="str">
        <f>IF(ISBLANK(partije!N26),"",partije!N26)</f>
        <v/>
      </c>
      <c r="L178" s="581"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2" t="str">
        <f>IF(ISBLANK(partije!L27),"",partije!L27)</f>
        <v/>
      </c>
      <c r="H179" s="582"/>
      <c r="I179" s="582" t="str">
        <f>IF(ISBLANK(partije!M27),"",partije!M27)</f>
        <v/>
      </c>
      <c r="J179" s="582"/>
      <c r="K179" s="582" t="str">
        <f>IF(ISBLANK(partije!N27),"",partije!N27)</f>
        <v/>
      </c>
      <c r="L179" s="582"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2" t="str">
        <f>IF(ISBLANK(partije!L92),"",partije!L92)</f>
        <v/>
      </c>
      <c r="H180" s="582"/>
      <c r="I180" s="582" t="str">
        <f>IF(ISBLANK(partije!M92),"",partije!M92)</f>
        <v/>
      </c>
      <c r="J180" s="582"/>
      <c r="K180" s="582" t="str">
        <f>IF(ISBLANK(partije!N92),"",partije!N92)</f>
        <v/>
      </c>
      <c r="L180" s="582"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2" t="str">
        <f>IF(ISBLANK(partije!L93),"",partije!L93)</f>
        <v/>
      </c>
      <c r="H181" s="582"/>
      <c r="I181" s="582" t="str">
        <f>IF(ISBLANK(partije!M93),"",partije!M93)</f>
        <v/>
      </c>
      <c r="J181" s="582"/>
      <c r="K181" s="582" t="str">
        <f>IF(ISBLANK(partije!N93),"",partije!N93)</f>
        <v/>
      </c>
      <c r="L181" s="582"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2" t="str">
        <f>IF(ISBLANK(partije!L158),"",partije!L158)</f>
        <v/>
      </c>
      <c r="H182" s="582"/>
      <c r="I182" s="582" t="str">
        <f>IF(ISBLANK(partije!M158),"",partije!M158)</f>
        <v/>
      </c>
      <c r="J182" s="582"/>
      <c r="K182" s="582" t="str">
        <f>IF(ISBLANK(partije!N158),"",partije!N158)</f>
        <v/>
      </c>
      <c r="L182" s="582"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2" t="str">
        <f>IF(ISBLANK(partije!L159),"",partije!L159)</f>
        <v/>
      </c>
      <c r="H183" s="572"/>
      <c r="I183" s="572" t="str">
        <f>IF(ISBLANK(partije!M159),"",partije!M159)</f>
        <v/>
      </c>
      <c r="J183" s="572"/>
      <c r="K183" s="572" t="str">
        <f>IF(ISBLANK(partije!N159),"",partije!N159)</f>
        <v/>
      </c>
      <c r="L183" s="572"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3">
        <v>1</v>
      </c>
      <c r="F186" s="573"/>
      <c r="G186" s="573">
        <v>2</v>
      </c>
      <c r="H186" s="573"/>
      <c r="I186" s="574">
        <v>3</v>
      </c>
      <c r="J186" s="574"/>
      <c r="K186" s="573">
        <v>4</v>
      </c>
      <c r="L186" s="573"/>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5" t="str">
        <f t="array" ref="G187">INDEX(E192:E197,MATCH(D187&amp;D188,C192:C197&amp;D192:D197,0))&amp;"/"&amp;INDEX(F192:F197,MATCH(D187&amp;D188,C192:C197&amp;D192:D197,0))</f>
        <v>/</v>
      </c>
      <c r="H187" s="576"/>
      <c r="I187" s="575" t="str">
        <f t="array" ref="I187">INDEX(E192:E197,MATCH(D187&amp;D189,C192:C197&amp;D192:D197,0))&amp;"/"&amp;INDEX(F192:F197,MATCH(D187&amp;D189,C192:C197&amp;D192:D197,0))</f>
        <v>/</v>
      </c>
      <c r="J187" s="576"/>
      <c r="K187" s="575" t="str">
        <f t="array" ref="K187">INDEX(E192:E197,MATCH(D187&amp;D190,C192:C197&amp;D192:D197,0))&amp;"/"&amp;INDEX(F192:F197,MATCH(D187&amp;D190,C192:C197&amp;D192:D197,0))</f>
        <v>/</v>
      </c>
      <c r="L187" s="576"/>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5" t="str">
        <f t="array" ref="E188">INDEX(F192:F197,MATCH(D187&amp;D188,C192:C197&amp;D192:D197,0))&amp;"/"&amp;INDEX(E192:E197,MATCH(D187&amp;D188,C192:C197&amp;D192:D197,0))</f>
        <v>/</v>
      </c>
      <c r="F188" s="576"/>
      <c r="G188" s="139"/>
      <c r="H188" s="140"/>
      <c r="I188" s="575" t="str">
        <f t="array" ref="I188">INDEX(E192:E197,MATCH(D188&amp;D189,C192:C197&amp;D192:D197,0))&amp;"/"&amp;INDEX(F192:F197,MATCH(D188&amp;D189,C192:C197&amp;D192:D197,0))</f>
        <v>/</v>
      </c>
      <c r="J188" s="576"/>
      <c r="K188" s="575" t="str">
        <f t="array" ref="K188">INDEX(E192:E197,MATCH(D188&amp;D190,C192:C197&amp;D192:D197,0))&amp;"/"&amp;INDEX(F192:F197,MATCH(D188&amp;D190,C192:C197&amp;D192:D197,0))</f>
        <v>/</v>
      </c>
      <c r="L188" s="576"/>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5" t="str">
        <f t="array" ref="E189">INDEX(F192:F197,MATCH(D187&amp;D189,C192:C197&amp;D192:D197,0))&amp;"/"&amp;INDEX(E192:E197,MATCH(D187&amp;D189,C192:C197&amp;D192:D197,0))</f>
        <v>/</v>
      </c>
      <c r="F189" s="576"/>
      <c r="G189" s="575" t="str">
        <f t="array" ref="G189">INDEX(F192:F197,MATCH(D188&amp;D189,C192:C197&amp;D192:D197,0))&amp;"/"&amp;INDEX(E192:E197,MATCH(D188&amp;D189,C192:C197&amp;D192:D197,0))</f>
        <v>/</v>
      </c>
      <c r="H189" s="576"/>
      <c r="I189" s="139"/>
      <c r="J189" s="140"/>
      <c r="K189" s="575" t="str">
        <f t="array" ref="K189">INDEX(E192:E197,MATCH(D189&amp;D190,C192:C197&amp;D192:D197,0))&amp;"/"&amp;INDEX(F192:F197,MATCH(D189&amp;D190,C192:C197&amp;D192:D197,0))</f>
        <v>/</v>
      </c>
      <c r="L189" s="576"/>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7" t="str">
        <f t="array" ref="E190">INDEX(F192:F197,MATCH(D187&amp;D190,C192:C197&amp;D192:D197,0))&amp;"/"&amp;INDEX(E192:E197,MATCH(D187&amp;D190,C192:C197&amp;D192:D197,0))</f>
        <v>/</v>
      </c>
      <c r="F190" s="578"/>
      <c r="G190" s="577" t="str">
        <f t="array" ref="G190">INDEX(F192:F197,MATCH(D188&amp;D190,C192:C197&amp;D192:D197,0))&amp;"/"&amp;INDEX(E192:E197,MATCH(D188&amp;D190,C192:C197&amp;D192:D197,0))</f>
        <v>/</v>
      </c>
      <c r="H190" s="578"/>
      <c r="I190" s="577" t="str">
        <f t="array" ref="I190">INDEX(F192:F197,MATCH(D189&amp;D190,C192:C197&amp;D192:D197,0))&amp;"/"&amp;INDEX(E192:E197,MATCH(D189&amp;D190,C192:C197&amp;D192:D197,0))</f>
        <v>/</v>
      </c>
      <c r="J190" s="578"/>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8"/>
      <c r="B191" s="568"/>
      <c r="C191" s="169"/>
      <c r="E191" s="569" t="s">
        <v>10</v>
      </c>
      <c r="F191" s="569"/>
      <c r="G191" s="570" t="s">
        <v>11</v>
      </c>
      <c r="H191" s="570"/>
      <c r="I191" s="571" t="s">
        <v>4</v>
      </c>
      <c r="J191" s="571"/>
      <c r="K191" s="579" t="s">
        <v>12</v>
      </c>
      <c r="L191" s="579"/>
      <c r="M191" s="197" t="s">
        <v>5</v>
      </c>
      <c r="N191" s="197" t="s">
        <v>6</v>
      </c>
      <c r="O191" s="198" t="s">
        <v>8</v>
      </c>
      <c r="P191" s="199" t="s">
        <v>9</v>
      </c>
      <c r="Q191" s="13"/>
      <c r="R191" s="13"/>
      <c r="S191" s="580" t="s">
        <v>125</v>
      </c>
      <c r="T191" s="580"/>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1" t="str">
        <f>IF(ISBLANK(partije!L28),"",partije!L28)</f>
        <v/>
      </c>
      <c r="H192" s="581"/>
      <c r="I192" s="581" t="str">
        <f>IF(ISBLANK(partije!M28),"",partije!M28)</f>
        <v/>
      </c>
      <c r="J192" s="581"/>
      <c r="K192" s="581" t="str">
        <f>IF(ISBLANK(partije!N28),"",partije!N28)</f>
        <v/>
      </c>
      <c r="L192" s="581"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2" t="str">
        <f>IF(ISBLANK(partije!L29),"",partije!L29)</f>
        <v/>
      </c>
      <c r="H193" s="582"/>
      <c r="I193" s="582" t="str">
        <f>IF(ISBLANK(partije!M29),"",partije!M29)</f>
        <v/>
      </c>
      <c r="J193" s="582"/>
      <c r="K193" s="582" t="str">
        <f>IF(ISBLANK(partije!N29),"",partije!N29)</f>
        <v/>
      </c>
      <c r="L193" s="582"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2" t="str">
        <f>IF(ISBLANK(partije!L94),"",partije!L94)</f>
        <v/>
      </c>
      <c r="H194" s="582"/>
      <c r="I194" s="582" t="str">
        <f>IF(ISBLANK(partije!M94),"",partije!M94)</f>
        <v/>
      </c>
      <c r="J194" s="582"/>
      <c r="K194" s="582" t="str">
        <f>IF(ISBLANK(partije!N94),"",partije!N94)</f>
        <v/>
      </c>
      <c r="L194" s="582"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2" t="str">
        <f>IF(ISBLANK(partije!L95),"",partije!L95)</f>
        <v/>
      </c>
      <c r="H195" s="582"/>
      <c r="I195" s="582" t="str">
        <f>IF(ISBLANK(partije!M95),"",partije!M95)</f>
        <v/>
      </c>
      <c r="J195" s="582"/>
      <c r="K195" s="582" t="str">
        <f>IF(ISBLANK(partije!N95),"",partije!N95)</f>
        <v/>
      </c>
      <c r="L195" s="582"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2" t="str">
        <f>IF(ISBLANK(partije!L160),"",partije!L160)</f>
        <v/>
      </c>
      <c r="H196" s="582"/>
      <c r="I196" s="582" t="str">
        <f>IF(ISBLANK(partije!M160),"",partije!M160)</f>
        <v/>
      </c>
      <c r="J196" s="582"/>
      <c r="K196" s="582" t="str">
        <f>IF(ISBLANK(partije!N160),"",partije!N160)</f>
        <v/>
      </c>
      <c r="L196" s="582"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2" t="str">
        <f>IF(ISBLANK(partije!L161),"",partije!L161)</f>
        <v/>
      </c>
      <c r="H197" s="572"/>
      <c r="I197" s="572" t="str">
        <f>IF(ISBLANK(partije!M161),"",partije!M161)</f>
        <v/>
      </c>
      <c r="J197" s="572"/>
      <c r="K197" s="572" t="str">
        <f>IF(ISBLANK(partije!N161),"",partije!N161)</f>
        <v/>
      </c>
      <c r="L197" s="572"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3">
        <v>1</v>
      </c>
      <c r="F200" s="573"/>
      <c r="G200" s="573">
        <v>2</v>
      </c>
      <c r="H200" s="573"/>
      <c r="I200" s="574">
        <v>3</v>
      </c>
      <c r="J200" s="574"/>
      <c r="K200" s="573">
        <v>4</v>
      </c>
      <c r="L200" s="573"/>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5" t="str">
        <f t="array" ref="G201">INDEX(E206:E211,MATCH(D201&amp;D202,C206:C211&amp;D206:D211,0))&amp;"/"&amp;INDEX(F206:F211,MATCH(D201&amp;D202,C206:C211&amp;D206:D211,0))</f>
        <v>/</v>
      </c>
      <c r="H201" s="576"/>
      <c r="I201" s="575" t="str">
        <f t="array" ref="I201">INDEX(E206:E211,MATCH(D201&amp;D203,C206:C211&amp;D206:D211,0))&amp;"/"&amp;INDEX(F206:F211,MATCH(D201&amp;D203,C206:C211&amp;D206:D211,0))</f>
        <v>/</v>
      </c>
      <c r="J201" s="576"/>
      <c r="K201" s="575" t="str">
        <f t="array" ref="K201">INDEX(E206:E211,MATCH(D201&amp;D204,C206:C211&amp;D206:D211,0))&amp;"/"&amp;INDEX(F206:F211,MATCH(D201&amp;D204,C206:C211&amp;D206:D211,0))</f>
        <v>/</v>
      </c>
      <c r="L201" s="576"/>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5" t="str">
        <f t="array" ref="E202">INDEX(F206:F211,MATCH(D201&amp;D202,C206:C211&amp;D206:D211,0))&amp;"/"&amp;INDEX(E206:E211,MATCH(D201&amp;D202,C206:C211&amp;D206:D211,0))</f>
        <v>/</v>
      </c>
      <c r="F202" s="576"/>
      <c r="G202" s="139"/>
      <c r="H202" s="140"/>
      <c r="I202" s="575" t="str">
        <f t="array" ref="I202">INDEX(E206:E211,MATCH(D202&amp;D203,C206:C211&amp;D206:D211,0))&amp;"/"&amp;INDEX(F206:F211,MATCH(D202&amp;D203,C206:C211&amp;D206:D211,0))</f>
        <v>/</v>
      </c>
      <c r="J202" s="576"/>
      <c r="K202" s="575" t="str">
        <f t="array" ref="K202">INDEX(E206:E211,MATCH(D202&amp;D204,C206:C211&amp;D206:D211,0))&amp;"/"&amp;INDEX(F206:F211,MATCH(D202&amp;D204,C206:C211&amp;D206:D211,0))</f>
        <v>/</v>
      </c>
      <c r="L202" s="576"/>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5" t="str">
        <f t="array" ref="E203">INDEX(F206:F211,MATCH(D201&amp;D203,C206:C211&amp;D206:D211,0))&amp;"/"&amp;INDEX(E206:E211,MATCH(D201&amp;D203,C206:C211&amp;D206:D211,0))</f>
        <v>/</v>
      </c>
      <c r="F203" s="576"/>
      <c r="G203" s="575" t="str">
        <f t="array" ref="G203">INDEX(F206:F211,MATCH(D202&amp;D203,C206:C211&amp;D206:D211,0))&amp;"/"&amp;INDEX(E206:E211,MATCH(D202&amp;D203,C206:C211&amp;D206:D211,0))</f>
        <v>/</v>
      </c>
      <c r="H203" s="576"/>
      <c r="I203" s="139"/>
      <c r="J203" s="140"/>
      <c r="K203" s="575" t="str">
        <f t="array" ref="K203">INDEX(E206:E211,MATCH(D203&amp;D204,C206:C211&amp;D206:D211,0))&amp;"/"&amp;INDEX(F206:F211,MATCH(D203&amp;D204,C206:C211&amp;D206:D211,0))</f>
        <v>/</v>
      </c>
      <c r="L203" s="576"/>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7" t="str">
        <f t="array" ref="E204">INDEX(F206:F211,MATCH(D201&amp;D204,C206:C211&amp;D206:D211,0))&amp;"/"&amp;INDEX(E206:E211,MATCH(D201&amp;D204,C206:C211&amp;D206:D211,0))</f>
        <v>/</v>
      </c>
      <c r="F204" s="578"/>
      <c r="G204" s="577" t="str">
        <f t="array" ref="G204">INDEX(F206:F211,MATCH(D202&amp;D204,C206:C211&amp;D206:D211,0))&amp;"/"&amp;INDEX(E206:E211,MATCH(D202&amp;D204,C206:C211&amp;D206:D211,0))</f>
        <v>/</v>
      </c>
      <c r="H204" s="578"/>
      <c r="I204" s="577" t="str">
        <f t="array" ref="I204">INDEX(F206:F211,MATCH(D203&amp;D204,C206:C211&amp;D206:D211,0))&amp;"/"&amp;INDEX(E206:E211,MATCH(D203&amp;D204,C206:C211&amp;D206:D211,0))</f>
        <v>/</v>
      </c>
      <c r="J204" s="578"/>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8"/>
      <c r="B205" s="568"/>
      <c r="C205" s="169"/>
      <c r="E205" s="569" t="s">
        <v>10</v>
      </c>
      <c r="F205" s="569"/>
      <c r="G205" s="570" t="s">
        <v>11</v>
      </c>
      <c r="H205" s="570"/>
      <c r="I205" s="571" t="s">
        <v>4</v>
      </c>
      <c r="J205" s="571"/>
      <c r="K205" s="579" t="s">
        <v>12</v>
      </c>
      <c r="L205" s="579"/>
      <c r="M205" s="197" t="s">
        <v>5</v>
      </c>
      <c r="N205" s="197" t="s">
        <v>6</v>
      </c>
      <c r="O205" s="198" t="s">
        <v>8</v>
      </c>
      <c r="P205" s="199" t="s">
        <v>9</v>
      </c>
      <c r="Q205" s="13"/>
      <c r="R205" s="13"/>
      <c r="S205" s="580" t="s">
        <v>125</v>
      </c>
      <c r="T205" s="580"/>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1" t="str">
        <f>IF(ISBLANK(partije!L30),"",partije!L30)</f>
        <v/>
      </c>
      <c r="H206" s="581"/>
      <c r="I206" s="581" t="str">
        <f>IF(ISBLANK(partije!M30),"",partije!M30)</f>
        <v/>
      </c>
      <c r="J206" s="581"/>
      <c r="K206" s="581" t="str">
        <f>IF(ISBLANK(partije!N30),"",partije!N30)</f>
        <v/>
      </c>
      <c r="L206" s="581"/>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2" t="str">
        <f>IF(ISBLANK(partije!L31),"",partije!L31)</f>
        <v/>
      </c>
      <c r="H207" s="582"/>
      <c r="I207" s="582" t="str">
        <f>IF(ISBLANK(partije!M31),"",partije!M31)</f>
        <v/>
      </c>
      <c r="J207" s="582"/>
      <c r="K207" s="582" t="str">
        <f>IF(ISBLANK(partije!N31),"",partije!N31)</f>
        <v/>
      </c>
      <c r="L207" s="582"/>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2" t="str">
        <f>IF(ISBLANK(partije!L96),"",partije!L96)</f>
        <v/>
      </c>
      <c r="H208" s="582"/>
      <c r="I208" s="582" t="str">
        <f>IF(ISBLANK(partije!M96),"",partije!M96)</f>
        <v/>
      </c>
      <c r="J208" s="582"/>
      <c r="K208" s="582" t="str">
        <f>IF(ISBLANK(partije!N96),"",partije!N96)</f>
        <v/>
      </c>
      <c r="L208" s="582"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2" t="str">
        <f>IF(ISBLANK(partije!L97),"",partije!L97)</f>
        <v/>
      </c>
      <c r="H209" s="582"/>
      <c r="I209" s="582" t="str">
        <f>IF(ISBLANK(partije!M97),"",partije!M97)</f>
        <v/>
      </c>
      <c r="J209" s="582"/>
      <c r="K209" s="582" t="str">
        <f>IF(ISBLANK(partije!N97),"",partije!N97)</f>
        <v/>
      </c>
      <c r="L209" s="582"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2" t="str">
        <f>IF(ISBLANK(partije!L162),"",partije!L162)</f>
        <v/>
      </c>
      <c r="H210" s="582"/>
      <c r="I210" s="582" t="str">
        <f>IF(ISBLANK(partije!M162),"",partije!M162)</f>
        <v/>
      </c>
      <c r="J210" s="582"/>
      <c r="K210" s="582" t="str">
        <f>IF(ISBLANK(partije!N162),"",partije!N162)</f>
        <v/>
      </c>
      <c r="L210" s="582"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2" t="str">
        <f>IF(ISBLANK(partije!L163),"",partije!L163)</f>
        <v/>
      </c>
      <c r="H211" s="572"/>
      <c r="I211" s="572" t="str">
        <f>IF(ISBLANK(partije!M163),"",partije!M163)</f>
        <v/>
      </c>
      <c r="J211" s="572"/>
      <c r="K211" s="572" t="str">
        <f>IF(ISBLANK(partije!N163),"",partije!N163)</f>
        <v/>
      </c>
      <c r="L211" s="572"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3">
        <v>1</v>
      </c>
      <c r="F214" s="573"/>
      <c r="G214" s="573">
        <v>2</v>
      </c>
      <c r="H214" s="573"/>
      <c r="I214" s="574">
        <v>3</v>
      </c>
      <c r="J214" s="574"/>
      <c r="K214" s="573">
        <v>4</v>
      </c>
      <c r="L214" s="573"/>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5" t="str">
        <f t="array" ref="G215">INDEX(E220:E225,MATCH(D215&amp;D216,C220:C225&amp;D220:D225,0))&amp;"/"&amp;INDEX(F220:F225,MATCH(D215&amp;D216,C220:C225&amp;D220:D225,0))</f>
        <v>/</v>
      </c>
      <c r="H215" s="576"/>
      <c r="I215" s="575" t="str">
        <f t="array" ref="I215">INDEX(E220:E225,MATCH(D215&amp;D217,C220:C225&amp;D220:D225,0))&amp;"/"&amp;INDEX(F220:F225,MATCH(D215&amp;D217,C220:C225&amp;D220:D225,0))</f>
        <v>/</v>
      </c>
      <c r="J215" s="576"/>
      <c r="K215" s="575" t="str">
        <f t="array" ref="K215">INDEX(E220:E225,MATCH(D215&amp;D218,C220:C225&amp;D220:D225,0))&amp;"/"&amp;INDEX(F220:F225,MATCH(D215&amp;D218,C220:C225&amp;D220:D225,0))</f>
        <v>/</v>
      </c>
      <c r="L215" s="576"/>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5" t="str">
        <f t="array" ref="E216">INDEX(F220:F225,MATCH(D215&amp;D216,C220:C225&amp;D220:D225,0))&amp;"/"&amp;INDEX(E220:E225,MATCH(D215&amp;D216,C220:C225&amp;D220:D225,0))</f>
        <v>/</v>
      </c>
      <c r="F216" s="576"/>
      <c r="G216" s="139"/>
      <c r="H216" s="140"/>
      <c r="I216" s="575" t="str">
        <f t="array" ref="I216">INDEX(E220:E225,MATCH(D216&amp;D217,C220:C225&amp;D220:D225,0))&amp;"/"&amp;INDEX(F220:F225,MATCH(D216&amp;D217,C220:C225&amp;D220:D225,0))</f>
        <v>/</v>
      </c>
      <c r="J216" s="576"/>
      <c r="K216" s="575" t="str">
        <f t="array" ref="K216">INDEX(E220:E225,MATCH(D216&amp;D218,C220:C225&amp;D220:D225,0))&amp;"/"&amp;INDEX(F220:F225,MATCH(D216&amp;D218,C220:C225&amp;D220:D225,0))</f>
        <v>/</v>
      </c>
      <c r="L216" s="576"/>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5" t="str">
        <f t="array" ref="E217">INDEX(F220:F225,MATCH(D215&amp;D217,C220:C225&amp;D220:D225,0))&amp;"/"&amp;INDEX(E220:E225,MATCH(D215&amp;D217,C220:C225&amp;D220:D225,0))</f>
        <v>/</v>
      </c>
      <c r="F217" s="576"/>
      <c r="G217" s="575" t="str">
        <f t="array" ref="G217">INDEX(F220:F225,MATCH(D216&amp;D217,C220:C225&amp;D220:D225,0))&amp;"/"&amp;INDEX(E220:E225,MATCH(D216&amp;D217,C220:C225&amp;D220:D225,0))</f>
        <v>/</v>
      </c>
      <c r="H217" s="576"/>
      <c r="I217" s="139"/>
      <c r="J217" s="140"/>
      <c r="K217" s="575" t="str">
        <f t="array" ref="K217">INDEX(E220:E225,MATCH(D217&amp;D218,C220:C225&amp;D220:D225,0))&amp;"/"&amp;INDEX(F220:F225,MATCH(D217&amp;D218,C220:C225&amp;D220:D225,0))</f>
        <v>/</v>
      </c>
      <c r="L217" s="576"/>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7" t="str">
        <f t="array" ref="E218">INDEX(F220:F225,MATCH(D215&amp;D218,C220:C225&amp;D220:D225,0))&amp;"/"&amp;INDEX(E220:E225,MATCH(D215&amp;D218,C220:C225&amp;D220:D225,0))</f>
        <v>/</v>
      </c>
      <c r="F218" s="578"/>
      <c r="G218" s="577" t="str">
        <f t="array" ref="G218">INDEX(F220:F225,MATCH(D216&amp;D218,C220:C225&amp;D220:D225,0))&amp;"/"&amp;INDEX(E220:E225,MATCH(D216&amp;D218,C220:C225&amp;D220:D225,0))</f>
        <v>/</v>
      </c>
      <c r="H218" s="578"/>
      <c r="I218" s="577" t="str">
        <f t="array" ref="I218">INDEX(F220:F225,MATCH(D217&amp;D218,C220:C225&amp;D220:D225,0))&amp;"/"&amp;INDEX(E220:E225,MATCH(D217&amp;D218,C220:C225&amp;D220:D225,0))</f>
        <v>/</v>
      </c>
      <c r="J218" s="578"/>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8"/>
      <c r="B219" s="568"/>
      <c r="C219" s="169"/>
      <c r="E219" s="569" t="s">
        <v>10</v>
      </c>
      <c r="F219" s="569"/>
      <c r="G219" s="570" t="s">
        <v>11</v>
      </c>
      <c r="H219" s="570"/>
      <c r="I219" s="571" t="s">
        <v>4</v>
      </c>
      <c r="J219" s="571"/>
      <c r="K219" s="579" t="s">
        <v>12</v>
      </c>
      <c r="L219" s="579"/>
      <c r="M219" s="197" t="s">
        <v>5</v>
      </c>
      <c r="N219" s="197" t="s">
        <v>6</v>
      </c>
      <c r="O219" s="198" t="s">
        <v>8</v>
      </c>
      <c r="P219" s="145" t="s">
        <v>9</v>
      </c>
      <c r="Q219" s="13"/>
      <c r="R219" s="13"/>
      <c r="S219" s="580" t="s">
        <v>125</v>
      </c>
      <c r="T219" s="580"/>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1" t="str">
        <f>IF(ISBLANK(partije!L32),"",partije!L32)</f>
        <v/>
      </c>
      <c r="H220" s="581"/>
      <c r="I220" s="581" t="str">
        <f>IF(ISBLANK(partije!M32),"",partije!M32)</f>
        <v/>
      </c>
      <c r="J220" s="581"/>
      <c r="K220" s="581" t="str">
        <f>IF(ISBLANK(partije!N32),"",partije!N32)</f>
        <v/>
      </c>
      <c r="L220" s="581"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2" t="str">
        <f>IF(ISBLANK(partije!L33),"",partije!L33)</f>
        <v/>
      </c>
      <c r="H221" s="582"/>
      <c r="I221" s="582" t="str">
        <f>IF(ISBLANK(partije!M33),"",partije!M33)</f>
        <v/>
      </c>
      <c r="J221" s="582"/>
      <c r="K221" s="582" t="str">
        <f>IF(ISBLANK(partije!N33),"",partije!N33)</f>
        <v/>
      </c>
      <c r="L221" s="582"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2" t="str">
        <f>IF(ISBLANK(partije!L98),"",partije!L98)</f>
        <v/>
      </c>
      <c r="H222" s="582"/>
      <c r="I222" s="582" t="str">
        <f>IF(ISBLANK(partije!M98),"",partije!M98)</f>
        <v/>
      </c>
      <c r="J222" s="582"/>
      <c r="K222" s="582" t="str">
        <f>IF(ISBLANK(partije!N98),"",partije!N98)</f>
        <v/>
      </c>
      <c r="L222" s="582"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2" t="str">
        <f>IF(ISBLANK(partije!L99),"",partije!L99)</f>
        <v/>
      </c>
      <c r="H223" s="582"/>
      <c r="I223" s="582" t="str">
        <f>IF(ISBLANK(partije!M99),"",partije!M99)</f>
        <v/>
      </c>
      <c r="J223" s="582"/>
      <c r="K223" s="582" t="str">
        <f>IF(ISBLANK(partije!N99),"",partije!N99)</f>
        <v/>
      </c>
      <c r="L223" s="582"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2" t="str">
        <f>IF(ISBLANK(partije!L164),"",partije!L164)</f>
        <v/>
      </c>
      <c r="H224" s="582"/>
      <c r="I224" s="582" t="str">
        <f>IF(ISBLANK(partije!M164),"",partije!M164)</f>
        <v/>
      </c>
      <c r="J224" s="582"/>
      <c r="K224" s="582" t="str">
        <f>IF(ISBLANK(partije!N164),"",partije!N164)</f>
        <v/>
      </c>
      <c r="L224" s="582"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2" t="str">
        <f>IF(ISBLANK(partije!L165),"",partije!L165)</f>
        <v/>
      </c>
      <c r="H225" s="572"/>
      <c r="I225" s="572" t="str">
        <f>IF(ISBLANK(partije!M165),"",partije!M165)</f>
        <v/>
      </c>
      <c r="J225" s="572"/>
      <c r="K225" s="572" t="str">
        <f>IF(ISBLANK(partije!N165),"",partije!N165)</f>
        <v/>
      </c>
      <c r="L225" s="572"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3">
        <v>1</v>
      </c>
      <c r="F228" s="573"/>
      <c r="G228" s="573">
        <v>2</v>
      </c>
      <c r="H228" s="573"/>
      <c r="I228" s="574">
        <v>3</v>
      </c>
      <c r="J228" s="574"/>
      <c r="K228" s="573">
        <v>4</v>
      </c>
      <c r="L228" s="573"/>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5" t="str">
        <f t="array" ref="G229">INDEX(E234:E239,MATCH(D229&amp;D230,C234:C239&amp;D234:D239,0))&amp;"/"&amp;INDEX(F234:F239,MATCH(D229&amp;D230,C234:C239&amp;D234:D239,0))</f>
        <v>/</v>
      </c>
      <c r="H229" s="576"/>
      <c r="I229" s="575" t="str">
        <f t="array" ref="I229">INDEX(E234:E239,MATCH(D229&amp;D231,C234:C239&amp;D234:D239,0))&amp;"/"&amp;INDEX(F234:F239,MATCH(D229&amp;D231,C234:C239&amp;D234:D239,0))</f>
        <v>/</v>
      </c>
      <c r="J229" s="576"/>
      <c r="K229" s="575" t="str">
        <f t="array" ref="K229">INDEX(E234:E239,MATCH(D229&amp;D232,C234:C239&amp;D234:D239,0))&amp;"/"&amp;INDEX(F234:F239,MATCH(D229&amp;D232,C234:C239&amp;D234:D239,0))</f>
        <v>/</v>
      </c>
      <c r="L229" s="576"/>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5" t="str">
        <f t="array" ref="E230">INDEX(F234:F239,MATCH(D229&amp;D230,C234:C239&amp;D234:D239,0))&amp;"/"&amp;INDEX(E234:E239,MATCH(D229&amp;D230,C234:C239&amp;D234:D239,0))</f>
        <v>/</v>
      </c>
      <c r="F230" s="576"/>
      <c r="G230" s="139"/>
      <c r="H230" s="140"/>
      <c r="I230" s="575" t="str">
        <f t="array" ref="I230">INDEX(E234:E239,MATCH(D230&amp;D231,C234:C239&amp;D234:D239,0))&amp;"/"&amp;INDEX(F234:F239,MATCH(D230&amp;D231,C234:C239&amp;D234:D239,0))</f>
        <v>/</v>
      </c>
      <c r="J230" s="576"/>
      <c r="K230" s="575" t="str">
        <f t="array" ref="K230">INDEX(E234:E239,MATCH(D230&amp;D232,C234:C239&amp;D234:D239,0))&amp;"/"&amp;INDEX(F234:F239,MATCH(D230&amp;D232,C234:C239&amp;D234:D239,0))</f>
        <v>/</v>
      </c>
      <c r="L230" s="576"/>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5" t="str">
        <f t="array" ref="E231">INDEX(F234:F239,MATCH(D229&amp;D231,C234:C239&amp;D234:D239,0))&amp;"/"&amp;INDEX(E234:E239,MATCH(D229&amp;D231,C234:C239&amp;D234:D239,0))</f>
        <v>/</v>
      </c>
      <c r="F231" s="576"/>
      <c r="G231" s="575" t="str">
        <f t="array" ref="G231">INDEX(F234:F239,MATCH(D230&amp;D231,C234:C239&amp;D234:D239,0))&amp;"/"&amp;INDEX(E234:E239,MATCH(D230&amp;D231,C234:C239&amp;D234:D239,0))</f>
        <v>/</v>
      </c>
      <c r="H231" s="576"/>
      <c r="I231" s="139"/>
      <c r="J231" s="140"/>
      <c r="K231" s="575" t="str">
        <f t="array" ref="K231">INDEX(E234:E239,MATCH(D231&amp;D232,C234:C239&amp;D234:D239,0))&amp;"/"&amp;INDEX(F234:F239,MATCH(D231&amp;D232,C234:C239&amp;D234:D239,0))</f>
        <v>/</v>
      </c>
      <c r="L231" s="576"/>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7" t="str">
        <f t="array" ref="E232">INDEX(F234:F239,MATCH(D229&amp;D232,C234:C239&amp;D234:D239,0))&amp;"/"&amp;INDEX(E234:E239,MATCH(D229&amp;D232,C234:C239&amp;D234:D239,0))</f>
        <v>/</v>
      </c>
      <c r="F232" s="578"/>
      <c r="G232" s="577" t="str">
        <f t="array" ref="G232">INDEX(F234:F239,MATCH(D230&amp;D232,C234:C239&amp;D234:D239,0))&amp;"/"&amp;INDEX(E234:E239,MATCH(D230&amp;D232,C234:C239&amp;D234:D239,0))</f>
        <v>/</v>
      </c>
      <c r="H232" s="578"/>
      <c r="I232" s="577" t="str">
        <f t="array" ref="I232">INDEX(F234:F239,MATCH(D231&amp;D232,C234:C239&amp;D234:D239,0))&amp;"/"&amp;INDEX(E234:E239,MATCH(D231&amp;D232,C234:C239&amp;D234:D239,0))</f>
        <v>/</v>
      </c>
      <c r="J232" s="578"/>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8"/>
      <c r="B233" s="568"/>
      <c r="C233" s="169"/>
      <c r="E233" s="569" t="s">
        <v>10</v>
      </c>
      <c r="F233" s="569"/>
      <c r="G233" s="570" t="s">
        <v>11</v>
      </c>
      <c r="H233" s="570"/>
      <c r="I233" s="571" t="s">
        <v>4</v>
      </c>
      <c r="J233" s="571"/>
      <c r="K233" s="579" t="s">
        <v>12</v>
      </c>
      <c r="L233" s="579"/>
      <c r="M233" s="197" t="s">
        <v>5</v>
      </c>
      <c r="N233" s="197" t="s">
        <v>6</v>
      </c>
      <c r="O233" s="198" t="s">
        <v>8</v>
      </c>
      <c r="P233" s="199" t="s">
        <v>9</v>
      </c>
      <c r="Q233" s="13"/>
      <c r="R233" s="13"/>
      <c r="S233" s="580" t="s">
        <v>125</v>
      </c>
      <c r="T233" s="580"/>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1" t="str">
        <f>IF(ISBLANK(partije!L34),"",partije!L34)</f>
        <v/>
      </c>
      <c r="H234" s="581"/>
      <c r="I234" s="581" t="str">
        <f>IF(ISBLANK(partije!M34),"",partije!M34)</f>
        <v/>
      </c>
      <c r="J234" s="581"/>
      <c r="K234" s="581" t="str">
        <f>IF(ISBLANK(partije!N34),"",partije!N34)</f>
        <v/>
      </c>
      <c r="L234" s="581"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2" t="str">
        <f>IF(ISBLANK(partije!L35),"",partije!L35)</f>
        <v/>
      </c>
      <c r="H235" s="582"/>
      <c r="I235" s="582" t="str">
        <f>IF(ISBLANK(partije!M35),"",partije!M35)</f>
        <v/>
      </c>
      <c r="J235" s="582"/>
      <c r="K235" s="582" t="str">
        <f>IF(ISBLANK(partije!N35),"",partije!N35)</f>
        <v/>
      </c>
      <c r="L235" s="582"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2" t="str">
        <f>IF(ISBLANK(partije!L100),"",partije!L100)</f>
        <v/>
      </c>
      <c r="H236" s="582"/>
      <c r="I236" s="582" t="str">
        <f>IF(ISBLANK(partije!M100),"",partije!M100)</f>
        <v/>
      </c>
      <c r="J236" s="582"/>
      <c r="K236" s="582" t="str">
        <f>IF(ISBLANK(partije!N100),"",partije!N100)</f>
        <v/>
      </c>
      <c r="L236" s="582"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2" t="str">
        <f>IF(ISBLANK(partije!L101),"",partije!L101)</f>
        <v/>
      </c>
      <c r="H237" s="582"/>
      <c r="I237" s="582" t="str">
        <f>IF(ISBLANK(partije!M101),"",partije!M101)</f>
        <v/>
      </c>
      <c r="J237" s="582"/>
      <c r="K237" s="582" t="str">
        <f>IF(ISBLANK(partije!N101),"",partije!N101)</f>
        <v/>
      </c>
      <c r="L237" s="582"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2" t="str">
        <f>IF(ISBLANK(partije!L166),"",partije!L166)</f>
        <v/>
      </c>
      <c r="H238" s="582"/>
      <c r="I238" s="582" t="str">
        <f>IF(ISBLANK(partije!M166),"",partije!M166)</f>
        <v/>
      </c>
      <c r="J238" s="582"/>
      <c r="K238" s="582" t="str">
        <f>IF(ISBLANK(partije!N166),"",partije!N166)</f>
        <v/>
      </c>
      <c r="L238" s="582"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2" t="str">
        <f>IF(ISBLANK(partije!L167),"",partije!L167)</f>
        <v/>
      </c>
      <c r="H239" s="572"/>
      <c r="I239" s="572" t="str">
        <f>IF(ISBLANK(partije!M167),"",partije!M167)</f>
        <v/>
      </c>
      <c r="J239" s="572"/>
      <c r="K239" s="572" t="str">
        <f>IF(ISBLANK(partije!N167),"",partije!N167)</f>
        <v/>
      </c>
      <c r="L239" s="572"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3">
        <v>1</v>
      </c>
      <c r="F242" s="573"/>
      <c r="G242" s="573">
        <v>2</v>
      </c>
      <c r="H242" s="573"/>
      <c r="I242" s="574">
        <v>3</v>
      </c>
      <c r="J242" s="574"/>
      <c r="K242" s="573">
        <v>4</v>
      </c>
      <c r="L242" s="573"/>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5" t="str">
        <f t="array" ref="G243">INDEX(E248:E253,MATCH(D243&amp;D244,C248:C253&amp;D248:D253,0))&amp;"/"&amp;INDEX(F248:F253,MATCH(D243&amp;D244,C248:C253&amp;D248:D253,0))</f>
        <v>/</v>
      </c>
      <c r="H243" s="576"/>
      <c r="I243" s="575" t="str">
        <f t="array" ref="I243">INDEX(E248:E253,MATCH(D243&amp;D245,C248:C253&amp;D248:D253,0))&amp;"/"&amp;INDEX(F248:F253,MATCH(D243&amp;D245,C248:C253&amp;D248:D253,0))</f>
        <v>/</v>
      </c>
      <c r="J243" s="576"/>
      <c r="K243" s="575" t="str">
        <f t="array" ref="K243">INDEX(E248:E253,MATCH(D243&amp;D246,C248:C253&amp;D248:D253,0))&amp;"/"&amp;INDEX(F248:F253,MATCH(D243&amp;D246,C248:C253&amp;D248:D253,0))</f>
        <v>/</v>
      </c>
      <c r="L243" s="576"/>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5" t="str">
        <f t="array" ref="E244">INDEX(F248:F253,MATCH(D243&amp;D244,C248:C253&amp;D248:D253,0))&amp;"/"&amp;INDEX(E248:E253,MATCH(D243&amp;D244,C248:C253&amp;D248:D253,0))</f>
        <v>/</v>
      </c>
      <c r="F244" s="576"/>
      <c r="G244" s="139"/>
      <c r="H244" s="140"/>
      <c r="I244" s="575" t="str">
        <f t="array" ref="I244">INDEX(E248:E253,MATCH(D244&amp;D245,C248:C253&amp;D248:D253,0))&amp;"/"&amp;INDEX(F248:F253,MATCH(D244&amp;D245,C248:C253&amp;D248:D253,0))</f>
        <v>/</v>
      </c>
      <c r="J244" s="576"/>
      <c r="K244" s="575" t="str">
        <f t="array" ref="K244">INDEX(E248:E253,MATCH(D244&amp;D246,C248:C253&amp;D248:D253,0))&amp;"/"&amp;INDEX(F248:F253,MATCH(D244&amp;D246,C248:C253&amp;D248:D253,0))</f>
        <v>/</v>
      </c>
      <c r="L244" s="576"/>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5" t="str">
        <f t="array" ref="E245">INDEX(F248:F253,MATCH(D243&amp;D245,C248:C253&amp;D248:D253,0))&amp;"/"&amp;INDEX(E248:E253,MATCH(D243&amp;D245,C248:C253&amp;D248:D253,0))</f>
        <v>/</v>
      </c>
      <c r="F245" s="576"/>
      <c r="G245" s="575" t="str">
        <f t="array" ref="G245">INDEX(F248:F253,MATCH(D244&amp;D245,C248:C253&amp;D248:D253,0))&amp;"/"&amp;INDEX(E248:E253,MATCH(D244&amp;D245,C248:C253&amp;D248:D253,0))</f>
        <v>/</v>
      </c>
      <c r="H245" s="576"/>
      <c r="I245" s="139"/>
      <c r="J245" s="140"/>
      <c r="K245" s="575" t="str">
        <f t="array" ref="K245">INDEX(E248:E253,MATCH(D245&amp;D246,C248:C253&amp;D248:D253,0))&amp;"/"&amp;INDEX(F248:F253,MATCH(D245&amp;D246,C248:C253&amp;D248:D253,0))</f>
        <v>/</v>
      </c>
      <c r="L245" s="576"/>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7" t="str">
        <f t="array" ref="E246">INDEX(F248:F253,MATCH(D243&amp;D246,C248:C253&amp;D248:D253,0))&amp;"/"&amp;INDEX(E248:E253,MATCH(D243&amp;D246,C248:C253&amp;D248:D253,0))</f>
        <v>/</v>
      </c>
      <c r="F246" s="578"/>
      <c r="G246" s="577" t="str">
        <f t="array" ref="G246">INDEX(F248:F253,MATCH(D244&amp;D246,C248:C253&amp;D248:D253,0))&amp;"/"&amp;INDEX(E248:E253,MATCH(D244&amp;D246,C248:C253&amp;D248:D253,0))</f>
        <v>/</v>
      </c>
      <c r="H246" s="578"/>
      <c r="I246" s="577" t="str">
        <f t="array" ref="I246">INDEX(F248:F253,MATCH(D245&amp;D246,C248:C253&amp;D248:D253,0))&amp;"/"&amp;INDEX(E248:E253,MATCH(D245&amp;D246,C248:C253&amp;D248:D253,0))</f>
        <v>/</v>
      </c>
      <c r="J246" s="578"/>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8"/>
      <c r="B247" s="568"/>
      <c r="C247" s="169"/>
      <c r="E247" s="569" t="s">
        <v>10</v>
      </c>
      <c r="F247" s="569"/>
      <c r="G247" s="570" t="s">
        <v>11</v>
      </c>
      <c r="H247" s="570"/>
      <c r="I247" s="571" t="s">
        <v>4</v>
      </c>
      <c r="J247" s="571"/>
      <c r="K247" s="579" t="s">
        <v>12</v>
      </c>
      <c r="L247" s="579"/>
      <c r="M247" s="197" t="s">
        <v>5</v>
      </c>
      <c r="N247" s="197" t="s">
        <v>6</v>
      </c>
      <c r="O247" s="198" t="s">
        <v>8</v>
      </c>
      <c r="P247" s="199" t="s">
        <v>9</v>
      </c>
      <c r="Q247" s="13"/>
      <c r="R247" s="13"/>
      <c r="S247" s="580" t="s">
        <v>125</v>
      </c>
      <c r="T247" s="580"/>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1" t="str">
        <f>IF(ISBLANK(partije!L36),"",partije!L36)</f>
        <v/>
      </c>
      <c r="H248" s="581"/>
      <c r="I248" s="581" t="str">
        <f>IF(ISBLANK(partije!M36),"",partije!M36)</f>
        <v/>
      </c>
      <c r="J248" s="581"/>
      <c r="K248" s="581" t="str">
        <f>IF(ISBLANK(partije!N36),"",partije!N36)</f>
        <v/>
      </c>
      <c r="L248" s="581"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2" t="str">
        <f>IF(ISBLANK(partije!L37),"",partije!L37)</f>
        <v/>
      </c>
      <c r="H249" s="582"/>
      <c r="I249" s="582" t="str">
        <f>IF(ISBLANK(partije!M37),"",partije!M37)</f>
        <v/>
      </c>
      <c r="J249" s="582"/>
      <c r="K249" s="582" t="str">
        <f>IF(ISBLANK(partije!N37),"",partije!N37)</f>
        <v/>
      </c>
      <c r="L249" s="582"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2" t="str">
        <f>IF(ISBLANK(partije!L102),"",partije!L102)</f>
        <v/>
      </c>
      <c r="H250" s="582"/>
      <c r="I250" s="582" t="str">
        <f>IF(ISBLANK(partije!M102),"",partije!M102)</f>
        <v/>
      </c>
      <c r="J250" s="582"/>
      <c r="K250" s="582" t="str">
        <f>IF(ISBLANK(partije!N102),"",partije!N102)</f>
        <v/>
      </c>
      <c r="L250" s="582"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2" t="str">
        <f>IF(ISBLANK(partije!L103),"",partije!L103)</f>
        <v/>
      </c>
      <c r="H251" s="582"/>
      <c r="I251" s="582" t="str">
        <f>IF(ISBLANK(partije!M103),"",partije!M103)</f>
        <v/>
      </c>
      <c r="J251" s="582"/>
      <c r="K251" s="582" t="str">
        <f>IF(ISBLANK(partije!N103),"",partije!N103)</f>
        <v/>
      </c>
      <c r="L251" s="582"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2" t="str">
        <f>IF(ISBLANK(partije!L168),"",partije!L168)</f>
        <v/>
      </c>
      <c r="H252" s="582"/>
      <c r="I252" s="582" t="str">
        <f>IF(ISBLANK(partije!M168),"",partije!M168)</f>
        <v/>
      </c>
      <c r="J252" s="582"/>
      <c r="K252" s="582" t="str">
        <f>IF(ISBLANK(partije!N168),"",partije!N168)</f>
        <v/>
      </c>
      <c r="L252" s="582"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2" t="str">
        <f>IF(ISBLANK(partije!L169),"",partije!L169)</f>
        <v/>
      </c>
      <c r="H253" s="572"/>
      <c r="I253" s="572" t="str">
        <f>IF(ISBLANK(partije!M169),"",partije!M169)</f>
        <v/>
      </c>
      <c r="J253" s="572"/>
      <c r="K253" s="572" t="str">
        <f>IF(ISBLANK(partije!N169),"",partije!N169)</f>
        <v/>
      </c>
      <c r="L253" s="572"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3">
        <v>1</v>
      </c>
      <c r="F256" s="573"/>
      <c r="G256" s="573">
        <v>2</v>
      </c>
      <c r="H256" s="573"/>
      <c r="I256" s="574">
        <v>3</v>
      </c>
      <c r="J256" s="574"/>
      <c r="K256" s="573">
        <v>4</v>
      </c>
      <c r="L256" s="573"/>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5" t="str">
        <f t="array" ref="G257">INDEX(E262:E267,MATCH(D257&amp;D258,C262:C267&amp;D262:D267,0))&amp;"/"&amp;INDEX(F262:F267,MATCH(D257&amp;D258,C262:C267&amp;D262:D267,0))</f>
        <v>/</v>
      </c>
      <c r="H257" s="576"/>
      <c r="I257" s="575" t="str">
        <f t="array" ref="I257">INDEX(E262:E267,MATCH(D257&amp;D259,C262:C267&amp;D262:D267,0))&amp;"/"&amp;INDEX(F262:F267,MATCH(D257&amp;D259,C262:C267&amp;D262:D267,0))</f>
        <v>/</v>
      </c>
      <c r="J257" s="576"/>
      <c r="K257" s="575" t="str">
        <f t="array" ref="K257">INDEX(E262:E267,MATCH(D257&amp;D260,C262:C267&amp;D262:D267,0))&amp;"/"&amp;INDEX(F262:F267,MATCH(D257&amp;D260,C262:C267&amp;D262:D267,0))</f>
        <v>/</v>
      </c>
      <c r="L257" s="576"/>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5" t="str">
        <f t="array" ref="E258">INDEX(F262:F267,MATCH(D257&amp;D258,C262:C267&amp;D262:D267,0))&amp;"/"&amp;INDEX(E262:E267,MATCH(D257&amp;D258,C262:C267&amp;D262:D267,0))</f>
        <v>/</v>
      </c>
      <c r="F258" s="576"/>
      <c r="G258" s="139"/>
      <c r="H258" s="140"/>
      <c r="I258" s="575" t="str">
        <f t="array" ref="I258">INDEX(E262:E267,MATCH(D258&amp;D259,C262:C267&amp;D262:D267,0))&amp;"/"&amp;INDEX(F262:F267,MATCH(D258&amp;D259,C262:C267&amp;D262:D267,0))</f>
        <v>/</v>
      </c>
      <c r="J258" s="576"/>
      <c r="K258" s="575" t="str">
        <f t="array" ref="K258">INDEX(E262:E267,MATCH(D258&amp;D260,C262:C267&amp;D262:D267,0))&amp;"/"&amp;INDEX(F262:F267,MATCH(D258&amp;D260,C262:C267&amp;D262:D267,0))</f>
        <v>/</v>
      </c>
      <c r="L258" s="576"/>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5" t="str">
        <f t="array" ref="E259">INDEX(F262:F267,MATCH(D257&amp;D259,C262:C267&amp;D262:D267,0))&amp;"/"&amp;INDEX(E262:E267,MATCH(D257&amp;D259,C262:C267&amp;D262:D267,0))</f>
        <v>/</v>
      </c>
      <c r="F259" s="576"/>
      <c r="G259" s="575" t="str">
        <f t="array" ref="G259">INDEX(F262:F267,MATCH(D258&amp;D259,C262:C267&amp;D262:D267,0))&amp;"/"&amp;INDEX(E262:E267,MATCH(D258&amp;D259,C262:C267&amp;D262:D267,0))</f>
        <v>/</v>
      </c>
      <c r="H259" s="576"/>
      <c r="I259" s="139"/>
      <c r="J259" s="140"/>
      <c r="K259" s="575" t="str">
        <f t="array" ref="K259">INDEX(E262:E267,MATCH(D259&amp;D260,C262:C267&amp;D262:D267,0))&amp;"/"&amp;INDEX(F262:F267,MATCH(D259&amp;D260,C262:C267&amp;D262:D267,0))</f>
        <v>/</v>
      </c>
      <c r="L259" s="576"/>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7" t="str">
        <f t="array" ref="E260">INDEX(F262:F267,MATCH(D257&amp;D260,C262:C267&amp;D262:D267,0))&amp;"/"&amp;INDEX(E262:E267,MATCH(D257&amp;D260,C262:C267&amp;D262:D267,0))</f>
        <v>/</v>
      </c>
      <c r="F260" s="578"/>
      <c r="G260" s="577" t="str">
        <f t="array" ref="G260">INDEX(F262:F267,MATCH(D258&amp;D260,C262:C267&amp;D262:D267,0))&amp;"/"&amp;INDEX(E262:E267,MATCH(D258&amp;D260,C262:C267&amp;D262:D267,0))</f>
        <v>/</v>
      </c>
      <c r="H260" s="578"/>
      <c r="I260" s="577" t="str">
        <f t="array" ref="I260">INDEX(F262:F267,MATCH(D259&amp;D260,C262:C267&amp;D262:D267,0))&amp;"/"&amp;INDEX(E262:E267,MATCH(D259&amp;D260,C262:C267&amp;D262:D267,0))</f>
        <v>/</v>
      </c>
      <c r="J260" s="578"/>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8"/>
      <c r="B261" s="568"/>
      <c r="C261" s="169"/>
      <c r="E261" s="569" t="s">
        <v>10</v>
      </c>
      <c r="F261" s="569"/>
      <c r="G261" s="570" t="s">
        <v>11</v>
      </c>
      <c r="H261" s="570"/>
      <c r="I261" s="571" t="s">
        <v>4</v>
      </c>
      <c r="J261" s="571"/>
      <c r="K261" s="579" t="s">
        <v>12</v>
      </c>
      <c r="L261" s="579"/>
      <c r="M261" s="197" t="s">
        <v>5</v>
      </c>
      <c r="N261" s="197" t="s">
        <v>6</v>
      </c>
      <c r="O261" s="198" t="s">
        <v>8</v>
      </c>
      <c r="P261" s="199" t="s">
        <v>9</v>
      </c>
      <c r="Q261" s="13"/>
      <c r="R261" s="13"/>
      <c r="S261" s="580" t="s">
        <v>125</v>
      </c>
      <c r="T261" s="580"/>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1" t="str">
        <f>IF(ISBLANK(partije!L38),"",partije!L38)</f>
        <v/>
      </c>
      <c r="H262" s="581"/>
      <c r="I262" s="581" t="str">
        <f>IF(ISBLANK(partije!M38),"",partije!M38)</f>
        <v/>
      </c>
      <c r="J262" s="581"/>
      <c r="K262" s="581" t="str">
        <f>IF(ISBLANK(partije!N38),"",partije!N38)</f>
        <v/>
      </c>
      <c r="L262" s="581"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2" t="str">
        <f>IF(ISBLANK(partije!L39),"",partije!L39)</f>
        <v/>
      </c>
      <c r="H263" s="582"/>
      <c r="I263" s="582" t="str">
        <f>IF(ISBLANK(partije!M39),"",partije!M39)</f>
        <v/>
      </c>
      <c r="J263" s="582"/>
      <c r="K263" s="582" t="str">
        <f>IF(ISBLANK(partije!N39),"",partije!N39)</f>
        <v/>
      </c>
      <c r="L263" s="582"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2" t="str">
        <f>IF(ISBLANK(partije!L104),"",partije!L104)</f>
        <v/>
      </c>
      <c r="H264" s="582"/>
      <c r="I264" s="582" t="str">
        <f>IF(ISBLANK(partije!M104),"",partije!M104)</f>
        <v/>
      </c>
      <c r="J264" s="582"/>
      <c r="K264" s="582" t="str">
        <f>IF(ISBLANK(partije!N104),"",partije!N104)</f>
        <v/>
      </c>
      <c r="L264" s="582"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2" t="str">
        <f>IF(ISBLANK(partije!L105),"",partije!L105)</f>
        <v/>
      </c>
      <c r="H265" s="582"/>
      <c r="I265" s="582" t="str">
        <f>IF(ISBLANK(partije!M105),"",partije!M105)</f>
        <v/>
      </c>
      <c r="J265" s="582"/>
      <c r="K265" s="582" t="str">
        <f>IF(ISBLANK(partije!N105),"",partije!N105)</f>
        <v/>
      </c>
      <c r="L265" s="582"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2" t="str">
        <f>IF(ISBLANK(partije!L170),"",partije!L170)</f>
        <v/>
      </c>
      <c r="H266" s="582"/>
      <c r="I266" s="582" t="str">
        <f>IF(ISBLANK(partije!M170),"",partije!M170)</f>
        <v/>
      </c>
      <c r="J266" s="582"/>
      <c r="K266" s="582" t="str">
        <f>IF(ISBLANK(partije!N170),"",partije!N170)</f>
        <v/>
      </c>
      <c r="L266" s="582"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2" t="str">
        <f>IF(ISBLANK(partije!L171),"",partije!L171)</f>
        <v/>
      </c>
      <c r="H267" s="572"/>
      <c r="I267" s="572" t="str">
        <f>IF(ISBLANK(partije!M171),"",partije!M171)</f>
        <v/>
      </c>
      <c r="J267" s="572"/>
      <c r="K267" s="572" t="str">
        <f>IF(ISBLANK(partije!N171),"",partije!N171)</f>
        <v/>
      </c>
      <c r="L267" s="572"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3">
        <v>1</v>
      </c>
      <c r="F270" s="573"/>
      <c r="G270" s="573">
        <v>2</v>
      </c>
      <c r="H270" s="573"/>
      <c r="I270" s="574">
        <v>3</v>
      </c>
      <c r="J270" s="574"/>
      <c r="K270" s="573">
        <v>4</v>
      </c>
      <c r="L270" s="573"/>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5" t="str">
        <f t="array" ref="G271">INDEX(E276:E281,MATCH(D271&amp;D272,C276:C281&amp;D276:D281,0))&amp;"/"&amp;INDEX(F276:F281,MATCH(D271&amp;D272,C276:C281&amp;D276:D281,0))</f>
        <v>/</v>
      </c>
      <c r="H271" s="576"/>
      <c r="I271" s="575" t="str">
        <f t="array" ref="I271">INDEX(E276:E281,MATCH(D271&amp;D273,C276:C281&amp;D276:D281,0))&amp;"/"&amp;INDEX(F276:F281,MATCH(D271&amp;D273,C276:C281&amp;D276:D281,0))</f>
        <v>/</v>
      </c>
      <c r="J271" s="576"/>
      <c r="K271" s="575" t="str">
        <f t="array" ref="K271">INDEX(E276:E281,MATCH(D271&amp;D274,C276:C281&amp;D276:D281,0))&amp;"/"&amp;INDEX(F276:F281,MATCH(D271&amp;D274,C276:C281&amp;D276:D281,0))</f>
        <v>/</v>
      </c>
      <c r="L271" s="576"/>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5" t="str">
        <f t="array" ref="E272">INDEX(F276:F281,MATCH(D271&amp;D272,C276:C281&amp;D276:D281,0))&amp;"/"&amp;INDEX(E276:E281,MATCH(D271&amp;D272,C276:C281&amp;D276:D281,0))</f>
        <v>/</v>
      </c>
      <c r="F272" s="576"/>
      <c r="G272" s="139"/>
      <c r="H272" s="140"/>
      <c r="I272" s="575" t="str">
        <f t="array" ref="I272">INDEX(E276:E281,MATCH(D272&amp;D273,C276:C281&amp;D276:D281,0))&amp;"/"&amp;INDEX(F276:F281,MATCH(D272&amp;D273,C276:C281&amp;D276:D281,0))</f>
        <v>/</v>
      </c>
      <c r="J272" s="576"/>
      <c r="K272" s="575" t="str">
        <f t="array" ref="K272">INDEX(E276:E281,MATCH(D272&amp;D274,C276:C281&amp;D276:D281,0))&amp;"/"&amp;INDEX(F276:F281,MATCH(D272&amp;D274,C276:C281&amp;D276:D281,0))</f>
        <v>/</v>
      </c>
      <c r="L272" s="576"/>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5" t="str">
        <f t="array" ref="E273">INDEX(F276:F281,MATCH(D271&amp;D273,C276:C281&amp;D276:D281,0))&amp;"/"&amp;INDEX(E276:E281,MATCH(D271&amp;D273,C276:C281&amp;D276:D281,0))</f>
        <v>/</v>
      </c>
      <c r="F273" s="576"/>
      <c r="G273" s="575" t="str">
        <f t="array" ref="G273">INDEX(F276:F281,MATCH(D272&amp;D273,C276:C281&amp;D276:D281,0))&amp;"/"&amp;INDEX(E276:E281,MATCH(D272&amp;D273,C276:C281&amp;D276:D281,0))</f>
        <v>/</v>
      </c>
      <c r="H273" s="576"/>
      <c r="I273" s="139"/>
      <c r="J273" s="140"/>
      <c r="K273" s="575" t="str">
        <f t="array" ref="K273">INDEX(E276:E281,MATCH(D273&amp;D274,C276:C281&amp;D276:D281,0))&amp;"/"&amp;INDEX(F276:F281,MATCH(D273&amp;D274,C276:C281&amp;D276:D281,0))</f>
        <v>/</v>
      </c>
      <c r="L273" s="576"/>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7" t="str">
        <f t="array" ref="E274">INDEX(F276:F281,MATCH(D271&amp;D274,C276:C281&amp;D276:D281,0))&amp;"/"&amp;INDEX(E276:E281,MATCH(D271&amp;D274,C276:C281&amp;D276:D281,0))</f>
        <v>/</v>
      </c>
      <c r="F274" s="578"/>
      <c r="G274" s="577" t="str">
        <f t="array" ref="G274">INDEX(F276:F281,MATCH(D272&amp;D274,C276:C281&amp;D276:D281,0))&amp;"/"&amp;INDEX(E276:E281,MATCH(D272&amp;D274,C276:C281&amp;D276:D281,0))</f>
        <v>/</v>
      </c>
      <c r="H274" s="578"/>
      <c r="I274" s="577" t="str">
        <f t="array" ref="I274">INDEX(F276:F281,MATCH(D273&amp;D274,C276:C281&amp;D276:D281,0))&amp;"/"&amp;INDEX(E276:E281,MATCH(D273&amp;D274,C276:C281&amp;D276:D281,0))</f>
        <v>/</v>
      </c>
      <c r="J274" s="578"/>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8"/>
      <c r="B275" s="568"/>
      <c r="C275" s="169"/>
      <c r="E275" s="569" t="s">
        <v>10</v>
      </c>
      <c r="F275" s="569"/>
      <c r="G275" s="570" t="s">
        <v>11</v>
      </c>
      <c r="H275" s="570"/>
      <c r="I275" s="571" t="s">
        <v>4</v>
      </c>
      <c r="J275" s="571"/>
      <c r="K275" s="579" t="s">
        <v>12</v>
      </c>
      <c r="L275" s="579"/>
      <c r="M275" s="197" t="s">
        <v>5</v>
      </c>
      <c r="N275" s="197" t="s">
        <v>6</v>
      </c>
      <c r="O275" s="198" t="s">
        <v>8</v>
      </c>
      <c r="P275" s="199" t="s">
        <v>9</v>
      </c>
      <c r="Q275" s="13"/>
      <c r="R275" s="13"/>
      <c r="S275" s="580" t="s">
        <v>125</v>
      </c>
      <c r="T275" s="580"/>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1" t="str">
        <f>IF(ISBLANK(partije!L40),"",partije!L40)</f>
        <v/>
      </c>
      <c r="H276" s="581"/>
      <c r="I276" s="581" t="str">
        <f>IF(ISBLANK(partije!M40),"",partije!M40)</f>
        <v/>
      </c>
      <c r="J276" s="581"/>
      <c r="K276" s="581" t="str">
        <f>IF(ISBLANK(partije!N40),"",partije!N40)</f>
        <v/>
      </c>
      <c r="L276" s="581"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2" t="str">
        <f>IF(ISBLANK(partije!L41),"",partije!L41)</f>
        <v/>
      </c>
      <c r="H277" s="582"/>
      <c r="I277" s="582" t="str">
        <f>IF(ISBLANK(partije!M41),"",partije!M41)</f>
        <v/>
      </c>
      <c r="J277" s="582"/>
      <c r="K277" s="582" t="str">
        <f>IF(ISBLANK(partije!N41),"",partije!N41)</f>
        <v/>
      </c>
      <c r="L277" s="582"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2" t="str">
        <f>IF(ISBLANK(partije!L106),"",partije!L106)</f>
        <v/>
      </c>
      <c r="H278" s="582"/>
      <c r="I278" s="582" t="str">
        <f>IF(ISBLANK(partije!M106),"",partije!M106)</f>
        <v/>
      </c>
      <c r="J278" s="582"/>
      <c r="K278" s="582" t="str">
        <f>IF(ISBLANK(partije!N106),"",partije!N106)</f>
        <v/>
      </c>
      <c r="L278" s="582"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2" t="str">
        <f>IF(ISBLANK(partije!L107),"",partije!L107)</f>
        <v/>
      </c>
      <c r="H279" s="582"/>
      <c r="I279" s="582" t="str">
        <f>IF(ISBLANK(partije!M107),"",partije!M107)</f>
        <v/>
      </c>
      <c r="J279" s="582"/>
      <c r="K279" s="582" t="str">
        <f>IF(ISBLANK(partije!N107),"",partije!N107)</f>
        <v/>
      </c>
      <c r="L279" s="582"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2" t="str">
        <f>IF(ISBLANK(partije!L172),"",partije!L172)</f>
        <v/>
      </c>
      <c r="H280" s="582"/>
      <c r="I280" s="582" t="str">
        <f>IF(ISBLANK(partije!M172),"",partije!M172)</f>
        <v/>
      </c>
      <c r="J280" s="582"/>
      <c r="K280" s="582" t="str">
        <f>IF(ISBLANK(partije!N172),"",partije!N172)</f>
        <v/>
      </c>
      <c r="L280" s="582"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2" t="str">
        <f>IF(ISBLANK(partije!L173),"",partije!L173)</f>
        <v/>
      </c>
      <c r="H281" s="572"/>
      <c r="I281" s="572" t="str">
        <f>IF(ISBLANK(partije!M173),"",partije!M173)</f>
        <v/>
      </c>
      <c r="J281" s="572"/>
      <c r="K281" s="572" t="str">
        <f>IF(ISBLANK(partije!N173),"",partije!N173)</f>
        <v/>
      </c>
      <c r="L281" s="572"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3">
        <v>1</v>
      </c>
      <c r="F284" s="573"/>
      <c r="G284" s="573">
        <v>2</v>
      </c>
      <c r="H284" s="573"/>
      <c r="I284" s="574">
        <v>3</v>
      </c>
      <c r="J284" s="574"/>
      <c r="K284" s="573">
        <v>4</v>
      </c>
      <c r="L284" s="573"/>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5" t="str">
        <f t="array" ref="G285">INDEX(E290:E295,MATCH(D285&amp;D286,C290:C295&amp;D290:D295,0))&amp;"/"&amp;INDEX(F290:F295,MATCH(D285&amp;D286,C290:C295&amp;D290:D295,0))</f>
        <v>/</v>
      </c>
      <c r="H285" s="576"/>
      <c r="I285" s="575" t="str">
        <f t="array" ref="I285">INDEX(E290:E295,MATCH(D285&amp;D287,C290:C295&amp;D290:D295,0))&amp;"/"&amp;INDEX(F290:F295,MATCH(D285&amp;D287,C290:C295&amp;D290:D295,0))</f>
        <v>/</v>
      </c>
      <c r="J285" s="576"/>
      <c r="K285" s="575" t="str">
        <f t="array" ref="K285">INDEX(E290:E295,MATCH(D285&amp;D288,C290:C295&amp;D290:D295,0))&amp;"/"&amp;INDEX(F290:F295,MATCH(D285&amp;D288,C290:C295&amp;D290:D295,0))</f>
        <v>/</v>
      </c>
      <c r="L285" s="576"/>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5" t="str">
        <f t="array" ref="E286">INDEX(F290:F295,MATCH(D285&amp;D286,C290:C295&amp;D290:D295,0))&amp;"/"&amp;INDEX(E290:E295,MATCH(D285&amp;D286,C290:C295&amp;D290:D295,0))</f>
        <v>/</v>
      </c>
      <c r="F286" s="576"/>
      <c r="G286" s="139"/>
      <c r="H286" s="140"/>
      <c r="I286" s="575" t="str">
        <f t="array" ref="I286">INDEX(E290:E295,MATCH(D286&amp;D287,C290:C295&amp;D290:D295,0))&amp;"/"&amp;INDEX(F290:F295,MATCH(D286&amp;D287,C290:C295&amp;D290:D295,0))</f>
        <v>/</v>
      </c>
      <c r="J286" s="576"/>
      <c r="K286" s="575" t="str">
        <f t="array" ref="K286">INDEX(E290:E295,MATCH(D286&amp;D288,C290:C295&amp;D290:D295,0))&amp;"/"&amp;INDEX(F290:F295,MATCH(D286&amp;D288,C290:C295&amp;D290:D295,0))</f>
        <v>/</v>
      </c>
      <c r="L286" s="576"/>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5" t="str">
        <f t="array" ref="E287">INDEX(F290:F295,MATCH(D285&amp;D287,C290:C295&amp;D290:D295,0))&amp;"/"&amp;INDEX(E290:E295,MATCH(D285&amp;D287,C290:C295&amp;D290:D295,0))</f>
        <v>/</v>
      </c>
      <c r="F287" s="576"/>
      <c r="G287" s="575" t="str">
        <f t="array" ref="G287">INDEX(F290:F295,MATCH(D286&amp;D287,C290:C295&amp;D290:D295,0))&amp;"/"&amp;INDEX(E290:E295,MATCH(D286&amp;D287,C290:C295&amp;D290:D295,0))</f>
        <v>/</v>
      </c>
      <c r="H287" s="576"/>
      <c r="I287" s="139"/>
      <c r="J287" s="140"/>
      <c r="K287" s="575" t="str">
        <f t="array" ref="K287">INDEX(E290:E295,MATCH(D287&amp;D288,C290:C295&amp;D290:D295,0))&amp;"/"&amp;INDEX(F290:F295,MATCH(D287&amp;D288,C290:C295&amp;D290:D295,0))</f>
        <v>/</v>
      </c>
      <c r="L287" s="576"/>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7" t="str">
        <f t="array" ref="E288">INDEX(F290:F295,MATCH(D285&amp;D288,C290:C295&amp;D290:D295,0))&amp;"/"&amp;INDEX(E290:E295,MATCH(D285&amp;D288,C290:C295&amp;D290:D295,0))</f>
        <v>/</v>
      </c>
      <c r="F288" s="578"/>
      <c r="G288" s="577" t="str">
        <f t="array" ref="G288">INDEX(F290:F295,MATCH(D286&amp;D288,C290:C295&amp;D290:D295,0))&amp;"/"&amp;INDEX(E290:E295,MATCH(D286&amp;D288,C290:C295&amp;D290:D295,0))</f>
        <v>/</v>
      </c>
      <c r="H288" s="578"/>
      <c r="I288" s="577" t="str">
        <f t="array" ref="I288">INDEX(F290:F295,MATCH(D287&amp;D288,C290:C295&amp;D290:D295,0))&amp;"/"&amp;INDEX(E290:E295,MATCH(D287&amp;D288,C290:C295&amp;D290:D295,0))</f>
        <v>/</v>
      </c>
      <c r="J288" s="578"/>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8"/>
      <c r="B289" s="568"/>
      <c r="C289" s="169"/>
      <c r="E289" s="569" t="s">
        <v>10</v>
      </c>
      <c r="F289" s="569"/>
      <c r="G289" s="570" t="s">
        <v>11</v>
      </c>
      <c r="H289" s="570"/>
      <c r="I289" s="571" t="s">
        <v>4</v>
      </c>
      <c r="J289" s="571"/>
      <c r="K289" s="579" t="s">
        <v>12</v>
      </c>
      <c r="L289" s="579"/>
      <c r="M289" s="197" t="s">
        <v>5</v>
      </c>
      <c r="N289" s="197" t="s">
        <v>6</v>
      </c>
      <c r="O289" s="198" t="s">
        <v>8</v>
      </c>
      <c r="P289" s="199" t="s">
        <v>9</v>
      </c>
      <c r="Q289" s="13"/>
      <c r="R289" s="13"/>
      <c r="S289" s="580" t="s">
        <v>125</v>
      </c>
      <c r="T289" s="580"/>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1" t="str">
        <f>IF(ISBLANK(partije!L42),"",partije!L42)</f>
        <v/>
      </c>
      <c r="H290" s="581"/>
      <c r="I290" s="581"/>
      <c r="J290" s="581" t="str">
        <f>IF(ISBLANK(partije!M42),"",partije!M42)</f>
        <v/>
      </c>
      <c r="K290" s="581" t="str">
        <f>IF(ISBLANK(partije!N42),"",partije!N42)</f>
        <v/>
      </c>
      <c r="L290" s="581"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2" t="str">
        <f>IF(ISBLANK(partije!L43),"",partije!L43)</f>
        <v/>
      </c>
      <c r="H291" s="582"/>
      <c r="I291" s="582"/>
      <c r="J291" s="582" t="str">
        <f>IF(ISBLANK(partije!M43),"",partije!M43)</f>
        <v/>
      </c>
      <c r="K291" s="582" t="str">
        <f>IF(ISBLANK(partije!N43),"",partije!N43)</f>
        <v/>
      </c>
      <c r="L291" s="582"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2" t="str">
        <f>IF(ISBLANK(partije!L108),"",partije!L108)</f>
        <v/>
      </c>
      <c r="H292" s="582"/>
      <c r="I292" s="582"/>
      <c r="J292" s="582" t="str">
        <f>IF(ISBLANK(partije!M108),"",partije!M108)</f>
        <v/>
      </c>
      <c r="K292" s="582" t="str">
        <f>IF(ISBLANK(partije!N108),"",partije!N108)</f>
        <v/>
      </c>
      <c r="L292" s="582"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2" t="str">
        <f>IF(ISBLANK(partije!L109),"",partije!L109)</f>
        <v/>
      </c>
      <c r="H293" s="582"/>
      <c r="I293" s="582"/>
      <c r="J293" s="582" t="str">
        <f>IF(ISBLANK(partije!M109),"",partije!M109)</f>
        <v/>
      </c>
      <c r="K293" s="582" t="str">
        <f>IF(ISBLANK(partije!N109),"",partije!N109)</f>
        <v/>
      </c>
      <c r="L293" s="582"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2" t="str">
        <f>IF(ISBLANK(partije!L174),"",partije!L174)</f>
        <v/>
      </c>
      <c r="H294" s="582"/>
      <c r="I294" s="582"/>
      <c r="J294" s="582" t="str">
        <f>IF(ISBLANK(partije!M174),"",partije!M174)</f>
        <v/>
      </c>
      <c r="K294" s="582" t="str">
        <f>IF(ISBLANK(partije!N174),"",partije!N174)</f>
        <v/>
      </c>
      <c r="L294" s="582"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2" t="str">
        <f>IF(ISBLANK(partije!L175),"",partije!L175)</f>
        <v/>
      </c>
      <c r="H295" s="572"/>
      <c r="I295" s="572"/>
      <c r="J295" s="572" t="str">
        <f>IF(ISBLANK(partije!M175),"",partije!M175)</f>
        <v/>
      </c>
      <c r="K295" s="572" t="str">
        <f>IF(ISBLANK(partije!N175),"",partije!N175)</f>
        <v/>
      </c>
      <c r="L295" s="572"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3">
        <v>1</v>
      </c>
      <c r="F298" s="573"/>
      <c r="G298" s="573">
        <v>2</v>
      </c>
      <c r="H298" s="573"/>
      <c r="I298" s="574">
        <v>3</v>
      </c>
      <c r="J298" s="574"/>
      <c r="K298" s="573">
        <v>4</v>
      </c>
      <c r="L298" s="573"/>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5" t="str">
        <f t="array" ref="G299">INDEX(E304:E309,MATCH(D299&amp;D300,C304:C309&amp;D304:D309,0))&amp;"/"&amp;INDEX(F304:F309,MATCH(D299&amp;D300,C304:C309&amp;D304:D309,0))</f>
        <v>/</v>
      </c>
      <c r="H299" s="576"/>
      <c r="I299" s="575" t="str">
        <f t="array" ref="I299">INDEX(E304:E309,MATCH(D299&amp;D301,C304:C309&amp;D304:D309,0))&amp;"/"&amp;INDEX(F304:F309,MATCH(D299&amp;D301,C304:C309&amp;D304:D309,0))</f>
        <v>/</v>
      </c>
      <c r="J299" s="576"/>
      <c r="K299" s="575" t="str">
        <f t="array" ref="K299">INDEX(E304:E309,MATCH(D299&amp;D302,C304:C309&amp;D304:D309,0))&amp;"/"&amp;INDEX(F304:F309,MATCH(D299&amp;D302,C304:C309&amp;D304:D309,0))</f>
        <v>/</v>
      </c>
      <c r="L299" s="576"/>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5" t="str">
        <f t="array" ref="E300">INDEX(F304:F309,MATCH(D299&amp;D300,C304:C309&amp;D304:D309,0))&amp;"/"&amp;INDEX(E304:E309,MATCH(D299&amp;D300,C304:C309&amp;D304:D309,0))</f>
        <v>/</v>
      </c>
      <c r="F300" s="576"/>
      <c r="G300" s="139"/>
      <c r="H300" s="140"/>
      <c r="I300" s="575" t="str">
        <f t="array" ref="I300">INDEX(E304:E309,MATCH(D300&amp;D301,C304:C309&amp;D304:D309,0))&amp;"/"&amp;INDEX(F304:F309,MATCH(D300&amp;D301,C304:C309&amp;D304:D309,0))</f>
        <v>/</v>
      </c>
      <c r="J300" s="576"/>
      <c r="K300" s="575" t="str">
        <f t="array" ref="K300">INDEX(E304:E309,MATCH(D300&amp;D302,C304:C309&amp;D304:D309,0))&amp;"/"&amp;INDEX(F304:F309,MATCH(D300&amp;D302,C304:C309&amp;D304:D309,0))</f>
        <v>/</v>
      </c>
      <c r="L300" s="576"/>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5" t="str">
        <f t="array" ref="E301">INDEX(F304:F309,MATCH(D299&amp;D301,C304:C309&amp;D304:D309,0))&amp;"/"&amp;INDEX(E304:E309,MATCH(D299&amp;D301,C304:C309&amp;D304:D309,0))</f>
        <v>/</v>
      </c>
      <c r="F301" s="576"/>
      <c r="G301" s="575" t="str">
        <f t="array" ref="G301">INDEX(F304:F309,MATCH(D300&amp;D301,C304:C309&amp;D304:D309,0))&amp;"/"&amp;INDEX(E304:E309,MATCH(D300&amp;D301,C304:C309&amp;D304:D309,0))</f>
        <v>/</v>
      </c>
      <c r="H301" s="576"/>
      <c r="I301" s="139"/>
      <c r="J301" s="140"/>
      <c r="K301" s="575" t="str">
        <f t="array" ref="K301">INDEX(E304:E309,MATCH(D301&amp;D302,C304:C309&amp;D304:D309,0))&amp;"/"&amp;INDEX(F304:F309,MATCH(D301&amp;D302,C304:C309&amp;D304:D309,0))</f>
        <v>/</v>
      </c>
      <c r="L301" s="576"/>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7" t="str">
        <f t="array" ref="E302">INDEX(F304:F309,MATCH(D299&amp;D302,C304:C309&amp;D304:D309,0))&amp;"/"&amp;INDEX(E304:E309,MATCH(D299&amp;D302,C304:C309&amp;D304:D309,0))</f>
        <v>/</v>
      </c>
      <c r="F302" s="578"/>
      <c r="G302" s="577" t="str">
        <f t="array" ref="G302">INDEX(F304:F309,MATCH(D300&amp;D302,C304:C309&amp;D304:D309,0))&amp;"/"&amp;INDEX(E304:E309,MATCH(D300&amp;D302,C304:C309&amp;D304:D309,0))</f>
        <v>/</v>
      </c>
      <c r="H302" s="578"/>
      <c r="I302" s="577" t="str">
        <f t="array" ref="I302">INDEX(F304:F309,MATCH(D301&amp;D302,C304:C309&amp;D304:D309,0))&amp;"/"&amp;INDEX(E304:E309,MATCH(D301&amp;D302,C304:C309&amp;D304:D309,0))</f>
        <v>/</v>
      </c>
      <c r="J302" s="578"/>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8"/>
      <c r="B303" s="568"/>
      <c r="C303" s="169"/>
      <c r="E303" s="569" t="s">
        <v>10</v>
      </c>
      <c r="F303" s="569"/>
      <c r="G303" s="570" t="s">
        <v>11</v>
      </c>
      <c r="H303" s="570"/>
      <c r="I303" s="571" t="s">
        <v>4</v>
      </c>
      <c r="J303" s="571"/>
      <c r="K303" s="579" t="s">
        <v>12</v>
      </c>
      <c r="L303" s="579"/>
      <c r="M303" s="197" t="s">
        <v>5</v>
      </c>
      <c r="N303" s="197" t="s">
        <v>6</v>
      </c>
      <c r="O303" s="198" t="s">
        <v>8</v>
      </c>
      <c r="P303" s="199" t="s">
        <v>9</v>
      </c>
      <c r="Q303" s="13"/>
      <c r="R303" s="13"/>
      <c r="S303" s="580" t="s">
        <v>125</v>
      </c>
      <c r="T303" s="580"/>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1" t="str">
        <f>IF(ISBLANK(partije!L44),"",partije!L44)</f>
        <v/>
      </c>
      <c r="H304" s="581"/>
      <c r="I304" s="581" t="str">
        <f>IF(ISBLANK(partije!M44),"",partije!M44)</f>
        <v/>
      </c>
      <c r="J304" s="581"/>
      <c r="K304" s="581" t="str">
        <f>IF(ISBLANK(partije!N44),"",partije!N44)</f>
        <v/>
      </c>
      <c r="L304" s="581"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2" t="str">
        <f>IF(ISBLANK(partije!L45),"",partije!L45)</f>
        <v/>
      </c>
      <c r="H305" s="582"/>
      <c r="I305" s="582" t="str">
        <f>IF(ISBLANK(partije!M45),"",partije!M45)</f>
        <v/>
      </c>
      <c r="J305" s="582"/>
      <c r="K305" s="582" t="str">
        <f>IF(ISBLANK(partije!N45),"",partije!N45)</f>
        <v/>
      </c>
      <c r="L305" s="582"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2" t="str">
        <f>IF(ISBLANK(partije!L110),"",partije!L110)</f>
        <v/>
      </c>
      <c r="H306" s="582"/>
      <c r="I306" s="582" t="str">
        <f>IF(ISBLANK(partije!M110),"",partije!M110)</f>
        <v/>
      </c>
      <c r="J306" s="582"/>
      <c r="K306" s="582" t="str">
        <f>IF(ISBLANK(partije!N110),"",partije!N110)</f>
        <v/>
      </c>
      <c r="L306" s="582"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2" t="str">
        <f>IF(ISBLANK(partije!L111),"",partije!L111)</f>
        <v/>
      </c>
      <c r="H307" s="582"/>
      <c r="I307" s="582" t="str">
        <f>IF(ISBLANK(partije!M111),"",partije!M111)</f>
        <v/>
      </c>
      <c r="J307" s="582"/>
      <c r="K307" s="582" t="str">
        <f>IF(ISBLANK(partije!N111),"",partije!N111)</f>
        <v/>
      </c>
      <c r="L307" s="582"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2" t="str">
        <f>IF(ISBLANK(partije!L176),"",partije!L176)</f>
        <v/>
      </c>
      <c r="H308" s="582"/>
      <c r="I308" s="582" t="str">
        <f>IF(ISBLANK(partije!M176),"",partije!M176)</f>
        <v/>
      </c>
      <c r="J308" s="582"/>
      <c r="K308" s="582" t="str">
        <f>IF(ISBLANK(partije!N176),"",partije!N176)</f>
        <v/>
      </c>
      <c r="L308" s="582"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2" t="str">
        <f>IF(ISBLANK(partije!L177),"",partije!L177)</f>
        <v/>
      </c>
      <c r="H309" s="572"/>
      <c r="I309" s="572" t="str">
        <f>IF(ISBLANK(partije!M177),"",partije!M177)</f>
        <v/>
      </c>
      <c r="J309" s="572"/>
      <c r="K309" s="572" t="str">
        <f>IF(ISBLANK(partije!N177),"",partije!N177)</f>
        <v/>
      </c>
      <c r="L309" s="572"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3">
        <v>1</v>
      </c>
      <c r="F312" s="573"/>
      <c r="G312" s="573">
        <v>2</v>
      </c>
      <c r="H312" s="573"/>
      <c r="I312" s="574">
        <v>3</v>
      </c>
      <c r="J312" s="574"/>
      <c r="K312" s="573">
        <v>4</v>
      </c>
      <c r="L312" s="573"/>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5" t="str">
        <f t="array" ref="G313">INDEX(E318:E323,MATCH(D313&amp;D314,C318:C323&amp;D318:D323,0))&amp;"/"&amp;INDEX(F318:F323,MATCH(D313&amp;D314,C318:C323&amp;D318:D323,0))</f>
        <v>/</v>
      </c>
      <c r="H313" s="576"/>
      <c r="I313" s="575" t="str">
        <f t="array" ref="I313">INDEX(E318:E323,MATCH(D313&amp;D315,C318:C323&amp;D318:D323,0))&amp;"/"&amp;INDEX(F318:F323,MATCH(D313&amp;D315,C318:C323&amp;D318:D323,0))</f>
        <v>/</v>
      </c>
      <c r="J313" s="576"/>
      <c r="K313" s="575" t="str">
        <f t="array" ref="K313">INDEX(E318:E323,MATCH(D313&amp;D316,C318:C323&amp;D318:D323,0))&amp;"/"&amp;INDEX(F318:F323,MATCH(D313&amp;D316,C318:C323&amp;D318:D323,0))</f>
        <v>/</v>
      </c>
      <c r="L313" s="576"/>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5" t="str">
        <f t="array" ref="E314">INDEX(F318:F323,MATCH(D313&amp;D314,C318:C323&amp;D318:D323,0))&amp;"/"&amp;INDEX(E318:E323,MATCH(D313&amp;D314,C318:C323&amp;D318:D323,0))</f>
        <v>/</v>
      </c>
      <c r="F314" s="576"/>
      <c r="G314" s="139"/>
      <c r="H314" s="140"/>
      <c r="I314" s="575" t="str">
        <f t="array" ref="I314">INDEX(E318:E323,MATCH(D314&amp;D315,C318:C323&amp;D318:D323,0))&amp;"/"&amp;INDEX(F318:F323,MATCH(D314&amp;D315,C318:C323&amp;D318:D323,0))</f>
        <v>/</v>
      </c>
      <c r="J314" s="576"/>
      <c r="K314" s="575" t="str">
        <f t="array" ref="K314">INDEX(E318:E323,MATCH(D314&amp;D316,C318:C323&amp;D318:D323,0))&amp;"/"&amp;INDEX(F318:F323,MATCH(D314&amp;D316,C318:C323&amp;D318:D323,0))</f>
        <v>/</v>
      </c>
      <c r="L314" s="576"/>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5" t="str">
        <f t="array" ref="E315">INDEX(F318:F323,MATCH(D313&amp;D315,C318:C323&amp;D318:D323,0))&amp;"/"&amp;INDEX(E318:E323,MATCH(D313&amp;D315,C318:C323&amp;D318:D323,0))</f>
        <v>/</v>
      </c>
      <c r="F315" s="576"/>
      <c r="G315" s="575" t="str">
        <f t="array" ref="G315">INDEX(F318:F323,MATCH(D314&amp;D315,C318:C323&amp;D318:D323,0))&amp;"/"&amp;INDEX(E318:E323,MATCH(D314&amp;D315,C318:C323&amp;D318:D323,0))</f>
        <v>/</v>
      </c>
      <c r="H315" s="576"/>
      <c r="I315" s="139"/>
      <c r="J315" s="140"/>
      <c r="K315" s="575" t="str">
        <f t="array" ref="K315">INDEX(E318:E323,MATCH(D315&amp;D316,C318:C323&amp;D318:D323,0))&amp;"/"&amp;INDEX(F318:F323,MATCH(D315&amp;D316,C318:C323&amp;D318:D323,0))</f>
        <v>/</v>
      </c>
      <c r="L315" s="576"/>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7" t="str">
        <f t="array" ref="E316">INDEX(F318:F323,MATCH(D313&amp;D316,C318:C323&amp;D318:D323,0))&amp;"/"&amp;INDEX(E318:E323,MATCH(D313&amp;D316,C318:C323&amp;D318:D323,0))</f>
        <v>/</v>
      </c>
      <c r="F316" s="578"/>
      <c r="G316" s="577" t="str">
        <f t="array" ref="G316">INDEX(F318:F323,MATCH(D314&amp;D316,C318:C323&amp;D318:D323,0))&amp;"/"&amp;INDEX(E318:E323,MATCH(D314&amp;D316,C318:C323&amp;D318:D323,0))</f>
        <v>/</v>
      </c>
      <c r="H316" s="578"/>
      <c r="I316" s="577" t="str">
        <f t="array" ref="I316">INDEX(F318:F323,MATCH(D315&amp;D316,C318:C323&amp;D318:D323,0))&amp;"/"&amp;INDEX(E318:E323,MATCH(D315&amp;D316,C318:C323&amp;D318:D323,0))</f>
        <v>/</v>
      </c>
      <c r="J316" s="578"/>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8"/>
      <c r="B317" s="568"/>
      <c r="C317" s="169"/>
      <c r="E317" s="569" t="s">
        <v>10</v>
      </c>
      <c r="F317" s="569"/>
      <c r="G317" s="570" t="s">
        <v>11</v>
      </c>
      <c r="H317" s="570"/>
      <c r="I317" s="571" t="s">
        <v>4</v>
      </c>
      <c r="J317" s="571"/>
      <c r="K317" s="579" t="s">
        <v>12</v>
      </c>
      <c r="L317" s="579"/>
      <c r="M317" s="197" t="s">
        <v>5</v>
      </c>
      <c r="N317" s="197" t="s">
        <v>6</v>
      </c>
      <c r="O317" s="198" t="s">
        <v>8</v>
      </c>
      <c r="P317" s="199" t="s">
        <v>9</v>
      </c>
      <c r="Q317" s="13"/>
      <c r="R317" s="13"/>
      <c r="S317" s="580" t="s">
        <v>125</v>
      </c>
      <c r="T317" s="580"/>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1" t="str">
        <f>IF(ISBLANK(partije!L46),"",partije!L46)</f>
        <v/>
      </c>
      <c r="H318" s="581"/>
      <c r="I318" s="581" t="str">
        <f>IF(ISBLANK(partije!M46),"",partije!M46)</f>
        <v/>
      </c>
      <c r="J318" s="581"/>
      <c r="K318" s="581" t="str">
        <f>IF(ISBLANK(partije!N46),"",partije!N46)</f>
        <v/>
      </c>
      <c r="L318" s="581"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2" t="str">
        <f>IF(ISBLANK(partije!L47),"",partije!L47)</f>
        <v/>
      </c>
      <c r="H319" s="582"/>
      <c r="I319" s="582" t="str">
        <f>IF(ISBLANK(partije!M47),"",partije!M47)</f>
        <v/>
      </c>
      <c r="J319" s="582"/>
      <c r="K319" s="582" t="str">
        <f>IF(ISBLANK(partije!N47),"",partije!N47)</f>
        <v/>
      </c>
      <c r="L319" s="582"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2" t="str">
        <f>IF(ISBLANK(partije!L112),"",partije!L112)</f>
        <v/>
      </c>
      <c r="H320" s="582"/>
      <c r="I320" s="582" t="str">
        <f>IF(ISBLANK(partije!M112),"",partije!M112)</f>
        <v/>
      </c>
      <c r="J320" s="582"/>
      <c r="K320" s="582" t="str">
        <f>IF(ISBLANK(partije!N112),"",partije!N112)</f>
        <v/>
      </c>
      <c r="L320" s="582"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2" t="str">
        <f>IF(ISBLANK(partije!L113),"",partije!L113)</f>
        <v/>
      </c>
      <c r="H321" s="582"/>
      <c r="I321" s="582" t="str">
        <f>IF(ISBLANK(partije!M113),"",partije!M113)</f>
        <v/>
      </c>
      <c r="J321" s="582"/>
      <c r="K321" s="582" t="str">
        <f>IF(ISBLANK(partije!N113),"",partije!N113)</f>
        <v/>
      </c>
      <c r="L321" s="582"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2" t="str">
        <f>IF(ISBLANK(partije!L178),"",partije!L178)</f>
        <v/>
      </c>
      <c r="H322" s="582"/>
      <c r="I322" s="582" t="str">
        <f>IF(ISBLANK(partije!M178),"",partije!M178)</f>
        <v/>
      </c>
      <c r="J322" s="582"/>
      <c r="K322" s="582" t="str">
        <f>IF(ISBLANK(partije!N178),"",partije!N178)</f>
        <v/>
      </c>
      <c r="L322" s="582"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2" t="str">
        <f>IF(ISBLANK(partije!L179),"",partije!L179)</f>
        <v/>
      </c>
      <c r="H323" s="572"/>
      <c r="I323" s="572" t="str">
        <f>IF(ISBLANK(partije!M179),"",partije!M179)</f>
        <v/>
      </c>
      <c r="J323" s="572"/>
      <c r="K323" s="572" t="str">
        <f>IF(ISBLANK(partije!N179),"",partije!N179)</f>
        <v/>
      </c>
      <c r="L323" s="572"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3">
        <v>1</v>
      </c>
      <c r="F326" s="573"/>
      <c r="G326" s="573">
        <v>2</v>
      </c>
      <c r="H326" s="573"/>
      <c r="I326" s="574">
        <v>3</v>
      </c>
      <c r="J326" s="574"/>
      <c r="K326" s="573">
        <v>4</v>
      </c>
      <c r="L326" s="573"/>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5" t="str">
        <f t="array" ref="G327">INDEX(E332:E337,MATCH(D327&amp;D328,C332:C337&amp;D332:D337,0))&amp;"/"&amp;INDEX(F332:F337,MATCH(D327&amp;D328,C332:C337&amp;D332:D337,0))</f>
        <v>/</v>
      </c>
      <c r="H327" s="576"/>
      <c r="I327" s="575" t="str">
        <f t="array" ref="I327">INDEX(E332:E337,MATCH(D327&amp;D329,C332:C337&amp;D332:D337,0))&amp;"/"&amp;INDEX(F332:F337,MATCH(D327&amp;D329,C332:C337&amp;D332:D337,0))</f>
        <v>/</v>
      </c>
      <c r="J327" s="576"/>
      <c r="K327" s="575" t="str">
        <f t="array" ref="K327">INDEX(E332:E337,MATCH(D327&amp;D330,C332:C337&amp;D332:D337,0))&amp;"/"&amp;INDEX(F332:F337,MATCH(D327&amp;D330,C332:C337&amp;D332:D337,0))</f>
        <v>/</v>
      </c>
      <c r="L327" s="576"/>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5" t="str">
        <f t="array" ref="E328">INDEX(F332:F337,MATCH(D327&amp;D328,C332:C337&amp;D332:D337,0))&amp;"/"&amp;INDEX(E332:E337,MATCH(D327&amp;D328,C332:C337&amp;D332:D337,0))</f>
        <v>/</v>
      </c>
      <c r="F328" s="576"/>
      <c r="G328" s="139"/>
      <c r="H328" s="140"/>
      <c r="I328" s="575" t="str">
        <f t="array" ref="I328">INDEX(E332:E337,MATCH(D328&amp;D329,C332:C337&amp;D332:D337,0))&amp;"/"&amp;INDEX(F332:F337,MATCH(D328&amp;D329,C332:C337&amp;D332:D337,0))</f>
        <v>/</v>
      </c>
      <c r="J328" s="576"/>
      <c r="K328" s="575" t="str">
        <f t="array" ref="K328">INDEX(E332:E337,MATCH(D328&amp;D330,C332:C337&amp;D332:D337,0))&amp;"/"&amp;INDEX(F332:F337,MATCH(D328&amp;D330,C332:C337&amp;D332:D337,0))</f>
        <v>/</v>
      </c>
      <c r="L328" s="576"/>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5" t="str">
        <f t="array" ref="E329">INDEX(F332:F337,MATCH(D327&amp;D329,C332:C337&amp;D332:D337,0))&amp;"/"&amp;INDEX(E332:E337,MATCH(D327&amp;D329,C332:C337&amp;D332:D337,0))</f>
        <v>/</v>
      </c>
      <c r="F329" s="576"/>
      <c r="G329" s="575" t="str">
        <f t="array" ref="G329">INDEX(F332:F337,MATCH(D328&amp;D329,C332:C337&amp;D332:D337,0))&amp;"/"&amp;INDEX(E332:E337,MATCH(D328&amp;D329,C332:C337&amp;D332:D337,0))</f>
        <v>/</v>
      </c>
      <c r="H329" s="576"/>
      <c r="I329" s="139"/>
      <c r="J329" s="140"/>
      <c r="K329" s="575" t="str">
        <f t="array" ref="K329">INDEX(E332:E337,MATCH(D329&amp;D330,C332:C337&amp;D332:D337,0))&amp;"/"&amp;INDEX(F332:F337,MATCH(D329&amp;D330,C332:C337&amp;D332:D337,0))</f>
        <v>/</v>
      </c>
      <c r="L329" s="576"/>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7" t="str">
        <f t="array" ref="E330">INDEX(F332:F337,MATCH(D327&amp;D330,C332:C337&amp;D332:D337,0))&amp;"/"&amp;INDEX(E332:E337,MATCH(D327&amp;D330,C332:C337&amp;D332:D337,0))</f>
        <v>/</v>
      </c>
      <c r="F330" s="578"/>
      <c r="G330" s="577" t="str">
        <f t="array" ref="G330">INDEX(F332:F337,MATCH(D328&amp;D330,C332:C337&amp;D332:D337,0))&amp;"/"&amp;INDEX(E332:E337,MATCH(D328&amp;D330,C332:C337&amp;D332:D337,0))</f>
        <v>/</v>
      </c>
      <c r="H330" s="578"/>
      <c r="I330" s="577" t="str">
        <f t="array" ref="I330">INDEX(F332:F337,MATCH(D329&amp;D330,C332:C337&amp;D332:D337,0))&amp;"/"&amp;INDEX(E332:E337,MATCH(D329&amp;D330,C332:C337&amp;D332:D337,0))</f>
        <v>/</v>
      </c>
      <c r="J330" s="578"/>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8"/>
      <c r="B331" s="568"/>
      <c r="C331" s="169"/>
      <c r="E331" s="569" t="s">
        <v>10</v>
      </c>
      <c r="F331" s="569"/>
      <c r="G331" s="570" t="s">
        <v>11</v>
      </c>
      <c r="H331" s="570"/>
      <c r="I331" s="571" t="s">
        <v>4</v>
      </c>
      <c r="J331" s="571"/>
      <c r="K331" s="579" t="s">
        <v>12</v>
      </c>
      <c r="L331" s="579"/>
      <c r="M331" s="197" t="s">
        <v>5</v>
      </c>
      <c r="N331" s="197" t="s">
        <v>6</v>
      </c>
      <c r="O331" s="198" t="s">
        <v>8</v>
      </c>
      <c r="P331" s="199" t="s">
        <v>9</v>
      </c>
      <c r="Q331" s="13"/>
      <c r="R331" s="13"/>
      <c r="S331" s="580" t="s">
        <v>125</v>
      </c>
      <c r="T331" s="580"/>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1" t="str">
        <f>IF(ISBLANK(partije!L48),"",partije!L48)</f>
        <v/>
      </c>
      <c r="H332" s="581"/>
      <c r="I332" s="581" t="str">
        <f>IF(ISBLANK(partije!M48),"",partije!M48)</f>
        <v/>
      </c>
      <c r="J332" s="581"/>
      <c r="K332" s="581" t="str">
        <f>IF(ISBLANK(partije!N48),"",partije!N48)</f>
        <v/>
      </c>
      <c r="L332" s="581"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2" t="str">
        <f>IF(ISBLANK(partije!L49),"",partije!L49)</f>
        <v/>
      </c>
      <c r="H333" s="582"/>
      <c r="I333" s="582" t="str">
        <f>IF(ISBLANK(partije!M49),"",partije!M49)</f>
        <v/>
      </c>
      <c r="J333" s="582"/>
      <c r="K333" s="582" t="str">
        <f>IF(ISBLANK(partije!N49),"",partije!N49)</f>
        <v/>
      </c>
      <c r="L333" s="582"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2" t="str">
        <f>IF(ISBLANK(partije!L114),"",partije!L114)</f>
        <v/>
      </c>
      <c r="H334" s="582"/>
      <c r="I334" s="582" t="str">
        <f>IF(ISBLANK(partije!M114),"",partije!M114)</f>
        <v/>
      </c>
      <c r="J334" s="582"/>
      <c r="K334" s="582" t="str">
        <f>IF(ISBLANK(partije!N114),"",partije!N114)</f>
        <v/>
      </c>
      <c r="L334" s="582"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2" t="str">
        <f>IF(ISBLANK(partije!L115),"",partije!L115)</f>
        <v/>
      </c>
      <c r="H335" s="582"/>
      <c r="I335" s="582" t="str">
        <f>IF(ISBLANK(partije!M115),"",partije!M115)</f>
        <v/>
      </c>
      <c r="J335" s="582"/>
      <c r="K335" s="582" t="str">
        <f>IF(ISBLANK(partije!N115),"",partije!N115)</f>
        <v/>
      </c>
      <c r="L335" s="582"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2" t="str">
        <f>IF(ISBLANK(partije!L180),"",partije!L180)</f>
        <v/>
      </c>
      <c r="H336" s="582"/>
      <c r="I336" s="582" t="str">
        <f>IF(ISBLANK(partije!M180),"",partije!M180)</f>
        <v/>
      </c>
      <c r="J336" s="582"/>
      <c r="K336" s="582" t="str">
        <f>IF(ISBLANK(partije!N180),"",partije!N180)</f>
        <v/>
      </c>
      <c r="L336" s="582"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2" t="str">
        <f>IF(ISBLANK(partije!L181),"",partije!L181)</f>
        <v/>
      </c>
      <c r="H337" s="572"/>
      <c r="I337" s="572" t="str">
        <f>IF(ISBLANK(partije!M181),"",partije!M181)</f>
        <v/>
      </c>
      <c r="J337" s="572"/>
      <c r="K337" s="572" t="str">
        <f>IF(ISBLANK(partije!N181),"",partije!N181)</f>
        <v/>
      </c>
      <c r="L337" s="572"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3">
        <v>1</v>
      </c>
      <c r="F340" s="573"/>
      <c r="G340" s="573">
        <v>2</v>
      </c>
      <c r="H340" s="573"/>
      <c r="I340" s="574">
        <v>3</v>
      </c>
      <c r="J340" s="574"/>
      <c r="K340" s="573">
        <v>4</v>
      </c>
      <c r="L340" s="573"/>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5" t="str">
        <f t="array" ref="G341">INDEX(E346:E351,MATCH(D341&amp;D342,C346:C351&amp;D346:D351,0))&amp;"/"&amp;INDEX(F346:F351,MATCH(D341&amp;D342,C346:C351&amp;D346:D351,0))</f>
        <v>/</v>
      </c>
      <c r="H341" s="576"/>
      <c r="I341" s="575" t="str">
        <f t="array" ref="I341">INDEX(E346:E351,MATCH(D341&amp;D343,C346:C351&amp;D346:D351,0))&amp;"/"&amp;INDEX(F346:F351,MATCH(D341&amp;D343,C346:C351&amp;D346:D351,0))</f>
        <v>/</v>
      </c>
      <c r="J341" s="576"/>
      <c r="K341" s="575" t="str">
        <f t="array" ref="K341">INDEX(E346:E351,MATCH(D341&amp;D344,C346:C351&amp;D346:D351,0))&amp;"/"&amp;INDEX(F346:F351,MATCH(D341&amp;D344,C346:C351&amp;D346:D351,0))</f>
        <v>/</v>
      </c>
      <c r="L341" s="576"/>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5" t="str">
        <f t="array" ref="E342">INDEX(F346:F351,MATCH(D341&amp;D342,C346:C351&amp;D346:D351,0))&amp;"/"&amp;INDEX(E346:E351,MATCH(D341&amp;D342,C346:C351&amp;D346:D351,0))</f>
        <v>/</v>
      </c>
      <c r="F342" s="576"/>
      <c r="G342" s="139"/>
      <c r="H342" s="140"/>
      <c r="I342" s="575" t="str">
        <f t="array" ref="I342">INDEX(E346:E351,MATCH(D342&amp;D343,C346:C351&amp;D346:D351,0))&amp;"/"&amp;INDEX(F346:F351,MATCH(D342&amp;D343,C346:C351&amp;D346:D351,0))</f>
        <v>/</v>
      </c>
      <c r="J342" s="576"/>
      <c r="K342" s="575" t="str">
        <f t="array" ref="K342">INDEX(E346:E351,MATCH(D342&amp;D344,C346:C351&amp;D346:D351,0))&amp;"/"&amp;INDEX(F346:F351,MATCH(D342&amp;D344,C346:C351&amp;D346:D351,0))</f>
        <v>/</v>
      </c>
      <c r="L342" s="576"/>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5" t="str">
        <f t="array" ref="E343">INDEX(F346:F351,MATCH(D341&amp;D343,C346:C351&amp;D346:D351,0))&amp;"/"&amp;INDEX(E346:E351,MATCH(D341&amp;D343,C346:C351&amp;D346:D351,0))</f>
        <v>/</v>
      </c>
      <c r="F343" s="576"/>
      <c r="G343" s="575" t="str">
        <f t="array" ref="G343">INDEX(F346:F351,MATCH(D342&amp;D343,C346:C351&amp;D346:D351,0))&amp;"/"&amp;INDEX(E346:E351,MATCH(D342&amp;D343,C346:C351&amp;D346:D351,0))</f>
        <v>/</v>
      </c>
      <c r="H343" s="576"/>
      <c r="I343" s="139"/>
      <c r="J343" s="140"/>
      <c r="K343" s="575" t="str">
        <f t="array" ref="K343">INDEX(E346:E351,MATCH(D343&amp;D344,C346:C351&amp;D346:D351,0))&amp;"/"&amp;INDEX(F346:F351,MATCH(D343&amp;D344,C346:C351&amp;D346:D351,0))</f>
        <v>/</v>
      </c>
      <c r="L343" s="576"/>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7" t="str">
        <f t="array" ref="E344">INDEX(F346:F351,MATCH(D341&amp;D344,C346:C351&amp;D346:D351,0))&amp;"/"&amp;INDEX(E346:E351,MATCH(D341&amp;D344,C346:C351&amp;D346:D351,0))</f>
        <v>/</v>
      </c>
      <c r="F344" s="578"/>
      <c r="G344" s="577" t="str">
        <f t="array" ref="G344">INDEX(F346:F351,MATCH(D342&amp;D344,C346:C351&amp;D346:D351,0))&amp;"/"&amp;INDEX(E346:E351,MATCH(D342&amp;D344,C346:C351&amp;D346:D351,0))</f>
        <v>/</v>
      </c>
      <c r="H344" s="578"/>
      <c r="I344" s="577" t="str">
        <f t="array" ref="I344">INDEX(F346:F351,MATCH(D343&amp;D344,C346:C351&amp;D346:D351,0))&amp;"/"&amp;INDEX(E346:E351,MATCH(D343&amp;D344,C346:C351&amp;D346:D351,0))</f>
        <v>/</v>
      </c>
      <c r="J344" s="578"/>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8"/>
      <c r="B345" s="568"/>
      <c r="C345" s="169"/>
      <c r="E345" s="569" t="s">
        <v>10</v>
      </c>
      <c r="F345" s="569"/>
      <c r="G345" s="570" t="s">
        <v>11</v>
      </c>
      <c r="H345" s="570"/>
      <c r="I345" s="571" t="s">
        <v>4</v>
      </c>
      <c r="J345" s="571"/>
      <c r="K345" s="579" t="s">
        <v>12</v>
      </c>
      <c r="L345" s="579"/>
      <c r="M345" s="197" t="s">
        <v>5</v>
      </c>
      <c r="N345" s="197" t="s">
        <v>6</v>
      </c>
      <c r="O345" s="198" t="s">
        <v>8</v>
      </c>
      <c r="P345" s="199" t="s">
        <v>9</v>
      </c>
      <c r="Q345" s="13"/>
      <c r="R345" s="13"/>
      <c r="S345" s="580" t="s">
        <v>125</v>
      </c>
      <c r="T345" s="580"/>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1" t="str">
        <f>IF(ISBLANK(partije!L50),"",partije!L50)</f>
        <v/>
      </c>
      <c r="H346" s="581"/>
      <c r="I346" s="581" t="str">
        <f>IF(ISBLANK(partije!M50),"",partije!M50)</f>
        <v/>
      </c>
      <c r="J346" s="581"/>
      <c r="K346" s="581" t="str">
        <f>IF(ISBLANK(partije!N50),"",partije!N50)</f>
        <v/>
      </c>
      <c r="L346" s="581"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2" t="str">
        <f>IF(ISBLANK(partije!L51),"",partije!L51)</f>
        <v/>
      </c>
      <c r="H347" s="582"/>
      <c r="I347" s="582" t="str">
        <f>IF(ISBLANK(partije!M51),"",partije!M51)</f>
        <v/>
      </c>
      <c r="J347" s="582"/>
      <c r="K347" s="582" t="str">
        <f>IF(ISBLANK(partije!N51),"",partije!N51)</f>
        <v/>
      </c>
      <c r="L347" s="582"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2" t="str">
        <f>IF(ISBLANK(partije!L116),"",partije!L116)</f>
        <v/>
      </c>
      <c r="H348" s="582"/>
      <c r="I348" s="582" t="str">
        <f>IF(ISBLANK(partije!M116),"",partije!M116)</f>
        <v/>
      </c>
      <c r="J348" s="582"/>
      <c r="K348" s="582" t="str">
        <f>IF(ISBLANK(partije!N116),"",partije!N116)</f>
        <v/>
      </c>
      <c r="L348" s="582"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2" t="str">
        <f>IF(ISBLANK(partije!L117),"",partije!L117)</f>
        <v/>
      </c>
      <c r="H349" s="582"/>
      <c r="I349" s="582" t="str">
        <f>IF(ISBLANK(partije!M117),"",partije!M117)</f>
        <v/>
      </c>
      <c r="J349" s="582"/>
      <c r="K349" s="582" t="str">
        <f>IF(ISBLANK(partije!N117),"",partije!N117)</f>
        <v/>
      </c>
      <c r="L349" s="582"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2" t="str">
        <f>IF(ISBLANK(partije!O182),"",partije!L182)</f>
        <v/>
      </c>
      <c r="H350" s="582"/>
      <c r="I350" s="582" t="str">
        <f>IF(ISBLANK(partije!M182),"",partije!M182)</f>
        <v/>
      </c>
      <c r="J350" s="582"/>
      <c r="K350" s="582" t="str">
        <f>IF(ISBLANK(partije!N182),"",partije!N182)</f>
        <v/>
      </c>
      <c r="L350" s="582"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2" t="str">
        <f>IF(ISBLANK(partije!L183),"",partije!L183)</f>
        <v/>
      </c>
      <c r="H351" s="572"/>
      <c r="I351" s="572" t="str">
        <f>IF(ISBLANK(partije!M183),"",partije!M183)</f>
        <v/>
      </c>
      <c r="J351" s="572"/>
      <c r="K351" s="572" t="str">
        <f>IF(ISBLANK(partije!N183),"",partije!N183)</f>
        <v/>
      </c>
      <c r="L351" s="572"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3">
        <v>1</v>
      </c>
      <c r="F354" s="573"/>
      <c r="G354" s="573">
        <v>2</v>
      </c>
      <c r="H354" s="573"/>
      <c r="I354" s="574">
        <v>3</v>
      </c>
      <c r="J354" s="574"/>
      <c r="K354" s="573">
        <v>4</v>
      </c>
      <c r="L354" s="573"/>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5" t="str">
        <f t="array" ref="G355">INDEX(E360:E365,MATCH(D355&amp;D356,C360:C365&amp;D360:D365,0))&amp;"/"&amp;INDEX(F360:F365,MATCH(D355&amp;D356,C360:C365&amp;D360:D365,0))</f>
        <v>/</v>
      </c>
      <c r="H355" s="576"/>
      <c r="I355" s="575" t="str">
        <f t="array" ref="I355">INDEX(E360:E365,MATCH(D355&amp;D357,C360:C365&amp;D360:D365,0))&amp;"/"&amp;INDEX(F360:F365,MATCH(D355&amp;D357,C360:C365&amp;D360:D365,0))</f>
        <v>/</v>
      </c>
      <c r="J355" s="576"/>
      <c r="K355" s="575" t="str">
        <f t="array" ref="K355">INDEX(E360:E365,MATCH(D355&amp;D358,C360:C365&amp;D360:D365,0))&amp;"/"&amp;INDEX(F360:F365,MATCH(D355&amp;D358,C360:C365&amp;D360:D365,0))</f>
        <v>/</v>
      </c>
      <c r="L355" s="576"/>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5" t="str">
        <f t="array" ref="E356">INDEX(F360:F365,MATCH(D355&amp;D356,C360:C365&amp;D360:D365,0))&amp;"/"&amp;INDEX(E360:E365,MATCH(D355&amp;D356,C360:C365&amp;D360:D365,0))</f>
        <v>/</v>
      </c>
      <c r="F356" s="576"/>
      <c r="G356" s="139"/>
      <c r="H356" s="140"/>
      <c r="I356" s="575" t="str">
        <f t="array" ref="I356">INDEX(E360:E365,MATCH(D356&amp;D357,C360:C365&amp;D360:D365,0))&amp;"/"&amp;INDEX(F360:F365,MATCH(D356&amp;D357,C360:C365&amp;D360:D365,0))</f>
        <v>/</v>
      </c>
      <c r="J356" s="576"/>
      <c r="K356" s="575" t="str">
        <f t="array" ref="K356">INDEX(E360:E365,MATCH(D356&amp;D358,C360:C365&amp;D360:D365,0))&amp;"/"&amp;INDEX(F360:F365,MATCH(D356&amp;D358,C360:C365&amp;D360:D365,0))</f>
        <v>/</v>
      </c>
      <c r="L356" s="576"/>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5" t="str">
        <f t="array" ref="E357">INDEX(F360:F365,MATCH(D355&amp;D357,C360:C365&amp;D360:D365,0))&amp;"/"&amp;INDEX(E360:E365,MATCH(D355&amp;D357,C360:C365&amp;D360:D365,0))</f>
        <v>/</v>
      </c>
      <c r="F357" s="576"/>
      <c r="G357" s="575" t="str">
        <f t="array" ref="G357">INDEX(F360:F365,MATCH(D356&amp;D357,C360:C365&amp;D360:D365,0))&amp;"/"&amp;INDEX(E360:E365,MATCH(D356&amp;D357,C360:C365&amp;D360:D365,0))</f>
        <v>/</v>
      </c>
      <c r="H357" s="576"/>
      <c r="I357" s="139"/>
      <c r="J357" s="140"/>
      <c r="K357" s="575" t="str">
        <f t="array" ref="K357">INDEX(E360:E365,MATCH(D357&amp;D358,C360:C365&amp;D360:D365,0))&amp;"/"&amp;INDEX(F360:F365,MATCH(D357&amp;D358,C360:C365&amp;D360:D365,0))</f>
        <v>/</v>
      </c>
      <c r="L357" s="576"/>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7" t="str">
        <f t="array" ref="E358">INDEX(F360:F365,MATCH(D355&amp;D358,C360:C365&amp;D360:D365,0))&amp;"/"&amp;INDEX(E360:E365,MATCH(D355&amp;D358,C360:C365&amp;D360:D365,0))</f>
        <v>/</v>
      </c>
      <c r="F358" s="578"/>
      <c r="G358" s="577" t="str">
        <f t="array" ref="G358">INDEX(F360:F365,MATCH(D356&amp;D358,C360:C365&amp;D360:D365,0))&amp;"/"&amp;INDEX(E360:E365,MATCH(D356&amp;D358,C360:C365&amp;D360:D365,0))</f>
        <v>/</v>
      </c>
      <c r="H358" s="578"/>
      <c r="I358" s="577" t="str">
        <f t="array" ref="I358">INDEX(F360:F365,MATCH(D357&amp;D358,C360:C365&amp;D360:D365,0))&amp;"/"&amp;INDEX(E360:E365,MATCH(D357&amp;D358,C360:C365&amp;D360:D365,0))</f>
        <v>/</v>
      </c>
      <c r="J358" s="578"/>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8"/>
      <c r="B359" s="568"/>
      <c r="C359" s="169"/>
      <c r="E359" s="569" t="s">
        <v>10</v>
      </c>
      <c r="F359" s="569"/>
      <c r="G359" s="570" t="s">
        <v>11</v>
      </c>
      <c r="H359" s="570"/>
      <c r="I359" s="571" t="s">
        <v>4</v>
      </c>
      <c r="J359" s="571"/>
      <c r="K359" s="579" t="s">
        <v>12</v>
      </c>
      <c r="L359" s="579"/>
      <c r="M359" s="197" t="s">
        <v>5</v>
      </c>
      <c r="N359" s="197" t="s">
        <v>6</v>
      </c>
      <c r="O359" s="198" t="s">
        <v>8</v>
      </c>
      <c r="P359" s="199" t="s">
        <v>9</v>
      </c>
      <c r="Q359" s="13"/>
      <c r="R359" s="13"/>
      <c r="S359" s="580" t="s">
        <v>125</v>
      </c>
      <c r="T359" s="580"/>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1" t="str">
        <f>IF(ISBLANK(partije!L52),"",partije!L52)</f>
        <v/>
      </c>
      <c r="H360" s="581"/>
      <c r="I360" s="581" t="str">
        <f>IF(ISBLANK(partije!M52),"",partije!M52)</f>
        <v/>
      </c>
      <c r="J360" s="581"/>
      <c r="K360" s="581" t="str">
        <f>IF(ISBLANK(partije!N52),"",partije!N52)</f>
        <v/>
      </c>
      <c r="L360" s="581"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2" t="str">
        <f>IF(ISBLANK(partije!L53),"",partije!L53)</f>
        <v/>
      </c>
      <c r="H361" s="582"/>
      <c r="I361" s="582" t="str">
        <f>IF(ISBLANK(partije!M53),"",partije!M53)</f>
        <v/>
      </c>
      <c r="J361" s="582"/>
      <c r="K361" s="582" t="str">
        <f>IF(ISBLANK(partije!N53),"",partije!N53)</f>
        <v/>
      </c>
      <c r="L361" s="582"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2" t="str">
        <f>IF(ISBLANK(partije!L118),"",partije!L118)</f>
        <v/>
      </c>
      <c r="H362" s="582"/>
      <c r="I362" s="582" t="str">
        <f>IF(ISBLANK(partije!M118),"",partije!M118)</f>
        <v/>
      </c>
      <c r="J362" s="582"/>
      <c r="K362" s="582" t="str">
        <f>IF(ISBLANK(partije!N118),"",partije!N118)</f>
        <v/>
      </c>
      <c r="L362" s="582"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2" t="str">
        <f>IF(ISBLANK(partije!L119),"",partije!L119)</f>
        <v/>
      </c>
      <c r="H363" s="582"/>
      <c r="I363" s="582" t="str">
        <f>IF(ISBLANK(partije!M119),"",partije!M119)</f>
        <v/>
      </c>
      <c r="J363" s="582"/>
      <c r="K363" s="582" t="str">
        <f>IF(ISBLANK(partije!N119),"",partije!N119)</f>
        <v/>
      </c>
      <c r="L363" s="582"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2" t="str">
        <f>IF(ISBLANK(partije!L184),"",partije!L184)</f>
        <v/>
      </c>
      <c r="H364" s="582"/>
      <c r="I364" s="582" t="str">
        <f>IF(ISBLANK(partije!M184),"",partije!M184)</f>
        <v/>
      </c>
      <c r="J364" s="582"/>
      <c r="K364" s="582" t="str">
        <f>IF(ISBLANK(partije!N184),"",partije!N184)</f>
        <v/>
      </c>
      <c r="L364" s="582"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2" t="str">
        <f>IF(ISBLANK(partije!L185),"",partije!L185)</f>
        <v/>
      </c>
      <c r="H365" s="572"/>
      <c r="I365" s="572" t="str">
        <f>IF(ISBLANK(partije!M185),"",partije!M185)</f>
        <v/>
      </c>
      <c r="J365" s="572"/>
      <c r="K365" s="572" t="str">
        <f>IF(ISBLANK(partije!N185),"",partije!N185)</f>
        <v/>
      </c>
      <c r="L365" s="572"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3">
        <v>1</v>
      </c>
      <c r="F368" s="573"/>
      <c r="G368" s="573">
        <v>2</v>
      </c>
      <c r="H368" s="573"/>
      <c r="I368" s="574">
        <v>3</v>
      </c>
      <c r="J368" s="574"/>
      <c r="K368" s="573">
        <v>4</v>
      </c>
      <c r="L368" s="573"/>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5" t="str">
        <f t="array" ref="G369">INDEX(E374:E379,MATCH(D369&amp;D370,C374:C379&amp;D374:D379,0))&amp;"/"&amp;INDEX(F374:F379,MATCH(D369&amp;D370,C374:C379&amp;D374:D379,0))</f>
        <v>/</v>
      </c>
      <c r="H369" s="576"/>
      <c r="I369" s="575" t="str">
        <f t="array" ref="I369">INDEX(E374:E379,MATCH(D369&amp;D371,C374:C379&amp;D374:D379,0))&amp;"/"&amp;INDEX(F374:F379,MATCH(D369&amp;D371,C374:C379&amp;D374:D379,0))</f>
        <v>/</v>
      </c>
      <c r="J369" s="576"/>
      <c r="K369" s="575" t="str">
        <f t="array" ref="K369">INDEX(E374:E379,MATCH(D369&amp;D372,C374:C379&amp;D374:D379,0))&amp;"/"&amp;INDEX(F374:F379,MATCH(D369&amp;D372,C374:C379&amp;D374:D379,0))</f>
        <v>/</v>
      </c>
      <c r="L369" s="576"/>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5" t="str">
        <f t="array" ref="E370">INDEX(F374:F379,MATCH(D369&amp;D370,C374:C379&amp;D374:D379,0))&amp;"/"&amp;INDEX(E374:E379,MATCH(D369&amp;D370,C374:C379&amp;D374:D379,0))</f>
        <v>/</v>
      </c>
      <c r="F370" s="576"/>
      <c r="G370" s="139"/>
      <c r="H370" s="140"/>
      <c r="I370" s="575" t="str">
        <f t="array" ref="I370">INDEX(E374:E379,MATCH(D370&amp;D371,C374:C379&amp;D374:D379,0))&amp;"/"&amp;INDEX(F374:F379,MATCH(D370&amp;D371,C374:C379&amp;D374:D379,0))</f>
        <v>/</v>
      </c>
      <c r="J370" s="576"/>
      <c r="K370" s="575" t="str">
        <f t="array" ref="K370">INDEX(E374:E379,MATCH(D370&amp;D372,C374:C379&amp;D374:D379,0))&amp;"/"&amp;INDEX(F374:F379,MATCH(D370&amp;D372,C374:C379&amp;D374:D379,0))</f>
        <v>/</v>
      </c>
      <c r="L370" s="576"/>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5" t="str">
        <f t="array" ref="E371">INDEX(F374:F379,MATCH(D369&amp;D371,C374:C379&amp;D374:D379,0))&amp;"/"&amp;INDEX(E374:E379,MATCH(D369&amp;D371,C374:C379&amp;D374:D379,0))</f>
        <v>/</v>
      </c>
      <c r="F371" s="576"/>
      <c r="G371" s="575" t="str">
        <f t="array" ref="G371">INDEX(F374:F379,MATCH(D370&amp;D371,C374:C379&amp;D374:D379,0))&amp;"/"&amp;INDEX(E374:E379,MATCH(D370&amp;D371,C374:C379&amp;D374:D379,0))</f>
        <v>/</v>
      </c>
      <c r="H371" s="576"/>
      <c r="I371" s="139"/>
      <c r="J371" s="140"/>
      <c r="K371" s="575" t="str">
        <f t="array" ref="K371">INDEX(E374:E379,MATCH(D371&amp;D372,C374:C379&amp;D374:D379,0))&amp;"/"&amp;INDEX(F374:F379,MATCH(D371&amp;D372,C374:C379&amp;D374:D379,0))</f>
        <v>/</v>
      </c>
      <c r="L371" s="576"/>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7" t="str">
        <f t="array" ref="E372">INDEX(F374:F379,MATCH(D369&amp;D372,C374:C379&amp;D374:D379,0))&amp;"/"&amp;INDEX(E374:E379,MATCH(D369&amp;D372,C374:C379&amp;D374:D379,0))</f>
        <v>/</v>
      </c>
      <c r="F372" s="578"/>
      <c r="G372" s="577" t="str">
        <f t="array" ref="G372">INDEX(F374:F379,MATCH(D370&amp;D372,C374:C379&amp;D374:D379,0))&amp;"/"&amp;INDEX(E374:E379,MATCH(D370&amp;D372,C374:C379&amp;D374:D379,0))</f>
        <v>/</v>
      </c>
      <c r="H372" s="578"/>
      <c r="I372" s="577" t="str">
        <f t="array" ref="I372">INDEX(F374:F379,MATCH(D371&amp;D372,C374:C379&amp;D374:D379,0))&amp;"/"&amp;INDEX(E374:E379,MATCH(D371&amp;D372,C374:C379&amp;D374:D379,0))</f>
        <v>/</v>
      </c>
      <c r="J372" s="578"/>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8"/>
      <c r="B373" s="568"/>
      <c r="C373" s="169"/>
      <c r="E373" s="569" t="s">
        <v>10</v>
      </c>
      <c r="F373" s="569"/>
      <c r="G373" s="570" t="s">
        <v>11</v>
      </c>
      <c r="H373" s="570"/>
      <c r="I373" s="571" t="s">
        <v>4</v>
      </c>
      <c r="J373" s="571"/>
      <c r="K373" s="579" t="s">
        <v>12</v>
      </c>
      <c r="L373" s="579"/>
      <c r="M373" s="197" t="s">
        <v>5</v>
      </c>
      <c r="N373" s="197" t="s">
        <v>6</v>
      </c>
      <c r="O373" s="198" t="s">
        <v>8</v>
      </c>
      <c r="P373" s="199" t="s">
        <v>9</v>
      </c>
      <c r="Q373" s="13"/>
      <c r="R373" s="13"/>
      <c r="S373" s="580" t="s">
        <v>125</v>
      </c>
      <c r="T373" s="580"/>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1" t="str">
        <f>IF(ISBLANK(partije!L54),"",partije!L54)</f>
        <v/>
      </c>
      <c r="H374" s="581"/>
      <c r="I374" s="581" t="str">
        <f>IF(ISBLANK(partije!M54),"",partije!M54)</f>
        <v/>
      </c>
      <c r="J374" s="581"/>
      <c r="K374" s="581" t="str">
        <f>IF(ISBLANK(partije!N54),"",partije!N54)</f>
        <v/>
      </c>
      <c r="L374" s="581"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2" t="str">
        <f>IF(ISBLANK(partije!L55),"",partije!L55)</f>
        <v/>
      </c>
      <c r="H375" s="582"/>
      <c r="I375" s="582" t="str">
        <f>IF(ISBLANK(partije!M55),"",partije!M55)</f>
        <v/>
      </c>
      <c r="J375" s="582"/>
      <c r="K375" s="582" t="str">
        <f>IF(ISBLANK(partije!N55),"",partije!N55)</f>
        <v/>
      </c>
      <c r="L375" s="582"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2" t="str">
        <f>IF(ISBLANK(partije!L120),"",partije!L120)</f>
        <v/>
      </c>
      <c r="H376" s="582"/>
      <c r="I376" s="582" t="str">
        <f>IF(ISBLANK(partije!M120),"",partije!M120)</f>
        <v/>
      </c>
      <c r="J376" s="582"/>
      <c r="K376" s="582" t="str">
        <f>IF(ISBLANK(partije!N120),"",partije!N120)</f>
        <v/>
      </c>
      <c r="L376" s="582"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2" t="str">
        <f>IF(ISBLANK(partije!L121),"",partije!L121)</f>
        <v/>
      </c>
      <c r="H377" s="582"/>
      <c r="I377" s="582" t="str">
        <f>IF(ISBLANK(partije!M121),"",partije!M121)</f>
        <v/>
      </c>
      <c r="J377" s="582"/>
      <c r="K377" s="582" t="str">
        <f>IF(ISBLANK(partije!N121),"",partije!N121)</f>
        <v/>
      </c>
      <c r="L377" s="582"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2" t="str">
        <f>IF(ISBLANK(partije!L186),"",partije!L186)</f>
        <v/>
      </c>
      <c r="H378" s="582"/>
      <c r="I378" s="582" t="str">
        <f>IF(ISBLANK(partije!M186),"",partije!M186)</f>
        <v/>
      </c>
      <c r="J378" s="582"/>
      <c r="K378" s="582" t="str">
        <f>IF(ISBLANK(partije!N186),"",partije!N186)</f>
        <v/>
      </c>
      <c r="L378" s="582"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2" t="str">
        <f>IF(ISBLANK(partije!L187),"",partije!L187)</f>
        <v/>
      </c>
      <c r="H379" s="572"/>
      <c r="I379" s="572" t="str">
        <f>IF(ISBLANK(partije!M187),"",partije!M187)</f>
        <v/>
      </c>
      <c r="J379" s="572"/>
      <c r="K379" s="572" t="str">
        <f>IF(ISBLANK(partije!N187),"",partije!N187)</f>
        <v/>
      </c>
      <c r="L379" s="572"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3">
        <v>1</v>
      </c>
      <c r="F382" s="573"/>
      <c r="G382" s="573">
        <v>2</v>
      </c>
      <c r="H382" s="573"/>
      <c r="I382" s="574">
        <v>3</v>
      </c>
      <c r="J382" s="574"/>
      <c r="K382" s="573">
        <v>4</v>
      </c>
      <c r="L382" s="573"/>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5" t="str">
        <f t="array" ref="G383">INDEX(E388:E393,MATCH(D383&amp;D384,C388:C393&amp;D388:D393,0))&amp;"/"&amp;INDEX(F388:F393,MATCH(D383&amp;D384,C388:C393&amp;D388:D393,0))</f>
        <v>/</v>
      </c>
      <c r="H383" s="576"/>
      <c r="I383" s="575" t="str">
        <f t="array" ref="I383">INDEX(E388:E393,MATCH(D383&amp;D385,C388:C393&amp;D388:D393,0))&amp;"/"&amp;INDEX(F388:F393,MATCH(D383&amp;D385,C388:C393&amp;D388:D393,0))</f>
        <v>/</v>
      </c>
      <c r="J383" s="576"/>
      <c r="K383" s="575" t="str">
        <f t="array" ref="K383">INDEX(E388:E393,MATCH(D383&amp;D386,C388:C393&amp;D388:D393,0))&amp;"/"&amp;INDEX(F388:F393,MATCH(D383&amp;D386,C388:C393&amp;D388:D393,0))</f>
        <v>/</v>
      </c>
      <c r="L383" s="576"/>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5" t="str">
        <f t="array" ref="E384">INDEX(F388:F393,MATCH(D383&amp;D384,C388:C393&amp;D388:D393,0))&amp;"/"&amp;INDEX(E388:E393,MATCH(D383&amp;D384,C388:C393&amp;D388:D393,0))</f>
        <v>/</v>
      </c>
      <c r="F384" s="576"/>
      <c r="G384" s="139"/>
      <c r="H384" s="140"/>
      <c r="I384" s="575" t="str">
        <f t="array" ref="I384">INDEX(E388:E393,MATCH(D384&amp;D385,C388:C393&amp;D388:D393,0))&amp;"/"&amp;INDEX(F388:F393,MATCH(D384&amp;D385,C388:C393&amp;D388:D393,0))</f>
        <v>/</v>
      </c>
      <c r="J384" s="576"/>
      <c r="K384" s="575" t="str">
        <f t="array" ref="K384">INDEX(E388:E393,MATCH(D384&amp;D386,C388:C393&amp;D388:D393,0))&amp;"/"&amp;INDEX(F388:F393,MATCH(D384&amp;D386,C388:C393&amp;D388:D393,0))</f>
        <v>/</v>
      </c>
      <c r="L384" s="576"/>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5" t="str">
        <f t="array" ref="E385">INDEX(F388:F393,MATCH(D383&amp;D385,C388:C393&amp;D388:D393,0))&amp;"/"&amp;INDEX(E388:E393,MATCH(D383&amp;D385,C388:C393&amp;D388:D393,0))</f>
        <v>/</v>
      </c>
      <c r="F385" s="576"/>
      <c r="G385" s="575" t="str">
        <f t="array" ref="G385">INDEX(F388:F393,MATCH(D384&amp;D385,C388:C393&amp;D388:D393,0))&amp;"/"&amp;INDEX(E388:E393,MATCH(D384&amp;D385,C388:C393&amp;D388:D393,0))</f>
        <v>/</v>
      </c>
      <c r="H385" s="576"/>
      <c r="I385" s="139"/>
      <c r="J385" s="140"/>
      <c r="K385" s="575" t="str">
        <f t="array" ref="K385">INDEX(E388:E393,MATCH(D385&amp;D386,C388:C393&amp;D388:D393,0))&amp;"/"&amp;INDEX(F388:F393,MATCH(D385&amp;D386,C388:C393&amp;D388:D393,0))</f>
        <v>/</v>
      </c>
      <c r="L385" s="576"/>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7" t="str">
        <f t="array" ref="E386">INDEX(F388:F393,MATCH(D383&amp;D386,C388:C393&amp;D388:D393,0))&amp;"/"&amp;INDEX(E388:E393,MATCH(D383&amp;D386,C388:C393&amp;D388:D393,0))</f>
        <v>/</v>
      </c>
      <c r="F386" s="578"/>
      <c r="G386" s="577" t="str">
        <f t="array" ref="G386">INDEX(F388:F393,MATCH(D384&amp;D386,C388:C393&amp;D388:D393,0))&amp;"/"&amp;INDEX(E388:E393,MATCH(D384&amp;D386,C388:C393&amp;D388:D393,0))</f>
        <v>/</v>
      </c>
      <c r="H386" s="578"/>
      <c r="I386" s="577" t="str">
        <f t="array" ref="I386">INDEX(F388:F393,MATCH(D385&amp;D386,C388:C393&amp;D388:D393,0))&amp;"/"&amp;INDEX(E388:E393,MATCH(D385&amp;D386,C388:C393&amp;D388:D393,0))</f>
        <v>/</v>
      </c>
      <c r="J386" s="578"/>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8"/>
      <c r="B387" s="568"/>
      <c r="C387" s="169"/>
      <c r="E387" s="569" t="s">
        <v>10</v>
      </c>
      <c r="F387" s="569"/>
      <c r="G387" s="570" t="s">
        <v>11</v>
      </c>
      <c r="H387" s="570"/>
      <c r="I387" s="571" t="s">
        <v>4</v>
      </c>
      <c r="J387" s="571"/>
      <c r="K387" s="579" t="s">
        <v>12</v>
      </c>
      <c r="L387" s="579"/>
      <c r="M387" s="197" t="s">
        <v>5</v>
      </c>
      <c r="N387" s="197" t="s">
        <v>6</v>
      </c>
      <c r="O387" s="198" t="s">
        <v>8</v>
      </c>
      <c r="P387" s="199" t="s">
        <v>9</v>
      </c>
      <c r="Q387" s="13"/>
      <c r="R387" s="13"/>
      <c r="S387" s="580" t="s">
        <v>125</v>
      </c>
      <c r="T387" s="580"/>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1"/>
      <c r="H388" s="581" t="str">
        <f>IF(ISBLANK(partije!L56),"",partije!L56)</f>
        <v/>
      </c>
      <c r="I388" s="581" t="str">
        <f>IF(ISBLANK(partije!M56),"",partije!M56)</f>
        <v/>
      </c>
      <c r="J388" s="581"/>
      <c r="K388" s="581" t="str">
        <f>IF(ISBLANK(partije!N56),"",partije!N56)</f>
        <v/>
      </c>
      <c r="L388" s="581"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2"/>
      <c r="H389" s="582" t="str">
        <f>IF(ISBLANK(partije!L57),"",partije!L57)</f>
        <v/>
      </c>
      <c r="I389" s="582" t="str">
        <f>IF(ISBLANK(partije!M57),"",partije!M57)</f>
        <v/>
      </c>
      <c r="J389" s="582"/>
      <c r="K389" s="582" t="str">
        <f>IF(ISBLANK(partije!N57),"",partije!N57)</f>
        <v/>
      </c>
      <c r="L389" s="582"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2"/>
      <c r="H390" s="582" t="str">
        <f>IF(ISBLANK(partije!L122),"",partije!L122)</f>
        <v/>
      </c>
      <c r="I390" s="582" t="str">
        <f>IF(ISBLANK(partije!M122),"",partije!M122)</f>
        <v/>
      </c>
      <c r="J390" s="582"/>
      <c r="K390" s="582" t="str">
        <f>IF(ISBLANK(partije!N122),"",partije!N122)</f>
        <v/>
      </c>
      <c r="L390" s="582"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2"/>
      <c r="H391" s="582" t="str">
        <f>IF(ISBLANK(partije!L123),"",partije!L123)</f>
        <v/>
      </c>
      <c r="I391" s="582" t="str">
        <f>IF(ISBLANK(partije!M123),"",partije!M123)</f>
        <v/>
      </c>
      <c r="J391" s="582"/>
      <c r="K391" s="582" t="str">
        <f>IF(ISBLANK(partije!N123),"",partije!N123)</f>
        <v/>
      </c>
      <c r="L391" s="582"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2"/>
      <c r="H392" s="582" t="str">
        <f>IF(ISBLANK(partije!L188),"",partije!L188)</f>
        <v/>
      </c>
      <c r="I392" s="582" t="str">
        <f>IF(ISBLANK(partije!M188),"",partije!M188)</f>
        <v/>
      </c>
      <c r="J392" s="582"/>
      <c r="K392" s="582" t="str">
        <f>IF(ISBLANK(partije!N188),"",partije!N188)</f>
        <v/>
      </c>
      <c r="L392" s="582"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2"/>
      <c r="H393" s="572" t="str">
        <f>IF(ISBLANK(partije!L189),"",partije!L189)</f>
        <v/>
      </c>
      <c r="I393" s="572" t="str">
        <f>IF(ISBLANK(partije!M189),"",partije!M189)</f>
        <v/>
      </c>
      <c r="J393" s="572"/>
      <c r="K393" s="572" t="str">
        <f>IF(ISBLANK(partije!N189),"",partije!N189)</f>
        <v/>
      </c>
      <c r="L393" s="572"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3">
        <v>1</v>
      </c>
      <c r="F396" s="573"/>
      <c r="G396" s="573">
        <v>2</v>
      </c>
      <c r="H396" s="573"/>
      <c r="I396" s="574">
        <v>3</v>
      </c>
      <c r="J396" s="574"/>
      <c r="K396" s="573">
        <v>4</v>
      </c>
      <c r="L396" s="573"/>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5" t="str">
        <f t="array" ref="G397">INDEX(E402:E407,MATCH(D397&amp;D398,C402:C407&amp;D402:D407,0))&amp;"/"&amp;INDEX(F402:F407,MATCH(D397&amp;D398,C402:C407&amp;D402:D407,0))</f>
        <v>/</v>
      </c>
      <c r="H397" s="576"/>
      <c r="I397" s="575" t="str">
        <f t="array" ref="I397">INDEX(E402:E407,MATCH(D397&amp;D399,C402:C407&amp;D402:D407,0))&amp;"/"&amp;INDEX(F402:F407,MATCH(D397&amp;D399,C402:C407&amp;D402:D407,0))</f>
        <v>/</v>
      </c>
      <c r="J397" s="576"/>
      <c r="K397" s="575" t="str">
        <f t="array" ref="K397">INDEX(E402:E407,MATCH(D397&amp;D400,C402:C407&amp;D402:D407,0))&amp;"/"&amp;INDEX(F402:F407,MATCH(D397&amp;D400,C402:C407&amp;D402:D407,0))</f>
        <v>/</v>
      </c>
      <c r="L397" s="576"/>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5" t="str">
        <f t="array" ref="E398">INDEX(F402:F407,MATCH(D397&amp;D398,C402:C407&amp;D402:D407,0))&amp;"/"&amp;INDEX(E402:E407,MATCH(D397&amp;D398,C402:C407&amp;D402:D407,0))</f>
        <v>/</v>
      </c>
      <c r="F398" s="576"/>
      <c r="G398" s="139"/>
      <c r="H398" s="140"/>
      <c r="I398" s="575" t="str">
        <f t="array" ref="I398">INDEX(E402:E407,MATCH(D398&amp;D399,C402:C407&amp;D402:D407,0))&amp;"/"&amp;INDEX(F402:F407,MATCH(D398&amp;D399,C402:C407&amp;D402:D407,0))</f>
        <v>/</v>
      </c>
      <c r="J398" s="576"/>
      <c r="K398" s="575" t="str">
        <f t="array" ref="K398">INDEX(E402:E407,MATCH(D398&amp;D400,C402:C407&amp;D402:D407,0))&amp;"/"&amp;INDEX(F402:F407,MATCH(D398&amp;D400,C402:C407&amp;D402:D407,0))</f>
        <v>/</v>
      </c>
      <c r="L398" s="576"/>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5" t="str">
        <f t="array" ref="E399">INDEX(F402:F407,MATCH(D397&amp;D399,C402:C407&amp;D402:D407,0))&amp;"/"&amp;INDEX(E402:E407,MATCH(D397&amp;D399,C402:C407&amp;D402:D407,0))</f>
        <v>/</v>
      </c>
      <c r="F399" s="576"/>
      <c r="G399" s="575" t="str">
        <f t="array" ref="G399">INDEX(F402:F407,MATCH(D398&amp;D399,C402:C407&amp;D402:D407,0))&amp;"/"&amp;INDEX(E402:E407,MATCH(D398&amp;D399,C402:C407&amp;D402:D407,0))</f>
        <v>/</v>
      </c>
      <c r="H399" s="576"/>
      <c r="I399" s="139"/>
      <c r="J399" s="140"/>
      <c r="K399" s="575" t="str">
        <f t="array" ref="K399">INDEX(E402:E407,MATCH(D399&amp;D400,C402:C407&amp;D402:D407,0))&amp;"/"&amp;INDEX(F402:F407,MATCH(D399&amp;D400,C402:C407&amp;D402:D407,0))</f>
        <v>/</v>
      </c>
      <c r="L399" s="576"/>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7" t="str">
        <f t="array" ref="E400">INDEX(F402:F407,MATCH(D397&amp;D400,C402:C407&amp;D402:D407,0))&amp;"/"&amp;INDEX(E402:E407,MATCH(D397&amp;D400,C402:C407&amp;D402:D407,0))</f>
        <v>/</v>
      </c>
      <c r="F400" s="578"/>
      <c r="G400" s="577" t="str">
        <f t="array" ref="G400">INDEX(F402:F407,MATCH(D398&amp;D400,C402:C407&amp;D402:D407,0))&amp;"/"&amp;INDEX(E402:E407,MATCH(D398&amp;D400,C402:C407&amp;D402:D407,0))</f>
        <v>/</v>
      </c>
      <c r="H400" s="578"/>
      <c r="I400" s="577" t="str">
        <f t="array" ref="I400">INDEX(F402:F407,MATCH(D399&amp;D400,C402:C407&amp;D402:D407,0))&amp;"/"&amp;INDEX(E402:E407,MATCH(D399&amp;D400,C402:C407&amp;D402:D407,0))</f>
        <v>/</v>
      </c>
      <c r="J400" s="578"/>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8"/>
      <c r="B401" s="568"/>
      <c r="C401" s="169"/>
      <c r="E401" s="569" t="s">
        <v>10</v>
      </c>
      <c r="F401" s="569"/>
      <c r="G401" s="570" t="s">
        <v>11</v>
      </c>
      <c r="H401" s="570"/>
      <c r="I401" s="571" t="s">
        <v>4</v>
      </c>
      <c r="J401" s="571"/>
      <c r="K401" s="579" t="s">
        <v>12</v>
      </c>
      <c r="L401" s="579"/>
      <c r="M401" s="197" t="s">
        <v>5</v>
      </c>
      <c r="N401" s="197" t="s">
        <v>6</v>
      </c>
      <c r="O401" s="198" t="s">
        <v>8</v>
      </c>
      <c r="P401" s="199" t="s">
        <v>9</v>
      </c>
      <c r="Q401" s="13"/>
      <c r="R401" s="13"/>
      <c r="S401" s="580" t="s">
        <v>125</v>
      </c>
      <c r="T401" s="580"/>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1" t="str">
        <f>IF(ISBLANK(partije!L58),"",partije!L58)</f>
        <v/>
      </c>
      <c r="H402" s="581"/>
      <c r="I402" s="581" t="str">
        <f>IF(ISBLANK(partije!M58),"",partije!M58)</f>
        <v/>
      </c>
      <c r="J402" s="581"/>
      <c r="K402" s="581" t="str">
        <f>IF(ISBLANK(partije!N58),"",partije!N58)</f>
        <v/>
      </c>
      <c r="L402" s="581"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2" t="str">
        <f>IF(ISBLANK(partije!L59),"",partije!L59)</f>
        <v/>
      </c>
      <c r="H403" s="582"/>
      <c r="I403" s="582" t="str">
        <f>IF(ISBLANK(partije!M59),"",partije!M59)</f>
        <v/>
      </c>
      <c r="J403" s="582"/>
      <c r="K403" s="582" t="str">
        <f>IF(ISBLANK(partije!N59),"",partije!N59)</f>
        <v/>
      </c>
      <c r="L403" s="582"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2" t="str">
        <f>IF(ISBLANK(partije!L124),"",partije!L124)</f>
        <v/>
      </c>
      <c r="H404" s="582"/>
      <c r="I404" s="582" t="str">
        <f>IF(ISBLANK(partije!M124),"",partije!M124)</f>
        <v/>
      </c>
      <c r="J404" s="582"/>
      <c r="K404" s="582" t="str">
        <f>IF(ISBLANK(partije!N124),"",partije!N124)</f>
        <v/>
      </c>
      <c r="L404" s="582"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2" t="str">
        <f>IF(ISBLANK(partije!L125),"",partije!L125)</f>
        <v/>
      </c>
      <c r="H405" s="582"/>
      <c r="I405" s="582" t="str">
        <f>IF(ISBLANK(partije!M125),"",partije!M125)</f>
        <v/>
      </c>
      <c r="J405" s="582"/>
      <c r="K405" s="582" t="str">
        <f>IF(ISBLANK(partije!N125),"",partije!N125)</f>
        <v/>
      </c>
      <c r="L405" s="582"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2" t="str">
        <f>IF(ISBLANK(partije!L190),"",partije!L190)</f>
        <v/>
      </c>
      <c r="H406" s="582"/>
      <c r="I406" s="582" t="str">
        <f>IF(ISBLANK(partije!M190),"",partije!M190)</f>
        <v/>
      </c>
      <c r="J406" s="582"/>
      <c r="K406" s="582" t="str">
        <f>IF(ISBLANK(partije!N190),"",partije!N190)</f>
        <v/>
      </c>
      <c r="L406" s="582"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2" t="str">
        <f>IF(ISBLANK(partije!L191),"",partije!L191)</f>
        <v/>
      </c>
      <c r="H407" s="572"/>
      <c r="I407" s="572" t="str">
        <f>IF(ISBLANK(partije!M191),"",partije!M191)</f>
        <v/>
      </c>
      <c r="J407" s="572"/>
      <c r="K407" s="572" t="str">
        <f>IF(ISBLANK(partije!N191),"",partije!N191)</f>
        <v/>
      </c>
      <c r="L407" s="572"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3">
        <v>1</v>
      </c>
      <c r="F410" s="573"/>
      <c r="G410" s="573">
        <v>2</v>
      </c>
      <c r="H410" s="573"/>
      <c r="I410" s="574">
        <v>3</v>
      </c>
      <c r="J410" s="574"/>
      <c r="K410" s="573">
        <v>4</v>
      </c>
      <c r="L410" s="573"/>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5" t="str">
        <f t="array" ref="G411">INDEX(E416:E421,MATCH(D411&amp;D412,C416:C421&amp;D416:D421,0))&amp;"/"&amp;INDEX(F416:F421,MATCH(D411&amp;D412,C416:C421&amp;D416:D421,0))</f>
        <v>/</v>
      </c>
      <c r="H411" s="576"/>
      <c r="I411" s="575" t="str">
        <f t="array" ref="I411">INDEX(E416:E421,MATCH(D411&amp;D413,C416:C421&amp;D416:D421,0))&amp;"/"&amp;INDEX(F416:F421,MATCH(D411&amp;D413,C416:C421&amp;D416:D421,0))</f>
        <v>/</v>
      </c>
      <c r="J411" s="576"/>
      <c r="K411" s="575" t="str">
        <f t="array" ref="K411">INDEX(E416:E421,MATCH(D411&amp;D414,C416:C421&amp;D416:D421,0))&amp;"/"&amp;INDEX(F416:F421,MATCH(D411&amp;D414,C416:C421&amp;D416:D421,0))</f>
        <v>/</v>
      </c>
      <c r="L411" s="576"/>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5" t="str">
        <f t="array" ref="E412">INDEX(F416:F421,MATCH(D411&amp;D412,C416:C421&amp;D416:D421,0))&amp;"/"&amp;INDEX(E416:E421,MATCH(D411&amp;D412,C416:C421&amp;D416:D421,0))</f>
        <v>/</v>
      </c>
      <c r="F412" s="576"/>
      <c r="G412" s="139"/>
      <c r="H412" s="140"/>
      <c r="I412" s="575" t="str">
        <f t="array" ref="I412">INDEX(E416:E421,MATCH(D412&amp;D413,C416:C421&amp;D416:D421,0))&amp;"/"&amp;INDEX(F416:F421,MATCH(D412&amp;D413,C416:C421&amp;D416:D421,0))</f>
        <v>/</v>
      </c>
      <c r="J412" s="576"/>
      <c r="K412" s="575" t="str">
        <f t="array" ref="K412">INDEX(E416:E421,MATCH(D412&amp;D414,C416:C421&amp;D416:D421,0))&amp;"/"&amp;INDEX(F416:F421,MATCH(D412&amp;D414,C416:C421&amp;D416:D421,0))</f>
        <v>/</v>
      </c>
      <c r="L412" s="576"/>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5" t="str">
        <f t="array" ref="E413">INDEX(F416:F421,MATCH(D411&amp;D413,C416:C421&amp;D416:D421,0))&amp;"/"&amp;INDEX(E416:E421,MATCH(D411&amp;D413,C416:C421&amp;D416:D421,0))</f>
        <v>/</v>
      </c>
      <c r="F413" s="576"/>
      <c r="G413" s="575" t="str">
        <f t="array" ref="G413">INDEX(F416:F421,MATCH(D412&amp;D413,C416:C421&amp;D416:D421,0))&amp;"/"&amp;INDEX(E416:E421,MATCH(D412&amp;D413,C416:C421&amp;D416:D421,0))</f>
        <v>/</v>
      </c>
      <c r="H413" s="576"/>
      <c r="I413" s="139"/>
      <c r="J413" s="140"/>
      <c r="K413" s="575" t="str">
        <f t="array" ref="K413">INDEX(E416:E421,MATCH(D413&amp;D414,C416:C421&amp;D416:D421,0))&amp;"/"&amp;INDEX(F416:F421,MATCH(D413&amp;D414,C416:C421&amp;D416:D421,0))</f>
        <v>/</v>
      </c>
      <c r="L413" s="576"/>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7" t="str">
        <f t="array" ref="E414">INDEX(F416:F421,MATCH(D411&amp;D414,C416:C421&amp;D416:D421,0))&amp;"/"&amp;INDEX(E416:E421,MATCH(D411&amp;D414,C416:C421&amp;D416:D421,0))</f>
        <v>/</v>
      </c>
      <c r="F414" s="578"/>
      <c r="G414" s="577" t="str">
        <f t="array" ref="G414">INDEX(F416:F421,MATCH(D412&amp;D414,C416:C421&amp;D416:D421,0))&amp;"/"&amp;INDEX(E416:E421,MATCH(D412&amp;D414,C416:C421&amp;D416:D421,0))</f>
        <v>/</v>
      </c>
      <c r="H414" s="578"/>
      <c r="I414" s="577" t="str">
        <f t="array" ref="I414">INDEX(F416:F421,MATCH(D413&amp;D414,C416:C421&amp;D416:D421,0))&amp;"/"&amp;INDEX(E416:E421,MATCH(D413&amp;D414,C416:C421&amp;D416:D421,0))</f>
        <v>/</v>
      </c>
      <c r="J414" s="578"/>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8"/>
      <c r="B415" s="568"/>
      <c r="C415" s="169"/>
      <c r="E415" s="569" t="s">
        <v>10</v>
      </c>
      <c r="F415" s="569"/>
      <c r="G415" s="570" t="s">
        <v>11</v>
      </c>
      <c r="H415" s="570"/>
      <c r="I415" s="571" t="s">
        <v>4</v>
      </c>
      <c r="J415" s="571"/>
      <c r="K415" s="579" t="s">
        <v>12</v>
      </c>
      <c r="L415" s="579"/>
      <c r="M415" s="197" t="s">
        <v>5</v>
      </c>
      <c r="N415" s="197" t="s">
        <v>6</v>
      </c>
      <c r="O415" s="198" t="s">
        <v>8</v>
      </c>
      <c r="P415" s="199" t="s">
        <v>9</v>
      </c>
      <c r="Q415" s="13"/>
      <c r="R415" s="13"/>
      <c r="S415" s="580" t="s">
        <v>125</v>
      </c>
      <c r="T415" s="580"/>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1" t="str">
        <f>IF(ISBLANK(partije!L60),"",partije!L60)</f>
        <v/>
      </c>
      <c r="H416" s="581"/>
      <c r="I416" s="581" t="str">
        <f>IF(ISBLANK(partije!M60),"",partije!M60)</f>
        <v/>
      </c>
      <c r="J416" s="581"/>
      <c r="K416" s="581" t="str">
        <f>IF(ISBLANK(partije!N60),"",partije!N60)</f>
        <v/>
      </c>
      <c r="L416" s="581"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2" t="str">
        <f>IF(ISBLANK(partije!L61),"",partije!L61)</f>
        <v/>
      </c>
      <c r="H417" s="582"/>
      <c r="I417" s="582" t="str">
        <f>IF(ISBLANK(partije!M61),"",partije!M61)</f>
        <v/>
      </c>
      <c r="J417" s="582"/>
      <c r="K417" s="582" t="str">
        <f>IF(ISBLANK(partije!N61),"",partije!N61)</f>
        <v/>
      </c>
      <c r="L417" s="582"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2" t="str">
        <f>IF(ISBLANK(partije!L126),"",partije!L126)</f>
        <v/>
      </c>
      <c r="H418" s="582"/>
      <c r="I418" s="582" t="str">
        <f>IF(ISBLANK(partije!M126),"",partije!M126)</f>
        <v/>
      </c>
      <c r="J418" s="582"/>
      <c r="K418" s="582" t="str">
        <f>IF(ISBLANK(partije!N126),"",partije!N126)</f>
        <v/>
      </c>
      <c r="L418" s="582"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2" t="str">
        <f>IF(ISBLANK(partije!L127),"",partije!L127)</f>
        <v/>
      </c>
      <c r="H419" s="582"/>
      <c r="I419" s="582" t="str">
        <f>IF(ISBLANK(partije!M127),"",partije!M127)</f>
        <v/>
      </c>
      <c r="J419" s="582"/>
      <c r="K419" s="582" t="str">
        <f>IF(ISBLANK(partije!N127),"",partije!N127)</f>
        <v/>
      </c>
      <c r="L419" s="582"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2" t="str">
        <f>IF(ISBLANK(partije!L192),"",partije!L192)</f>
        <v/>
      </c>
      <c r="H420" s="582"/>
      <c r="I420" s="582" t="str">
        <f>IF(ISBLANK(partije!M192),"",partije!M192)</f>
        <v/>
      </c>
      <c r="J420" s="582"/>
      <c r="K420" s="582" t="str">
        <f>IF(ISBLANK(partije!N192),"",partije!N192)</f>
        <v/>
      </c>
      <c r="L420" s="582"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2" t="str">
        <f>IF(ISBLANK(partije!L193),"",partije!L193)</f>
        <v/>
      </c>
      <c r="H421" s="572"/>
      <c r="I421" s="572" t="str">
        <f>IF(ISBLANK(partije!M193),"",partije!M193)</f>
        <v/>
      </c>
      <c r="J421" s="572"/>
      <c r="K421" s="572" t="str">
        <f>IF(ISBLANK(partije!N193),"",partije!N193)</f>
        <v/>
      </c>
      <c r="L421" s="572"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3">
        <v>1</v>
      </c>
      <c r="F424" s="573"/>
      <c r="G424" s="573">
        <v>2</v>
      </c>
      <c r="H424" s="573"/>
      <c r="I424" s="574">
        <v>3</v>
      </c>
      <c r="J424" s="574"/>
      <c r="K424" s="573">
        <v>4</v>
      </c>
      <c r="L424" s="573"/>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5" t="str">
        <f t="array" ref="G425">INDEX(E430:E435,MATCH(D425&amp;D426,C430:C435&amp;D430:D435,0))&amp;"/"&amp;INDEX(F430:F435,MATCH(D425&amp;D426,C430:C435&amp;D430:D435,0))</f>
        <v>/</v>
      </c>
      <c r="H425" s="576"/>
      <c r="I425" s="575" t="str">
        <f t="array" ref="I425">INDEX(E430:E435,MATCH(D425&amp;D427,C430:C435&amp;D430:D435,0))&amp;"/"&amp;INDEX(F430:F435,MATCH(D425&amp;D427,C430:C435&amp;D430:D435,0))</f>
        <v>/</v>
      </c>
      <c r="J425" s="576"/>
      <c r="K425" s="575" t="str">
        <f t="array" ref="K425">INDEX(E430:E435,MATCH(D425&amp;D428,C430:C435&amp;D430:D435,0))&amp;"/"&amp;INDEX(F430:F435,MATCH(D425&amp;D428,C430:C435&amp;D430:D435,0))</f>
        <v>/</v>
      </c>
      <c r="L425" s="576"/>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5" t="str">
        <f t="array" ref="E426">INDEX(F430:F435,MATCH(D425&amp;D426,C430:C435&amp;D430:D435,0))&amp;"/"&amp;INDEX(E430:E435,MATCH(D425&amp;D426,C430:C435&amp;D430:D435,0))</f>
        <v>/</v>
      </c>
      <c r="F426" s="576"/>
      <c r="G426" s="139"/>
      <c r="H426" s="140"/>
      <c r="I426" s="575" t="str">
        <f t="array" ref="I426">INDEX(E430:E435,MATCH(D426&amp;D427,C430:C435&amp;D430:D435,0))&amp;"/"&amp;INDEX(F430:F435,MATCH(D426&amp;D427,C430:C435&amp;D430:D435,0))</f>
        <v>/</v>
      </c>
      <c r="J426" s="576"/>
      <c r="K426" s="575" t="str">
        <f t="array" ref="K426">INDEX(E430:E435,MATCH(D426&amp;D428,C430:C435&amp;D430:D435,0))&amp;"/"&amp;INDEX(F430:F435,MATCH(D426&amp;D428,C430:C435&amp;D430:D435,0))</f>
        <v>/</v>
      </c>
      <c r="L426" s="576"/>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5" t="str">
        <f t="array" ref="E427">INDEX(F430:F435,MATCH(D425&amp;D427,C430:C435&amp;D430:D435,0))&amp;"/"&amp;INDEX(E430:E435,MATCH(D425&amp;D427,C430:C435&amp;D430:D435,0))</f>
        <v>/</v>
      </c>
      <c r="F427" s="576"/>
      <c r="G427" s="575" t="str">
        <f t="array" ref="G427">INDEX(F430:F435,MATCH(D426&amp;D427,C430:C435&amp;D430:D435,0))&amp;"/"&amp;INDEX(E430:E435,MATCH(D426&amp;D427,C430:C435&amp;D430:D435,0))</f>
        <v>/</v>
      </c>
      <c r="H427" s="576"/>
      <c r="I427" s="139"/>
      <c r="J427" s="140"/>
      <c r="K427" s="575" t="str">
        <f t="array" ref="K427">INDEX(E430:E435,MATCH(D427&amp;D428,C430:C435&amp;D430:D435,0))&amp;"/"&amp;INDEX(F430:F435,MATCH(D427&amp;D428,C430:C435&amp;D430:D435,0))</f>
        <v>/</v>
      </c>
      <c r="L427" s="576"/>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7" t="str">
        <f t="array" ref="E428">INDEX(F430:F435,MATCH(D425&amp;D428,C430:C435&amp;D430:D435,0))&amp;"/"&amp;INDEX(E430:E435,MATCH(D425&amp;D428,C430:C435&amp;D430:D435,0))</f>
        <v>/</v>
      </c>
      <c r="F428" s="578"/>
      <c r="G428" s="577" t="str">
        <f t="array" ref="G428">INDEX(F430:F435,MATCH(D426&amp;D428,C430:C435&amp;D430:D435,0))&amp;"/"&amp;INDEX(E430:E435,MATCH(D426&amp;D428,C430:C435&amp;D430:D435,0))</f>
        <v>/</v>
      </c>
      <c r="H428" s="578"/>
      <c r="I428" s="577" t="str">
        <f t="array" ref="I428">INDEX(F430:F435,MATCH(D427&amp;D428,C430:C435&amp;D430:D435,0))&amp;"/"&amp;INDEX(E430:E435,MATCH(D427&amp;D428,C430:C435&amp;D430:D435,0))</f>
        <v>/</v>
      </c>
      <c r="J428" s="578"/>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8"/>
      <c r="B429" s="568"/>
      <c r="C429" s="169"/>
      <c r="E429" s="569" t="s">
        <v>10</v>
      </c>
      <c r="F429" s="569"/>
      <c r="G429" s="570" t="s">
        <v>11</v>
      </c>
      <c r="H429" s="570"/>
      <c r="I429" s="571" t="s">
        <v>4</v>
      </c>
      <c r="J429" s="571"/>
      <c r="K429" s="579" t="s">
        <v>12</v>
      </c>
      <c r="L429" s="579"/>
      <c r="M429" s="197" t="s">
        <v>5</v>
      </c>
      <c r="N429" s="197" t="s">
        <v>6</v>
      </c>
      <c r="O429" s="198" t="s">
        <v>8</v>
      </c>
      <c r="P429" s="199" t="s">
        <v>9</v>
      </c>
      <c r="Q429" s="13"/>
      <c r="R429" s="13"/>
      <c r="S429" s="580" t="s">
        <v>125</v>
      </c>
      <c r="T429" s="580"/>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1" t="str">
        <f>IF(ISBLANK(partije!L62),"",partije!L62)</f>
        <v/>
      </c>
      <c r="H430" s="581"/>
      <c r="I430" s="581" t="str">
        <f>IF(ISBLANK(partije!M62),"",partije!M62)</f>
        <v/>
      </c>
      <c r="J430" s="581"/>
      <c r="K430" s="581" t="str">
        <f>IF(ISBLANK(partije!N62),"",partije!N62)</f>
        <v/>
      </c>
      <c r="L430" s="581"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2" t="str">
        <f>IF(ISBLANK(partije!L63),"",partije!L63)</f>
        <v/>
      </c>
      <c r="H431" s="582"/>
      <c r="I431" s="582" t="str">
        <f>IF(ISBLANK(partije!M63),"",partije!M63)</f>
        <v/>
      </c>
      <c r="J431" s="582"/>
      <c r="K431" s="582" t="str">
        <f>IF(ISBLANK(partije!N63),"",partije!N63)</f>
        <v/>
      </c>
      <c r="L431" s="582"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2" t="str">
        <f>IF(ISBLANK(partije!L128),"",partije!L128)</f>
        <v/>
      </c>
      <c r="H432" s="582"/>
      <c r="I432" s="582" t="str">
        <f>IF(ISBLANK(partije!M128),"",partije!M128)</f>
        <v/>
      </c>
      <c r="J432" s="582"/>
      <c r="K432" s="582" t="str">
        <f>IF(ISBLANK(partije!N128),"",partije!N128)</f>
        <v/>
      </c>
      <c r="L432" s="582"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2" t="str">
        <f>IF(ISBLANK(partije!L129),"",partije!L129)</f>
        <v/>
      </c>
      <c r="H433" s="582"/>
      <c r="I433" s="582" t="str">
        <f>IF(ISBLANK(partije!M129),"",partije!M129)</f>
        <v/>
      </c>
      <c r="J433" s="582"/>
      <c r="K433" s="582" t="str">
        <f>IF(ISBLANK(partije!N129),"",partije!N129)</f>
        <v/>
      </c>
      <c r="L433" s="582"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2" t="str">
        <f>IF(ISBLANK(partije!L194),"",partije!L194)</f>
        <v/>
      </c>
      <c r="H434" s="582"/>
      <c r="I434" s="582" t="str">
        <f>IF(ISBLANK(partije!M194),"",partije!M194)</f>
        <v/>
      </c>
      <c r="J434" s="582"/>
      <c r="K434" s="582" t="str">
        <f>IF(ISBLANK(partije!N194),"",partije!N194)</f>
        <v/>
      </c>
      <c r="L434" s="582"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2" t="str">
        <f>IF(ISBLANK(partije!L195),"",partije!L195)</f>
        <v/>
      </c>
      <c r="H435" s="572"/>
      <c r="I435" s="572" t="str">
        <f>IF(ISBLANK(partije!M195),"",partije!M195)</f>
        <v/>
      </c>
      <c r="J435" s="572"/>
      <c r="K435" s="572" t="str">
        <f>IF(ISBLANK(partije!N195),"",partije!N195)</f>
        <v/>
      </c>
      <c r="L435" s="572"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3">
        <v>1</v>
      </c>
      <c r="F438" s="573"/>
      <c r="G438" s="573">
        <v>2</v>
      </c>
      <c r="H438" s="573"/>
      <c r="I438" s="574">
        <v>3</v>
      </c>
      <c r="J438" s="574"/>
      <c r="K438" s="573">
        <v>4</v>
      </c>
      <c r="L438" s="573"/>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5" t="str">
        <f t="array" ref="G439">INDEX(E444:E449,MATCH(D439&amp;D440,C444:C449&amp;D444:D449,0))&amp;"/"&amp;INDEX(F444:F449,MATCH(D439&amp;D440,C444:C449&amp;D444:D449,0))</f>
        <v>/</v>
      </c>
      <c r="H439" s="576"/>
      <c r="I439" s="575" t="str">
        <f t="array" ref="I439">INDEX(E444:E449,MATCH(D439&amp;D441,C444:C449&amp;D444:D449,0))&amp;"/"&amp;INDEX(F444:F449,MATCH(D439&amp;D441,C444:C449&amp;D444:D449,0))</f>
        <v>/</v>
      </c>
      <c r="J439" s="576"/>
      <c r="K439" s="575" t="str">
        <f t="array" ref="K439">INDEX(E444:E449,MATCH(D439&amp;D442,C444:C449&amp;D444:D449,0))&amp;"/"&amp;INDEX(F444:F449,MATCH(D439&amp;D442,C444:C449&amp;D444:D449,0))</f>
        <v>/</v>
      </c>
      <c r="L439" s="576"/>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5" t="str">
        <f t="array" ref="E440">INDEX(F444:F449,MATCH(D439&amp;D440,C444:C449&amp;D444:D449,0))&amp;"/"&amp;INDEX(E444:E449,MATCH(D439&amp;D440,C444:C449&amp;D444:D449,0))</f>
        <v>/</v>
      </c>
      <c r="F440" s="576"/>
      <c r="G440" s="139"/>
      <c r="H440" s="140"/>
      <c r="I440" s="575" t="str">
        <f t="array" ref="I440">INDEX(E444:E449,MATCH(D440&amp;D441,C444:C449&amp;D444:D449,0))&amp;"/"&amp;INDEX(F444:F449,MATCH(D440&amp;D441,C444:C449&amp;D444:D449,0))</f>
        <v>/</v>
      </c>
      <c r="J440" s="576"/>
      <c r="K440" s="575" t="str">
        <f t="array" ref="K440">INDEX(E444:E449,MATCH(D440&amp;D442,C444:C449&amp;D444:D449,0))&amp;"/"&amp;INDEX(F444:F449,MATCH(D440&amp;D442,C444:C449&amp;D444:D449,0))</f>
        <v>/</v>
      </c>
      <c r="L440" s="576"/>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5" t="str">
        <f t="array" ref="E441">INDEX(F444:F449,MATCH(D439&amp;D441,C444:C449&amp;D444:D449,0))&amp;"/"&amp;INDEX(E444:E449,MATCH(D439&amp;D441,C444:C449&amp;D444:D449,0))</f>
        <v>/</v>
      </c>
      <c r="F441" s="576"/>
      <c r="G441" s="575" t="str">
        <f t="array" ref="G441">INDEX(F444:F449,MATCH(D440&amp;D441,C444:C449&amp;D444:D449,0))&amp;"/"&amp;INDEX(E444:E449,MATCH(D440&amp;D441,C444:C449&amp;D444:D449,0))</f>
        <v>/</v>
      </c>
      <c r="H441" s="576"/>
      <c r="I441" s="139"/>
      <c r="J441" s="140"/>
      <c r="K441" s="575" t="str">
        <f t="array" ref="K441">INDEX(E444:E449,MATCH(D441&amp;D442,C444:C449&amp;D444:D449,0))&amp;"/"&amp;INDEX(F444:F449,MATCH(D441&amp;D442,C444:C449&amp;D444:D449,0))</f>
        <v>/</v>
      </c>
      <c r="L441" s="576"/>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7" t="str">
        <f t="array" ref="E442">INDEX(F444:F449,MATCH(D439&amp;D442,C444:C449&amp;D444:D449,0))&amp;"/"&amp;INDEX(E444:E449,MATCH(D439&amp;D442,C444:C449&amp;D444:D449,0))</f>
        <v>/</v>
      </c>
      <c r="F442" s="578"/>
      <c r="G442" s="577" t="str">
        <f t="array" ref="G442">INDEX(F444:F449,MATCH(D440&amp;D442,C444:C449&amp;D444:D449,0))&amp;"/"&amp;INDEX(E444:E449,MATCH(D440&amp;D442,C444:C449&amp;D444:D449,0))</f>
        <v>/</v>
      </c>
      <c r="H442" s="578"/>
      <c r="I442" s="577" t="str">
        <f t="array" ref="I442">INDEX(F444:F449,MATCH(D441&amp;D442,C444:C449&amp;D444:D449,0))&amp;"/"&amp;INDEX(E444:E449,MATCH(D441&amp;D442,C444:C449&amp;D444:D449,0))</f>
        <v>/</v>
      </c>
      <c r="J442" s="578"/>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8"/>
      <c r="B443" s="568"/>
      <c r="C443" s="169"/>
      <c r="E443" s="569" t="s">
        <v>10</v>
      </c>
      <c r="F443" s="569"/>
      <c r="G443" s="570" t="s">
        <v>11</v>
      </c>
      <c r="H443" s="570"/>
      <c r="I443" s="571" t="s">
        <v>4</v>
      </c>
      <c r="J443" s="571"/>
      <c r="K443" s="579" t="s">
        <v>12</v>
      </c>
      <c r="L443" s="579"/>
      <c r="M443" s="197" t="s">
        <v>5</v>
      </c>
      <c r="N443" s="197" t="s">
        <v>6</v>
      </c>
      <c r="O443" s="198" t="s">
        <v>8</v>
      </c>
      <c r="P443" s="199" t="s">
        <v>9</v>
      </c>
      <c r="Q443" s="13"/>
      <c r="R443" s="13"/>
      <c r="S443" s="580" t="s">
        <v>125</v>
      </c>
      <c r="T443" s="580"/>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1" t="str">
        <f>IF(ISBLANK(partije!L64),"",partije!L64)</f>
        <v/>
      </c>
      <c r="H444" s="581"/>
      <c r="I444" s="581" t="str">
        <f>IF(ISBLANK(partije!M64),"",partije!M64)</f>
        <v/>
      </c>
      <c r="J444" s="581"/>
      <c r="K444" s="581" t="str">
        <f>IF(ISBLANK(partije!N64),"",partije!N64)</f>
        <v/>
      </c>
      <c r="L444" s="581"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2" t="str">
        <f>IF(ISBLANK(partije!L65),"",partije!L65)</f>
        <v/>
      </c>
      <c r="H445" s="582"/>
      <c r="I445" s="582" t="str">
        <f>IF(ISBLANK(partije!M65),"",partije!M65)</f>
        <v/>
      </c>
      <c r="J445" s="582"/>
      <c r="K445" s="582" t="str">
        <f>IF(ISBLANK(partije!N65),"",partije!N65)</f>
        <v/>
      </c>
      <c r="L445" s="582"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2" t="str">
        <f>IF(ISBLANK(partije!L130),"",partije!L130)</f>
        <v/>
      </c>
      <c r="H446" s="582"/>
      <c r="I446" s="582" t="str">
        <f>IF(ISBLANK(partije!M130),"",partije!M130)</f>
        <v/>
      </c>
      <c r="J446" s="582"/>
      <c r="K446" s="582" t="str">
        <f>IF(ISBLANK(partije!N130),"",partije!N130)</f>
        <v/>
      </c>
      <c r="L446" s="582"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2" t="str">
        <f>IF(ISBLANK(partije!L131),"",partije!L131)</f>
        <v/>
      </c>
      <c r="H447" s="582"/>
      <c r="I447" s="582" t="str">
        <f>IF(ISBLANK(partije!M131),"",partije!M131)</f>
        <v/>
      </c>
      <c r="J447" s="582"/>
      <c r="K447" s="582" t="str">
        <f>IF(ISBLANK(partije!N131),"",partije!N131)</f>
        <v/>
      </c>
      <c r="L447" s="582"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2" t="str">
        <f>IF(ISBLANK(partije!L196),"",partije!L196)</f>
        <v/>
      </c>
      <c r="H448" s="582"/>
      <c r="I448" s="582" t="str">
        <f>IF(ISBLANK(partije!M196),"",partije!M196)</f>
        <v/>
      </c>
      <c r="J448" s="582"/>
      <c r="K448" s="582" t="str">
        <f>IF(ISBLANK(partije!N196),"",partije!N196)</f>
        <v/>
      </c>
      <c r="L448" s="582"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2" t="str">
        <f>IF(ISBLANK(partije!L197),"",partije!L197)</f>
        <v/>
      </c>
      <c r="H449" s="572"/>
      <c r="I449" s="572" t="str">
        <f>IF(ISBLANK(partije!M197),"",partije!M197)</f>
        <v/>
      </c>
      <c r="J449" s="572"/>
      <c r="K449" s="572" t="str">
        <f>IF(ISBLANK(partije!N197),"",partije!N197)</f>
        <v/>
      </c>
      <c r="L449" s="572"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3">
        <v>1</v>
      </c>
      <c r="F452" s="573"/>
      <c r="G452" s="573">
        <v>2</v>
      </c>
      <c r="H452" s="573"/>
      <c r="I452" s="574">
        <v>3</v>
      </c>
      <c r="J452" s="574"/>
      <c r="K452" s="573">
        <v>4</v>
      </c>
      <c r="L452" s="573"/>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5" t="str">
        <f t="array" ref="G453">INDEX(E458:E463,MATCH(D453&amp;D454,C458:C463&amp;D458:D463,0))&amp;"/"&amp;INDEX(F458:F463,MATCH(D453&amp;D454,C458:C463&amp;D458:D463,0))</f>
        <v>/</v>
      </c>
      <c r="H453" s="576"/>
      <c r="I453" s="575" t="str">
        <f t="array" ref="I453">INDEX(E458:E463,MATCH(D453&amp;D455,C458:C463&amp;D458:D463,0))&amp;"/"&amp;INDEX(F458:F463,MATCH(D453&amp;D455,C458:C463&amp;D458:D463,0))</f>
        <v>/</v>
      </c>
      <c r="J453" s="576"/>
      <c r="K453" s="575" t="str">
        <f t="array" ref="K453">INDEX(E458:E463,MATCH(D453&amp;D456,C458:C463&amp;D458:D463,0))&amp;"/"&amp;INDEX(F458:F463,MATCH(D453&amp;D456,C458:C463&amp;D458:D463,0))</f>
        <v>/</v>
      </c>
      <c r="L453" s="576"/>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5" t="str">
        <f t="array" ref="E454">INDEX(F458:F463,MATCH(D453&amp;D454,C458:C463&amp;D458:D463,0))&amp;"/"&amp;INDEX(E458:E463,MATCH(D453&amp;D454,C458:C463&amp;D458:D463,0))</f>
        <v>/</v>
      </c>
      <c r="F454" s="576"/>
      <c r="G454" s="139"/>
      <c r="H454" s="140"/>
      <c r="I454" s="575" t="str">
        <f t="array" ref="I454">INDEX(E458:E463,MATCH(D454&amp;D455,C458:C463&amp;D458:D463,0))&amp;"/"&amp;INDEX(F458:F463,MATCH(D454&amp;D455,C458:C463&amp;D458:D463,0))</f>
        <v>/</v>
      </c>
      <c r="J454" s="576"/>
      <c r="K454" s="575" t="str">
        <f t="array" ref="K454">INDEX(E458:E463,MATCH(D454&amp;D456,C458:C463&amp;D458:D463,0))&amp;"/"&amp;INDEX(F458:F463,MATCH(D454&amp;D456,C458:C463&amp;D458:D463,0))</f>
        <v>/</v>
      </c>
      <c r="L454" s="576"/>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5" t="str">
        <f t="array" ref="E455">INDEX(F458:F463,MATCH(D453&amp;D455,C458:C463&amp;D458:D463,0))&amp;"/"&amp;INDEX(E458:E463,MATCH(D453&amp;D455,C458:C463&amp;D458:D463,0))</f>
        <v>/</v>
      </c>
      <c r="F455" s="576"/>
      <c r="G455" s="575" t="str">
        <f t="array" ref="G455">INDEX(F458:F463,MATCH(D454&amp;D455,C458:C463&amp;D458:D463,0))&amp;"/"&amp;INDEX(E458:E463,MATCH(D454&amp;D455,C458:C463&amp;D458:D463,0))</f>
        <v>/</v>
      </c>
      <c r="H455" s="576"/>
      <c r="I455" s="139"/>
      <c r="J455" s="140"/>
      <c r="K455" s="575" t="str">
        <f t="array" ref="K455">INDEX(E458:E463,MATCH(D455&amp;D456,C458:C463&amp;D458:D463,0))&amp;"/"&amp;INDEX(F458:F463,MATCH(D455&amp;D456,C458:C463&amp;D458:D463,0))</f>
        <v>/</v>
      </c>
      <c r="L455" s="576"/>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7" t="str">
        <f t="array" ref="E456">INDEX(F458:F463,MATCH(D453&amp;D456,C458:C463&amp;D458:D463,0))&amp;"/"&amp;INDEX(E458:E463,MATCH(D453&amp;D456,C458:C463&amp;D458:D463,0))</f>
        <v>/</v>
      </c>
      <c r="F456" s="578"/>
      <c r="G456" s="577" t="str">
        <f t="array" ref="G456">INDEX(F458:F463,MATCH(D454&amp;D456,C458:C463&amp;D458:D463,0))&amp;"/"&amp;INDEX(E458:E463,MATCH(D454&amp;D456,C458:C463&amp;D458:D463,0))</f>
        <v>/</v>
      </c>
      <c r="H456" s="578"/>
      <c r="I456" s="577" t="str">
        <f t="array" ref="I456">INDEX(F458:F463,MATCH(D455&amp;D456,C458:C463&amp;D458:D463,0))&amp;"/"&amp;INDEX(E458:E463,MATCH(D455&amp;D456,C458:C463&amp;D458:D463,0))</f>
        <v>/</v>
      </c>
      <c r="J456" s="578"/>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8"/>
      <c r="B457" s="568"/>
      <c r="C457" s="169"/>
      <c r="E457" s="569" t="s">
        <v>10</v>
      </c>
      <c r="F457" s="569"/>
      <c r="G457" s="570" t="s">
        <v>11</v>
      </c>
      <c r="H457" s="570"/>
      <c r="I457" s="571" t="s">
        <v>4</v>
      </c>
      <c r="J457" s="571"/>
      <c r="K457" s="579" t="s">
        <v>12</v>
      </c>
      <c r="L457" s="579"/>
      <c r="M457" s="197" t="s">
        <v>5</v>
      </c>
      <c r="N457" s="197" t="s">
        <v>6</v>
      </c>
      <c r="O457" s="198" t="s">
        <v>8</v>
      </c>
      <c r="P457" s="199" t="s">
        <v>9</v>
      </c>
      <c r="Q457" s="13"/>
      <c r="R457" s="13"/>
      <c r="S457" s="580" t="s">
        <v>125</v>
      </c>
      <c r="T457" s="580"/>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1" t="str">
        <f>IF(ISBLANK(partije!L66),"",partije!L66)</f>
        <v/>
      </c>
      <c r="H458" s="581"/>
      <c r="I458" s="581" t="str">
        <f>IF(ISBLANK(partije!M66),"",partije!M66)</f>
        <v/>
      </c>
      <c r="J458" s="581"/>
      <c r="K458" s="581" t="str">
        <f>IF(ISBLANK(partije!N66),"",partije!N66)</f>
        <v/>
      </c>
      <c r="L458" s="581"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2" t="str">
        <f>IF(ISBLANK(partije!L67),"",partije!L67)</f>
        <v/>
      </c>
      <c r="H459" s="582"/>
      <c r="I459" s="582" t="str">
        <f>IF(ISBLANK(partije!M67),"",partije!M67)</f>
        <v/>
      </c>
      <c r="J459" s="582"/>
      <c r="K459" s="582" t="str">
        <f>IF(ISBLANK(partije!N67),"",partije!N67)</f>
        <v/>
      </c>
      <c r="L459" s="582"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2" t="str">
        <f>IF(ISBLANK(partije!L132),"",partije!L132)</f>
        <v/>
      </c>
      <c r="H460" s="582"/>
      <c r="I460" s="582" t="str">
        <f>IF(ISBLANK(partije!M132),"",partije!M132)</f>
        <v/>
      </c>
      <c r="J460" s="582"/>
      <c r="K460" s="582" t="str">
        <f>IF(ISBLANK(partije!N132),"",partije!N132)</f>
        <v/>
      </c>
      <c r="L460" s="582"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2" t="str">
        <f>IF(ISBLANK(partije!L133),"",partije!L133)</f>
        <v/>
      </c>
      <c r="H461" s="582"/>
      <c r="I461" s="582" t="str">
        <f>IF(ISBLANK(partije!M133),"",partije!M133)</f>
        <v/>
      </c>
      <c r="J461" s="582"/>
      <c r="K461" s="582" t="str">
        <f>IF(ISBLANK(partije!N133),"",partije!N133)</f>
        <v/>
      </c>
      <c r="L461" s="582"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2" t="str">
        <f>IF(ISBLANK(partije!L198),"",partije!L198)</f>
        <v/>
      </c>
      <c r="H462" s="582"/>
      <c r="I462" s="582" t="str">
        <f>IF(ISBLANK(partije!M198),"",partije!M198)</f>
        <v/>
      </c>
      <c r="J462" s="582"/>
      <c r="K462" s="582" t="str">
        <f>IF(ISBLANK(partije!N198),"",partije!N198)</f>
        <v/>
      </c>
      <c r="L462" s="582"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2" t="str">
        <f>IF(ISBLANK(partije!L199),"",partije!L199)</f>
        <v/>
      </c>
      <c r="H463" s="572"/>
      <c r="I463" s="572" t="str">
        <f>IF(ISBLANK(partije!M199),"",partije!M199)</f>
        <v/>
      </c>
      <c r="J463" s="572"/>
      <c r="K463" s="572" t="str">
        <f>IF(ISBLANK(partije!N199),"",partije!N199)</f>
        <v/>
      </c>
      <c r="L463" s="572"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89"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88"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87" priority="145">
      <formula>ISERROR(M1)</formula>
    </cfRule>
    <cfRule type="containsErrors" dxfId="286" priority="146">
      <formula>ISERROR(M1)</formula>
    </cfRule>
  </conditionalFormatting>
  <conditionalFormatting sqref="C5:C8">
    <cfRule type="duplicateValues" dxfId="285" priority="143" stopIfTrue="1"/>
    <cfRule type="duplicateValues" dxfId="284" priority="144" stopIfTrue="1"/>
  </conditionalFormatting>
  <conditionalFormatting sqref="C19:C22">
    <cfRule type="duplicateValues" dxfId="283" priority="142" stopIfTrue="1"/>
  </conditionalFormatting>
  <conditionalFormatting sqref="C33">
    <cfRule type="duplicateValues" dxfId="282" priority="141" stopIfTrue="1"/>
  </conditionalFormatting>
  <conditionalFormatting sqref="C47">
    <cfRule type="duplicateValues" dxfId="281" priority="140" stopIfTrue="1"/>
  </conditionalFormatting>
  <conditionalFormatting sqref="C61">
    <cfRule type="duplicateValues" dxfId="280" priority="139" stopIfTrue="1"/>
  </conditionalFormatting>
  <conditionalFormatting sqref="C75">
    <cfRule type="duplicateValues" dxfId="279" priority="138" stopIfTrue="1"/>
  </conditionalFormatting>
  <conditionalFormatting sqref="C89">
    <cfRule type="duplicateValues" dxfId="278" priority="137" stopIfTrue="1"/>
  </conditionalFormatting>
  <conditionalFormatting sqref="C103">
    <cfRule type="duplicateValues" dxfId="277" priority="136" stopIfTrue="1"/>
  </conditionalFormatting>
  <conditionalFormatting sqref="C117">
    <cfRule type="duplicateValues" dxfId="276" priority="135" stopIfTrue="1"/>
  </conditionalFormatting>
  <conditionalFormatting sqref="C131">
    <cfRule type="duplicateValues" dxfId="275" priority="134" stopIfTrue="1"/>
  </conditionalFormatting>
  <conditionalFormatting sqref="C131:C134">
    <cfRule type="duplicateValues" dxfId="274" priority="133" stopIfTrue="1"/>
  </conditionalFormatting>
  <conditionalFormatting sqref="C117:C120">
    <cfRule type="duplicateValues" dxfId="273" priority="132" stopIfTrue="1"/>
  </conditionalFormatting>
  <conditionalFormatting sqref="C103:C106">
    <cfRule type="duplicateValues" dxfId="272" priority="131" stopIfTrue="1"/>
  </conditionalFormatting>
  <conditionalFormatting sqref="C19:C22">
    <cfRule type="duplicateValues" dxfId="271" priority="129" stopIfTrue="1"/>
    <cfRule type="duplicateValues" dxfId="270" priority="130" stopIfTrue="1"/>
  </conditionalFormatting>
  <conditionalFormatting sqref="C33:C36">
    <cfRule type="duplicateValues" dxfId="269" priority="127" stopIfTrue="1"/>
    <cfRule type="duplicateValues" dxfId="268" priority="128" stopIfTrue="1"/>
  </conditionalFormatting>
  <conditionalFormatting sqref="C47:C50">
    <cfRule type="duplicateValues" dxfId="267" priority="125" stopIfTrue="1"/>
    <cfRule type="duplicateValues" dxfId="266" priority="126" stopIfTrue="1"/>
  </conditionalFormatting>
  <conditionalFormatting sqref="C61:C64">
    <cfRule type="duplicateValues" dxfId="265" priority="123" stopIfTrue="1"/>
    <cfRule type="duplicateValues" dxfId="264" priority="124" stopIfTrue="1"/>
  </conditionalFormatting>
  <conditionalFormatting sqref="C75:C78">
    <cfRule type="duplicateValues" dxfId="263" priority="121" stopIfTrue="1"/>
    <cfRule type="duplicateValues" dxfId="262" priority="122" stopIfTrue="1"/>
  </conditionalFormatting>
  <conditionalFormatting sqref="C89:C92">
    <cfRule type="duplicateValues" dxfId="261" priority="119" stopIfTrue="1"/>
    <cfRule type="duplicateValues" dxfId="260" priority="120" stopIfTrue="1"/>
  </conditionalFormatting>
  <conditionalFormatting sqref="C103:C106">
    <cfRule type="duplicateValues" dxfId="259" priority="117" stopIfTrue="1"/>
    <cfRule type="duplicateValues" dxfId="258" priority="118" stopIfTrue="1"/>
  </conditionalFormatting>
  <conditionalFormatting sqref="C117:C120">
    <cfRule type="duplicateValues" dxfId="257" priority="115" stopIfTrue="1"/>
    <cfRule type="duplicateValues" dxfId="256" priority="116" stopIfTrue="1"/>
  </conditionalFormatting>
  <conditionalFormatting sqref="C131:C134">
    <cfRule type="duplicateValues" dxfId="255" priority="113" stopIfTrue="1"/>
    <cfRule type="duplicateValues" dxfId="254" priority="114" stopIfTrue="1"/>
  </conditionalFormatting>
  <conditionalFormatting sqref="C145:C148">
    <cfRule type="duplicateValues" dxfId="253" priority="111" stopIfTrue="1"/>
    <cfRule type="duplicateValues" dxfId="252" priority="112" stopIfTrue="1"/>
  </conditionalFormatting>
  <conditionalFormatting sqref="C159:C162">
    <cfRule type="duplicateValues" dxfId="251" priority="109" stopIfTrue="1"/>
    <cfRule type="duplicateValues" dxfId="250" priority="110" stopIfTrue="1"/>
  </conditionalFormatting>
  <conditionalFormatting sqref="C173:C176">
    <cfRule type="duplicateValues" dxfId="249" priority="107" stopIfTrue="1"/>
    <cfRule type="duplicateValues" dxfId="248" priority="108" stopIfTrue="1"/>
  </conditionalFormatting>
  <conditionalFormatting sqref="C187:C190">
    <cfRule type="duplicateValues" dxfId="247" priority="105" stopIfTrue="1"/>
    <cfRule type="duplicateValues" dxfId="246" priority="106" stopIfTrue="1"/>
  </conditionalFormatting>
  <conditionalFormatting sqref="C201:C204">
    <cfRule type="duplicateValues" dxfId="245" priority="103" stopIfTrue="1"/>
    <cfRule type="duplicateValues" dxfId="244" priority="104" stopIfTrue="1"/>
  </conditionalFormatting>
  <conditionalFormatting sqref="C215:C218">
    <cfRule type="duplicateValues" dxfId="243" priority="101" stopIfTrue="1"/>
    <cfRule type="duplicateValues" dxfId="242" priority="102" stopIfTrue="1"/>
  </conditionalFormatting>
  <conditionalFormatting sqref="C229:C232">
    <cfRule type="duplicateValues" dxfId="241" priority="99" stopIfTrue="1"/>
    <cfRule type="duplicateValues" dxfId="240" priority="100" stopIfTrue="1"/>
  </conditionalFormatting>
  <conditionalFormatting sqref="C243:C246">
    <cfRule type="duplicateValues" dxfId="239" priority="97" stopIfTrue="1"/>
    <cfRule type="duplicateValues" dxfId="238" priority="98" stopIfTrue="1"/>
  </conditionalFormatting>
  <conditionalFormatting sqref="C257:C260">
    <cfRule type="duplicateValues" dxfId="237" priority="95" stopIfTrue="1"/>
    <cfRule type="duplicateValues" dxfId="236" priority="96" stopIfTrue="1"/>
  </conditionalFormatting>
  <conditionalFormatting sqref="C271:C274">
    <cfRule type="duplicateValues" dxfId="235" priority="93" stopIfTrue="1"/>
    <cfRule type="duplicateValues" dxfId="234" priority="94" stopIfTrue="1"/>
  </conditionalFormatting>
  <conditionalFormatting sqref="C285:C288">
    <cfRule type="duplicateValues" dxfId="233" priority="91" stopIfTrue="1"/>
    <cfRule type="duplicateValues" dxfId="232" priority="92" stopIfTrue="1"/>
  </conditionalFormatting>
  <conditionalFormatting sqref="C299:C302">
    <cfRule type="duplicateValues" dxfId="231" priority="89" stopIfTrue="1"/>
    <cfRule type="duplicateValues" dxfId="230" priority="90" stopIfTrue="1"/>
  </conditionalFormatting>
  <conditionalFormatting sqref="C313:C316">
    <cfRule type="duplicateValues" dxfId="229" priority="87" stopIfTrue="1"/>
    <cfRule type="duplicateValues" dxfId="228" priority="88" stopIfTrue="1"/>
  </conditionalFormatting>
  <conditionalFormatting sqref="C327:C330">
    <cfRule type="duplicateValues" dxfId="227" priority="85" stopIfTrue="1"/>
    <cfRule type="duplicateValues" dxfId="226" priority="86" stopIfTrue="1"/>
  </conditionalFormatting>
  <conditionalFormatting sqref="C341:C344">
    <cfRule type="duplicateValues" dxfId="225" priority="83" stopIfTrue="1"/>
    <cfRule type="duplicateValues" dxfId="224" priority="84" stopIfTrue="1"/>
  </conditionalFormatting>
  <conditionalFormatting sqref="C355:C358">
    <cfRule type="duplicateValues" dxfId="223" priority="81" stopIfTrue="1"/>
    <cfRule type="duplicateValues" dxfId="222" priority="82" stopIfTrue="1"/>
  </conditionalFormatting>
  <conditionalFormatting sqref="C369:C372">
    <cfRule type="duplicateValues" dxfId="221" priority="79" stopIfTrue="1"/>
    <cfRule type="duplicateValues" dxfId="220" priority="80" stopIfTrue="1"/>
  </conditionalFormatting>
  <conditionalFormatting sqref="C383:C386">
    <cfRule type="duplicateValues" dxfId="219" priority="77" stopIfTrue="1"/>
    <cfRule type="duplicateValues" dxfId="218" priority="78" stopIfTrue="1"/>
  </conditionalFormatting>
  <conditionalFormatting sqref="C397:C400">
    <cfRule type="duplicateValues" dxfId="217" priority="75" stopIfTrue="1"/>
    <cfRule type="duplicateValues" dxfId="216" priority="76" stopIfTrue="1"/>
  </conditionalFormatting>
  <conditionalFormatting sqref="C411:C414">
    <cfRule type="duplicateValues" dxfId="215" priority="73" stopIfTrue="1"/>
    <cfRule type="duplicateValues" dxfId="214" priority="74" stopIfTrue="1"/>
  </conditionalFormatting>
  <conditionalFormatting sqref="C425:C428">
    <cfRule type="duplicateValues" dxfId="213" priority="71" stopIfTrue="1"/>
    <cfRule type="duplicateValues" dxfId="212" priority="72" stopIfTrue="1"/>
  </conditionalFormatting>
  <conditionalFormatting sqref="C439:C442">
    <cfRule type="duplicateValues" dxfId="211" priority="69" stopIfTrue="1"/>
    <cfRule type="duplicateValues" dxfId="210" priority="70" stopIfTrue="1"/>
  </conditionalFormatting>
  <conditionalFormatting sqref="C453:C456">
    <cfRule type="duplicateValues" dxfId="209" priority="67" stopIfTrue="1"/>
    <cfRule type="duplicateValues" dxfId="208" priority="68" stopIfTrue="1"/>
  </conditionalFormatting>
  <conditionalFormatting sqref="C78">
    <cfRule type="duplicateValues" dxfId="207" priority="65" stopIfTrue="1"/>
    <cfRule type="duplicateValues" dxfId="206" priority="66" stopIfTrue="1"/>
  </conditionalFormatting>
  <conditionalFormatting sqref="C19:C22">
    <cfRule type="duplicateValues" dxfId="205" priority="63" stopIfTrue="1"/>
    <cfRule type="duplicateValues" dxfId="204" priority="64" stopIfTrue="1"/>
  </conditionalFormatting>
  <conditionalFormatting sqref="C33:C36">
    <cfRule type="duplicateValues" dxfId="203" priority="61" stopIfTrue="1"/>
    <cfRule type="duplicateValues" dxfId="202" priority="62" stopIfTrue="1"/>
  </conditionalFormatting>
  <conditionalFormatting sqref="C47:C50">
    <cfRule type="duplicateValues" dxfId="201" priority="59" stopIfTrue="1"/>
    <cfRule type="duplicateValues" dxfId="200" priority="60" stopIfTrue="1"/>
  </conditionalFormatting>
  <conditionalFormatting sqref="C61:C64">
    <cfRule type="duplicateValues" dxfId="199" priority="57" stopIfTrue="1"/>
    <cfRule type="duplicateValues" dxfId="198" priority="58" stopIfTrue="1"/>
  </conditionalFormatting>
  <conditionalFormatting sqref="C75:C78">
    <cfRule type="duplicateValues" dxfId="197" priority="55" stopIfTrue="1"/>
    <cfRule type="duplicateValues" dxfId="196" priority="56" stopIfTrue="1"/>
  </conditionalFormatting>
  <conditionalFormatting sqref="C89:C92">
    <cfRule type="duplicateValues" dxfId="195" priority="53" stopIfTrue="1"/>
    <cfRule type="duplicateValues" dxfId="194" priority="54" stopIfTrue="1"/>
  </conditionalFormatting>
  <conditionalFormatting sqref="C103:C106">
    <cfRule type="duplicateValues" dxfId="193" priority="51" stopIfTrue="1"/>
    <cfRule type="duplicateValues" dxfId="192" priority="52" stopIfTrue="1"/>
  </conditionalFormatting>
  <conditionalFormatting sqref="C117:C120">
    <cfRule type="duplicateValues" dxfId="191" priority="49" stopIfTrue="1"/>
    <cfRule type="duplicateValues" dxfId="190" priority="50" stopIfTrue="1"/>
  </conditionalFormatting>
  <conditionalFormatting sqref="C131:C134">
    <cfRule type="duplicateValues" dxfId="189" priority="47" stopIfTrue="1"/>
    <cfRule type="duplicateValues" dxfId="188" priority="48" stopIfTrue="1"/>
  </conditionalFormatting>
  <conditionalFormatting sqref="C145:C148">
    <cfRule type="duplicateValues" dxfId="187" priority="45" stopIfTrue="1"/>
    <cfRule type="duplicateValues" dxfId="186" priority="46" stopIfTrue="1"/>
  </conditionalFormatting>
  <conditionalFormatting sqref="C159:C162">
    <cfRule type="duplicateValues" dxfId="185" priority="43" stopIfTrue="1"/>
    <cfRule type="duplicateValues" dxfId="184" priority="44" stopIfTrue="1"/>
  </conditionalFormatting>
  <conditionalFormatting sqref="C173:C176">
    <cfRule type="duplicateValues" dxfId="183" priority="41" stopIfTrue="1"/>
    <cfRule type="duplicateValues" dxfId="182" priority="42" stopIfTrue="1"/>
  </conditionalFormatting>
  <conditionalFormatting sqref="C187:C190">
    <cfRule type="duplicateValues" dxfId="181" priority="39" stopIfTrue="1"/>
    <cfRule type="duplicateValues" dxfId="180" priority="40" stopIfTrue="1"/>
  </conditionalFormatting>
  <conditionalFormatting sqref="C201:C204">
    <cfRule type="duplicateValues" dxfId="179" priority="37" stopIfTrue="1"/>
    <cfRule type="duplicateValues" dxfId="178" priority="38" stopIfTrue="1"/>
  </conditionalFormatting>
  <conditionalFormatting sqref="C215:C218">
    <cfRule type="duplicateValues" dxfId="177" priority="35" stopIfTrue="1"/>
    <cfRule type="duplicateValues" dxfId="176" priority="36" stopIfTrue="1"/>
  </conditionalFormatting>
  <conditionalFormatting sqref="C229:C232">
    <cfRule type="duplicateValues" dxfId="175" priority="33" stopIfTrue="1"/>
    <cfRule type="duplicateValues" dxfId="174" priority="34" stopIfTrue="1"/>
  </conditionalFormatting>
  <conditionalFormatting sqref="C243:C246">
    <cfRule type="duplicateValues" dxfId="173" priority="31" stopIfTrue="1"/>
    <cfRule type="duplicateValues" dxfId="172" priority="32" stopIfTrue="1"/>
  </conditionalFormatting>
  <conditionalFormatting sqref="C257:C260">
    <cfRule type="duplicateValues" dxfId="171" priority="29" stopIfTrue="1"/>
    <cfRule type="duplicateValues" dxfId="170" priority="30" stopIfTrue="1"/>
  </conditionalFormatting>
  <conditionalFormatting sqref="C271:C274">
    <cfRule type="duplicateValues" dxfId="169" priority="27" stopIfTrue="1"/>
    <cfRule type="duplicateValues" dxfId="168" priority="28" stopIfTrue="1"/>
  </conditionalFormatting>
  <conditionalFormatting sqref="C285:C288">
    <cfRule type="duplicateValues" dxfId="167" priority="25" stopIfTrue="1"/>
    <cfRule type="duplicateValues" dxfId="166" priority="26" stopIfTrue="1"/>
  </conditionalFormatting>
  <conditionalFormatting sqref="C299:C302">
    <cfRule type="duplicateValues" dxfId="165" priority="23" stopIfTrue="1"/>
    <cfRule type="duplicateValues" dxfId="164" priority="24" stopIfTrue="1"/>
  </conditionalFormatting>
  <conditionalFormatting sqref="C313:C316">
    <cfRule type="duplicateValues" dxfId="163" priority="21" stopIfTrue="1"/>
    <cfRule type="duplicateValues" dxfId="162" priority="22" stopIfTrue="1"/>
  </conditionalFormatting>
  <conditionalFormatting sqref="C327:C337">
    <cfRule type="duplicateValues" dxfId="161" priority="19" stopIfTrue="1"/>
    <cfRule type="duplicateValues" dxfId="160" priority="20" stopIfTrue="1"/>
  </conditionalFormatting>
  <conditionalFormatting sqref="C341:C344">
    <cfRule type="duplicateValues" dxfId="159" priority="17" stopIfTrue="1"/>
    <cfRule type="duplicateValues" dxfId="158" priority="18" stopIfTrue="1"/>
  </conditionalFormatting>
  <conditionalFormatting sqref="C355:C358">
    <cfRule type="duplicateValues" dxfId="157" priority="15" stopIfTrue="1"/>
    <cfRule type="duplicateValues" dxfId="156" priority="16" stopIfTrue="1"/>
  </conditionalFormatting>
  <conditionalFormatting sqref="C369:C372">
    <cfRule type="duplicateValues" dxfId="155" priority="13" stopIfTrue="1"/>
    <cfRule type="duplicateValues" dxfId="154" priority="14" stopIfTrue="1"/>
  </conditionalFormatting>
  <conditionalFormatting sqref="C383:C386">
    <cfRule type="duplicateValues" dxfId="153" priority="11" stopIfTrue="1"/>
    <cfRule type="duplicateValues" dxfId="152" priority="12" stopIfTrue="1"/>
  </conditionalFormatting>
  <conditionalFormatting sqref="C397:C400">
    <cfRule type="duplicateValues" dxfId="151" priority="9" stopIfTrue="1"/>
    <cfRule type="duplicateValues" dxfId="150" priority="10" stopIfTrue="1"/>
  </conditionalFormatting>
  <conditionalFormatting sqref="C411:C414">
    <cfRule type="duplicateValues" dxfId="149" priority="7" stopIfTrue="1"/>
    <cfRule type="duplicateValues" dxfId="148" priority="8" stopIfTrue="1"/>
  </conditionalFormatting>
  <conditionalFormatting sqref="C425:C428">
    <cfRule type="duplicateValues" dxfId="147" priority="5" stopIfTrue="1"/>
    <cfRule type="duplicateValues" dxfId="146" priority="6" stopIfTrue="1"/>
  </conditionalFormatting>
  <conditionalFormatting sqref="C439:C442">
    <cfRule type="duplicateValues" dxfId="145" priority="3" stopIfTrue="1"/>
    <cfRule type="duplicateValues" dxfId="144" priority="4" stopIfTrue="1"/>
  </conditionalFormatting>
  <conditionalFormatting sqref="C453:C456">
    <cfRule type="duplicateValues" dxfId="143" priority="1" stopIfTrue="1"/>
    <cfRule type="duplicateValues" dxfId="14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88" zoomScaleSheetLayoutView="100" workbookViewId="0">
      <selection activeCell="N105" sqref="N10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3">
        <v>1</v>
      </c>
      <c r="F4" s="573"/>
      <c r="G4" s="573">
        <v>2</v>
      </c>
      <c r="H4" s="573"/>
      <c r="I4" s="574">
        <v>3</v>
      </c>
      <c r="J4" s="574"/>
      <c r="K4" s="573">
        <v>4</v>
      </c>
      <c r="L4" s="573"/>
      <c r="M4" s="136" t="s">
        <v>2</v>
      </c>
      <c r="N4" s="136" t="s">
        <v>3</v>
      </c>
      <c r="O4" s="137" t="s">
        <v>7</v>
      </c>
      <c r="P4" s="138"/>
      <c r="Q4" s="49" t="s">
        <v>13</v>
      </c>
      <c r="R4" s="50"/>
    </row>
    <row r="5" spans="1:22" ht="13.5" customHeight="1">
      <c r="A5" s="81">
        <v>1</v>
      </c>
      <c r="B5" s="209">
        <v>11</v>
      </c>
      <c r="C5" s="212" t="s">
        <v>211</v>
      </c>
      <c r="D5" s="545" t="s">
        <v>198</v>
      </c>
      <c r="E5" s="799"/>
      <c r="F5" s="800"/>
      <c r="G5" s="801" t="s">
        <v>244</v>
      </c>
      <c r="H5" s="802"/>
      <c r="I5" s="801" t="s">
        <v>244</v>
      </c>
      <c r="J5" s="802"/>
      <c r="K5" s="801"/>
      <c r="L5" s="802"/>
      <c r="M5" s="141">
        <v>2</v>
      </c>
      <c r="N5" s="141">
        <v>0</v>
      </c>
      <c r="O5" s="247">
        <v>1</v>
      </c>
      <c r="P5" s="131">
        <v>1</v>
      </c>
      <c r="Q5" s="88" t="str">
        <f>IF(ISBLANK(D5),"*",INDEX(D5:D8,MATCH(P5,O5:O8,0)))</f>
        <v>Petrović Đorđe</v>
      </c>
      <c r="R5" s="89"/>
    </row>
    <row r="6" spans="1:22" ht="13.5" customHeight="1">
      <c r="A6" s="81">
        <v>2</v>
      </c>
      <c r="B6" s="209">
        <v>12</v>
      </c>
      <c r="C6" s="212" t="s">
        <v>212</v>
      </c>
      <c r="D6" s="545" t="s">
        <v>232</v>
      </c>
      <c r="E6" s="801" t="s">
        <v>245</v>
      </c>
      <c r="F6" s="802"/>
      <c r="G6" s="799"/>
      <c r="H6" s="800"/>
      <c r="I6" s="801" t="s">
        <v>246</v>
      </c>
      <c r="J6" s="802"/>
      <c r="K6" s="801"/>
      <c r="L6" s="802"/>
      <c r="M6" s="141">
        <v>0</v>
      </c>
      <c r="N6" s="141">
        <v>2</v>
      </c>
      <c r="O6" s="247">
        <v>3</v>
      </c>
      <c r="P6" s="131">
        <v>2</v>
      </c>
      <c r="Q6" s="90" t="str">
        <f>IF(ISBLANK(D6),"*",INDEX(D5:D8,MATCH(P6,O5:O8,0)))</f>
        <v>Terzić Vladica</v>
      </c>
      <c r="R6" s="91"/>
    </row>
    <row r="7" spans="1:22" ht="13.5" customHeight="1">
      <c r="A7" s="81">
        <v>3</v>
      </c>
      <c r="B7" s="209">
        <v>13</v>
      </c>
      <c r="C7" s="212" t="s">
        <v>241</v>
      </c>
      <c r="D7" s="545" t="s">
        <v>227</v>
      </c>
      <c r="E7" s="801" t="s">
        <v>245</v>
      </c>
      <c r="F7" s="802"/>
      <c r="G7" s="801" t="s">
        <v>247</v>
      </c>
      <c r="H7" s="802"/>
      <c r="I7" s="799"/>
      <c r="J7" s="800"/>
      <c r="K7" s="801"/>
      <c r="L7" s="802"/>
      <c r="M7" s="141">
        <v>1</v>
      </c>
      <c r="N7" s="141">
        <v>1</v>
      </c>
      <c r="O7" s="247">
        <v>2</v>
      </c>
      <c r="P7" s="131">
        <v>3</v>
      </c>
      <c r="Q7" s="90" t="str">
        <f>IF(ISBLANK(D7),"*",INDEX(D5:D8,MATCH(P7,O5:O8,0)))</f>
        <v>Milošević Jovan</v>
      </c>
      <c r="R7" s="91"/>
    </row>
    <row r="8" spans="1:22" ht="13.5" customHeight="1">
      <c r="A8" s="82">
        <v>4</v>
      </c>
      <c r="B8" s="210">
        <v>14</v>
      </c>
      <c r="C8" s="213"/>
      <c r="D8" s="546" t="s">
        <v>176</v>
      </c>
      <c r="E8" s="803"/>
      <c r="F8" s="804"/>
      <c r="G8" s="803"/>
      <c r="H8" s="804"/>
      <c r="I8" s="803"/>
      <c r="J8" s="804"/>
      <c r="K8" s="799"/>
      <c r="L8" s="800"/>
      <c r="M8" s="143"/>
      <c r="N8" s="143"/>
      <c r="O8" s="144"/>
      <c r="P8" s="131">
        <v>4</v>
      </c>
      <c r="Q8" s="90" t="e">
        <f>IF(ISBLANK(D8),"*",INDEX(D5:D8,MATCH(P8,O5:O8,0)))</f>
        <v>#N/A</v>
      </c>
      <c r="R8" s="91"/>
    </row>
    <row r="9" spans="1:22" ht="13.5" customHeight="1">
      <c r="A9" s="568"/>
      <c r="B9" s="568"/>
      <c r="C9" s="169"/>
      <c r="E9" s="569" t="s">
        <v>10</v>
      </c>
      <c r="F9" s="569"/>
      <c r="G9" s="570" t="s">
        <v>11</v>
      </c>
      <c r="H9" s="570"/>
      <c r="I9" s="571" t="s">
        <v>4</v>
      </c>
      <c r="J9" s="571"/>
      <c r="K9" s="579" t="s">
        <v>12</v>
      </c>
      <c r="L9" s="579"/>
      <c r="M9" s="197" t="s">
        <v>5</v>
      </c>
      <c r="N9" s="197" t="s">
        <v>6</v>
      </c>
      <c r="O9" s="198" t="s">
        <v>8</v>
      </c>
      <c r="P9" s="199" t="s">
        <v>9</v>
      </c>
      <c r="S9" s="580" t="s">
        <v>125</v>
      </c>
      <c r="T9" s="580"/>
    </row>
    <row r="10" spans="1:22" ht="13.5" customHeight="1">
      <c r="A10" s="95" t="str">
        <f>IF(ISBLANK(partije!D2),"",partije!D2)</f>
        <v/>
      </c>
      <c r="B10" s="96" t="str">
        <f>IF(ISBLANK(partije!E2),"",partije!E2)</f>
        <v/>
      </c>
      <c r="C10" s="545" t="s">
        <v>198</v>
      </c>
      <c r="D10" s="545" t="s">
        <v>227</v>
      </c>
      <c r="E10" s="148">
        <v>3</v>
      </c>
      <c r="F10" s="148">
        <v>0</v>
      </c>
      <c r="G10" s="581">
        <v>1108</v>
      </c>
      <c r="H10" s="581"/>
      <c r="I10" s="581">
        <v>102</v>
      </c>
      <c r="J10" s="581"/>
      <c r="K10" s="581">
        <v>1105</v>
      </c>
      <c r="L10" s="581"/>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5" t="s">
        <v>198</v>
      </c>
      <c r="D11" s="545" t="s">
        <v>232</v>
      </c>
      <c r="E11" s="153">
        <v>3</v>
      </c>
      <c r="F11" s="153">
        <v>0</v>
      </c>
      <c r="G11" s="582">
        <v>1102</v>
      </c>
      <c r="H11" s="582"/>
      <c r="I11" s="582">
        <v>1103</v>
      </c>
      <c r="J11" s="582"/>
      <c r="K11" s="582">
        <v>1102</v>
      </c>
      <c r="L11" s="582"/>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5" t="s">
        <v>232</v>
      </c>
      <c r="D12" s="545" t="s">
        <v>227</v>
      </c>
      <c r="E12" s="153">
        <v>1</v>
      </c>
      <c r="F12" s="153">
        <v>3</v>
      </c>
      <c r="G12" s="582">
        <v>1210</v>
      </c>
      <c r="H12" s="582"/>
      <c r="I12" s="582">
        <v>511</v>
      </c>
      <c r="J12" s="582"/>
      <c r="K12" s="582">
        <v>1113</v>
      </c>
      <c r="L12" s="582"/>
      <c r="M12" s="155">
        <v>511</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c r="D13" s="176"/>
      <c r="E13" s="153"/>
      <c r="F13" s="153"/>
      <c r="G13" s="582"/>
      <c r="H13" s="582"/>
      <c r="I13" s="582"/>
      <c r="J13" s="582"/>
      <c r="K13" s="582"/>
      <c r="L13" s="582"/>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c r="D14" s="176"/>
      <c r="E14" s="153"/>
      <c r="F14" s="153"/>
      <c r="G14" s="582"/>
      <c r="H14" s="582"/>
      <c r="I14" s="582"/>
      <c r="J14" s="582"/>
      <c r="K14" s="582"/>
      <c r="L14" s="582"/>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c r="D15" s="177"/>
      <c r="E15" s="158"/>
      <c r="F15" s="158"/>
      <c r="G15" s="572"/>
      <c r="H15" s="572"/>
      <c r="I15" s="572"/>
      <c r="J15" s="572"/>
      <c r="K15" s="572"/>
      <c r="L15" s="572"/>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3">
        <v>1</v>
      </c>
      <c r="F18" s="573"/>
      <c r="G18" s="573">
        <v>2</v>
      </c>
      <c r="H18" s="573"/>
      <c r="I18" s="574">
        <v>3</v>
      </c>
      <c r="J18" s="574"/>
      <c r="K18" s="573">
        <v>4</v>
      </c>
      <c r="L18" s="573"/>
      <c r="M18" s="136" t="s">
        <v>2</v>
      </c>
      <c r="N18" s="136" t="s">
        <v>3</v>
      </c>
      <c r="O18" s="137" t="s">
        <v>7</v>
      </c>
      <c r="P18" s="138"/>
      <c r="Q18" s="49" t="s">
        <v>72</v>
      </c>
      <c r="R18" s="50"/>
    </row>
    <row r="19" spans="1:20" ht="13.5" customHeight="1">
      <c r="A19" s="81">
        <v>1</v>
      </c>
      <c r="B19" s="209">
        <v>21</v>
      </c>
      <c r="C19" s="212" t="s">
        <v>212</v>
      </c>
      <c r="D19" s="545" t="s">
        <v>208</v>
      </c>
      <c r="E19" s="799"/>
      <c r="F19" s="800"/>
      <c r="G19" s="801" t="s">
        <v>244</v>
      </c>
      <c r="H19" s="802"/>
      <c r="I19" s="801" t="s">
        <v>244</v>
      </c>
      <c r="J19" s="802"/>
      <c r="K19" s="801"/>
      <c r="L19" s="802"/>
      <c r="M19" s="141">
        <v>2</v>
      </c>
      <c r="N19" s="141">
        <v>0</v>
      </c>
      <c r="O19" s="247">
        <v>1</v>
      </c>
      <c r="P19" s="131">
        <v>1</v>
      </c>
      <c r="Q19" s="88" t="str">
        <f>IF(ISBLANK(D19),"*",INDEX(D19:D22,MATCH(P19,O19:O22,0)))</f>
        <v>Vidić Petar</v>
      </c>
      <c r="R19" s="89"/>
    </row>
    <row r="20" spans="1:20" ht="13.5" customHeight="1">
      <c r="A20" s="81">
        <v>2</v>
      </c>
      <c r="B20" s="209">
        <v>22</v>
      </c>
      <c r="C20" s="212" t="s">
        <v>241</v>
      </c>
      <c r="D20" s="545" t="s">
        <v>225</v>
      </c>
      <c r="E20" s="801" t="s">
        <v>245</v>
      </c>
      <c r="F20" s="802"/>
      <c r="G20" s="799"/>
      <c r="H20" s="800"/>
      <c r="I20" s="801" t="s">
        <v>246</v>
      </c>
      <c r="J20" s="802"/>
      <c r="K20" s="801"/>
      <c r="L20" s="802"/>
      <c r="M20" s="141">
        <v>0</v>
      </c>
      <c r="N20" s="141">
        <v>2</v>
      </c>
      <c r="O20" s="247">
        <v>3</v>
      </c>
      <c r="P20" s="131">
        <v>2</v>
      </c>
      <c r="Q20" s="90" t="str">
        <f>IF(ISBLANK(#REF!),"*",INDEX(D19:D22,MATCH(P20,O19:O22,0)))</f>
        <v>Pavković Đorđe</v>
      </c>
      <c r="R20" s="91"/>
    </row>
    <row r="21" spans="1:20" ht="13.5" customHeight="1">
      <c r="A21" s="81">
        <v>3</v>
      </c>
      <c r="B21" s="209">
        <v>23</v>
      </c>
      <c r="C21" s="212" t="s">
        <v>236</v>
      </c>
      <c r="D21" s="545" t="s">
        <v>235</v>
      </c>
      <c r="E21" s="801" t="s">
        <v>245</v>
      </c>
      <c r="F21" s="802"/>
      <c r="G21" s="801" t="s">
        <v>247</v>
      </c>
      <c r="H21" s="802"/>
      <c r="I21" s="799"/>
      <c r="J21" s="800"/>
      <c r="K21" s="801"/>
      <c r="L21" s="802"/>
      <c r="M21" s="141">
        <v>1</v>
      </c>
      <c r="N21" s="141">
        <v>1</v>
      </c>
      <c r="O21" s="247">
        <v>2</v>
      </c>
      <c r="P21" s="131">
        <v>3</v>
      </c>
      <c r="Q21" s="90" t="str">
        <f>IF(ISBLANK(D21),"*",INDEX(D19:D22,MATCH(P21,O19:O22,0)))</f>
        <v>Milovanović Aleks</v>
      </c>
      <c r="R21" s="91"/>
    </row>
    <row r="22" spans="1:20" ht="13.5" customHeight="1">
      <c r="A22" s="82">
        <v>4</v>
      </c>
      <c r="B22" s="210">
        <v>24</v>
      </c>
      <c r="C22" s="213"/>
      <c r="D22" s="546" t="s">
        <v>176</v>
      </c>
      <c r="E22" s="577"/>
      <c r="F22" s="578"/>
      <c r="G22" s="577"/>
      <c r="H22" s="578"/>
      <c r="I22" s="577"/>
      <c r="J22" s="578"/>
      <c r="K22" s="139"/>
      <c r="L22" s="140"/>
      <c r="M22" s="143"/>
      <c r="N22" s="143"/>
      <c r="O22" s="144"/>
      <c r="P22" s="131">
        <v>4</v>
      </c>
      <c r="Q22" s="90" t="e">
        <f>IF(ISBLANK(D22),"***",INDEX(D19:D22,MATCH(P22,O19:O22,0)))</f>
        <v>#N/A</v>
      </c>
      <c r="R22" s="91"/>
    </row>
    <row r="23" spans="1:20" ht="13.5" customHeight="1">
      <c r="A23" s="568"/>
      <c r="B23" s="568"/>
      <c r="C23" s="169"/>
      <c r="E23" s="569" t="s">
        <v>10</v>
      </c>
      <c r="F23" s="569"/>
      <c r="G23" s="570" t="s">
        <v>11</v>
      </c>
      <c r="H23" s="570"/>
      <c r="I23" s="571" t="s">
        <v>4</v>
      </c>
      <c r="J23" s="571"/>
      <c r="K23" s="579" t="s">
        <v>12</v>
      </c>
      <c r="L23" s="579"/>
      <c r="M23" s="197" t="s">
        <v>5</v>
      </c>
      <c r="N23" s="197" t="s">
        <v>6</v>
      </c>
      <c r="O23" s="198" t="s">
        <v>8</v>
      </c>
      <c r="P23" s="199" t="s">
        <v>9</v>
      </c>
      <c r="Q23" s="13"/>
      <c r="R23" s="13"/>
      <c r="S23" s="580" t="s">
        <v>125</v>
      </c>
      <c r="T23" s="580"/>
    </row>
    <row r="24" spans="1:20" ht="13.5" customHeight="1">
      <c r="A24" s="95" t="str">
        <f>IF(ISBLANK(partije!D4),"",partije!D4)</f>
        <v/>
      </c>
      <c r="B24" s="96" t="str">
        <f>IF(ISBLANK(partije!E4),"",partije!E4)</f>
        <v/>
      </c>
      <c r="C24" s="545" t="s">
        <v>208</v>
      </c>
      <c r="D24" s="545" t="s">
        <v>235</v>
      </c>
      <c r="E24" s="148">
        <v>3</v>
      </c>
      <c r="F24" s="148">
        <v>0</v>
      </c>
      <c r="G24" s="581">
        <v>1102</v>
      </c>
      <c r="H24" s="581"/>
      <c r="I24" s="581">
        <v>1104</v>
      </c>
      <c r="J24" s="581"/>
      <c r="K24" s="581">
        <v>1104</v>
      </c>
      <c r="L24" s="581"/>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545" t="s">
        <v>208</v>
      </c>
      <c r="D25" s="545" t="s">
        <v>225</v>
      </c>
      <c r="E25" s="153">
        <v>3</v>
      </c>
      <c r="F25" s="153">
        <v>0</v>
      </c>
      <c r="G25" s="582">
        <v>1104</v>
      </c>
      <c r="H25" s="582"/>
      <c r="I25" s="582">
        <v>1103</v>
      </c>
      <c r="J25" s="582"/>
      <c r="K25" s="582">
        <v>1102</v>
      </c>
      <c r="L25" s="582"/>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545" t="s">
        <v>225</v>
      </c>
      <c r="D26" s="545" t="s">
        <v>235</v>
      </c>
      <c r="E26" s="153">
        <v>1</v>
      </c>
      <c r="F26" s="153">
        <v>3</v>
      </c>
      <c r="G26" s="582">
        <v>711</v>
      </c>
      <c r="H26" s="582"/>
      <c r="I26" s="582">
        <v>1109</v>
      </c>
      <c r="J26" s="582"/>
      <c r="K26" s="582">
        <v>911</v>
      </c>
      <c r="L26" s="582"/>
      <c r="M26" s="155">
        <v>611</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82"/>
      <c r="H27" s="582"/>
      <c r="I27" s="582"/>
      <c r="J27" s="582"/>
      <c r="K27" s="582"/>
      <c r="L27" s="582"/>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82"/>
      <c r="H28" s="582"/>
      <c r="I28" s="582"/>
      <c r="J28" s="582"/>
      <c r="K28" s="582"/>
      <c r="L28" s="582"/>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2"/>
      <c r="H29" s="572"/>
      <c r="I29" s="572"/>
      <c r="J29" s="572"/>
      <c r="K29" s="572"/>
      <c r="L29" s="572"/>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8"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3">
        <v>1</v>
      </c>
      <c r="F32" s="573"/>
      <c r="G32" s="573">
        <v>2</v>
      </c>
      <c r="H32" s="573"/>
      <c r="I32" s="574">
        <v>3</v>
      </c>
      <c r="J32" s="574"/>
      <c r="K32" s="573">
        <v>4</v>
      </c>
      <c r="L32" s="573"/>
      <c r="M32" s="136" t="s">
        <v>2</v>
      </c>
      <c r="N32" s="136" t="s">
        <v>3</v>
      </c>
      <c r="O32" s="137" t="s">
        <v>7</v>
      </c>
      <c r="P32" s="138"/>
      <c r="Q32" s="49" t="s">
        <v>71</v>
      </c>
      <c r="R32" s="50"/>
    </row>
    <row r="33" spans="1:20" ht="13.5" customHeight="1">
      <c r="A33" s="81">
        <v>1</v>
      </c>
      <c r="B33" s="209">
        <v>31</v>
      </c>
      <c r="C33" s="212" t="s">
        <v>214</v>
      </c>
      <c r="D33" s="545" t="s">
        <v>201</v>
      </c>
      <c r="E33" s="799"/>
      <c r="F33" s="800"/>
      <c r="G33" s="801" t="s">
        <v>244</v>
      </c>
      <c r="H33" s="802"/>
      <c r="I33" s="801" t="s">
        <v>244</v>
      </c>
      <c r="J33" s="802"/>
      <c r="K33" s="801"/>
      <c r="L33" s="802"/>
      <c r="M33" s="141">
        <v>2</v>
      </c>
      <c r="N33" s="141">
        <v>0</v>
      </c>
      <c r="O33" s="247">
        <v>1</v>
      </c>
      <c r="P33" s="131">
        <v>1</v>
      </c>
      <c r="Q33" s="88" t="str">
        <f>IF(ISBLANK(D33),"*",INDEX(D33:D36,MATCH(P33,O33:O36,0)))</f>
        <v>Ilić Bogdan</v>
      </c>
      <c r="R33" s="89"/>
    </row>
    <row r="34" spans="1:20" ht="13.5" customHeight="1">
      <c r="A34" s="81">
        <v>2</v>
      </c>
      <c r="B34" s="209">
        <v>32</v>
      </c>
      <c r="C34" s="212" t="s">
        <v>212</v>
      </c>
      <c r="D34" s="545" t="s">
        <v>233</v>
      </c>
      <c r="E34" s="801" t="s">
        <v>245</v>
      </c>
      <c r="F34" s="802"/>
      <c r="G34" s="799"/>
      <c r="H34" s="800"/>
      <c r="I34" s="801" t="s">
        <v>246</v>
      </c>
      <c r="J34" s="802"/>
      <c r="K34" s="801"/>
      <c r="L34" s="802"/>
      <c r="M34" s="141">
        <v>0</v>
      </c>
      <c r="N34" s="141">
        <v>2</v>
      </c>
      <c r="O34" s="247">
        <v>3</v>
      </c>
      <c r="P34" s="131">
        <v>2</v>
      </c>
      <c r="Q34" s="90" t="str">
        <f>IF(ISBLANK(D34),"*",INDEX(D33:D36,MATCH(P34,O33:O36,0)))</f>
        <v>Dimitrijević Ognjen</v>
      </c>
      <c r="R34" s="91"/>
    </row>
    <row r="35" spans="1:20" ht="13.5" customHeight="1">
      <c r="A35" s="81">
        <v>3</v>
      </c>
      <c r="B35" s="209">
        <v>33</v>
      </c>
      <c r="C35" s="212" t="s">
        <v>243</v>
      </c>
      <c r="D35" s="545" t="s">
        <v>223</v>
      </c>
      <c r="E35" s="801" t="s">
        <v>245</v>
      </c>
      <c r="F35" s="802"/>
      <c r="G35" s="801" t="s">
        <v>247</v>
      </c>
      <c r="H35" s="802"/>
      <c r="I35" s="799"/>
      <c r="J35" s="800"/>
      <c r="K35" s="801"/>
      <c r="L35" s="802"/>
      <c r="M35" s="141">
        <v>1</v>
      </c>
      <c r="N35" s="141">
        <v>1</v>
      </c>
      <c r="O35" s="247">
        <v>2</v>
      </c>
      <c r="P35" s="131">
        <v>3</v>
      </c>
      <c r="Q35" s="90" t="str">
        <f>IF(ISBLANK(D20),"*",INDEX(D33:D36,MATCH(P35,O33:O36,0)))</f>
        <v>Jovanović Bogdan</v>
      </c>
      <c r="R35" s="91"/>
    </row>
    <row r="36" spans="1:20" ht="13.5" customHeight="1">
      <c r="A36" s="82">
        <v>4</v>
      </c>
      <c r="B36" s="210">
        <v>34</v>
      </c>
      <c r="C36" s="213"/>
      <c r="D36" s="546"/>
      <c r="E36" s="577"/>
      <c r="F36" s="578"/>
      <c r="G36" s="577"/>
      <c r="H36" s="578"/>
      <c r="I36" s="577"/>
      <c r="J36" s="578"/>
      <c r="K36" s="139"/>
      <c r="L36" s="140"/>
      <c r="M36" s="143"/>
      <c r="N36" s="143"/>
      <c r="O36" s="144"/>
      <c r="P36" s="131">
        <v>4</v>
      </c>
      <c r="Q36" s="90" t="str">
        <f>IF(ISBLANK(D36),"***",INDEX(D33:D36,MATCH(P36,O33:O36,0)))</f>
        <v>***</v>
      </c>
      <c r="R36" s="91"/>
    </row>
    <row r="37" spans="1:20" ht="13.5" customHeight="1">
      <c r="A37" s="568"/>
      <c r="B37" s="568"/>
      <c r="C37" s="169"/>
      <c r="E37" s="569" t="s">
        <v>10</v>
      </c>
      <c r="F37" s="569"/>
      <c r="G37" s="570" t="s">
        <v>11</v>
      </c>
      <c r="H37" s="570"/>
      <c r="I37" s="571" t="s">
        <v>4</v>
      </c>
      <c r="J37" s="571"/>
      <c r="K37" s="579" t="s">
        <v>12</v>
      </c>
      <c r="L37" s="579"/>
      <c r="M37" s="197" t="s">
        <v>5</v>
      </c>
      <c r="N37" s="197" t="s">
        <v>6</v>
      </c>
      <c r="O37" s="198" t="s">
        <v>8</v>
      </c>
      <c r="P37" s="199" t="s">
        <v>9</v>
      </c>
      <c r="Q37" s="13"/>
      <c r="R37" s="13"/>
      <c r="S37" s="580" t="s">
        <v>125</v>
      </c>
      <c r="T37" s="580"/>
    </row>
    <row r="38" spans="1:20" ht="13.5" customHeight="1">
      <c r="A38" s="95" t="str">
        <f>IF(ISBLANK(partije!D6),"",partije!D6)</f>
        <v/>
      </c>
      <c r="B38" s="96" t="str">
        <f>IF(ISBLANK(partije!E6),"",partije!E6)</f>
        <v/>
      </c>
      <c r="C38" s="545" t="s">
        <v>201</v>
      </c>
      <c r="D38" s="545" t="s">
        <v>223</v>
      </c>
      <c r="E38" s="148">
        <v>3</v>
      </c>
      <c r="F38" s="148">
        <v>0</v>
      </c>
      <c r="G38" s="581">
        <v>1103</v>
      </c>
      <c r="H38" s="581"/>
      <c r="I38" s="581">
        <v>1102</v>
      </c>
      <c r="J38" s="581"/>
      <c r="K38" s="581">
        <v>1101</v>
      </c>
      <c r="L38" s="581"/>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545" t="s">
        <v>201</v>
      </c>
      <c r="D39" s="545" t="s">
        <v>233</v>
      </c>
      <c r="E39" s="153">
        <v>3</v>
      </c>
      <c r="F39" s="153">
        <v>0</v>
      </c>
      <c r="G39" s="582">
        <v>1105</v>
      </c>
      <c r="H39" s="582"/>
      <c r="I39" s="582">
        <v>1103</v>
      </c>
      <c r="J39" s="582"/>
      <c r="K39" s="582">
        <v>1102</v>
      </c>
      <c r="L39" s="582"/>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545" t="s">
        <v>233</v>
      </c>
      <c r="D40" s="545" t="s">
        <v>223</v>
      </c>
      <c r="E40" s="153">
        <v>1</v>
      </c>
      <c r="F40" s="153">
        <v>3</v>
      </c>
      <c r="G40" s="582">
        <v>1105</v>
      </c>
      <c r="H40" s="582"/>
      <c r="I40" s="582">
        <v>911</v>
      </c>
      <c r="J40" s="582"/>
      <c r="K40" s="582">
        <v>811</v>
      </c>
      <c r="L40" s="582"/>
      <c r="M40" s="155">
        <v>1214</v>
      </c>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82"/>
      <c r="H41" s="582"/>
      <c r="I41" s="582"/>
      <c r="J41" s="582"/>
      <c r="K41" s="582"/>
      <c r="L41" s="582"/>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82"/>
      <c r="H42" s="582"/>
      <c r="I42" s="582"/>
      <c r="J42" s="582"/>
      <c r="K42" s="582"/>
      <c r="L42" s="582"/>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2"/>
      <c r="H43" s="572"/>
      <c r="I43" s="572"/>
      <c r="J43" s="572"/>
      <c r="K43" s="572"/>
      <c r="L43" s="572"/>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3">
        <v>1</v>
      </c>
      <c r="F46" s="573"/>
      <c r="G46" s="573">
        <v>2</v>
      </c>
      <c r="H46" s="573"/>
      <c r="I46" s="574">
        <v>3</v>
      </c>
      <c r="J46" s="574"/>
      <c r="K46" s="573">
        <v>4</v>
      </c>
      <c r="L46" s="573"/>
      <c r="M46" s="136" t="s">
        <v>2</v>
      </c>
      <c r="N46" s="136" t="s">
        <v>3</v>
      </c>
      <c r="O46" s="137" t="s">
        <v>7</v>
      </c>
      <c r="P46" s="138"/>
      <c r="Q46" s="49" t="s">
        <v>70</v>
      </c>
      <c r="R46" s="50"/>
    </row>
    <row r="47" spans="1:20" ht="13.5" customHeight="1">
      <c r="A47" s="81">
        <v>1</v>
      </c>
      <c r="B47" s="209">
        <v>41</v>
      </c>
      <c r="C47" s="212" t="s">
        <v>212</v>
      </c>
      <c r="D47" s="545" t="s">
        <v>209</v>
      </c>
      <c r="E47" s="139"/>
      <c r="F47" s="140"/>
      <c r="G47" s="575" t="s">
        <v>249</v>
      </c>
      <c r="H47" s="576"/>
      <c r="I47" s="575" t="s">
        <v>249</v>
      </c>
      <c r="J47" s="576"/>
      <c r="K47" s="575"/>
      <c r="L47" s="576"/>
      <c r="M47" s="141"/>
      <c r="N47" s="141"/>
      <c r="O47" s="247">
        <v>3</v>
      </c>
      <c r="P47" s="131">
        <v>1</v>
      </c>
      <c r="Q47" s="88" t="str">
        <f>IF(ISBLANK(D47),"*",INDEX(D47:D50,MATCH(P47,O47:O50,0)))</f>
        <v>Smiljković Branislav</v>
      </c>
      <c r="R47" s="89"/>
    </row>
    <row r="48" spans="1:20" ht="13.5" customHeight="1">
      <c r="A48" s="81">
        <v>2</v>
      </c>
      <c r="B48" s="209">
        <v>42</v>
      </c>
      <c r="C48" s="212" t="s">
        <v>213</v>
      </c>
      <c r="D48" s="545" t="s">
        <v>204</v>
      </c>
      <c r="E48" s="575" t="s">
        <v>250</v>
      </c>
      <c r="F48" s="576"/>
      <c r="G48" s="139"/>
      <c r="H48" s="140"/>
      <c r="I48" s="801" t="s">
        <v>244</v>
      </c>
      <c r="J48" s="802"/>
      <c r="K48" s="575"/>
      <c r="L48" s="576"/>
      <c r="M48" s="141"/>
      <c r="N48" s="141"/>
      <c r="O48" s="247">
        <v>1</v>
      </c>
      <c r="P48" s="131">
        <v>2</v>
      </c>
      <c r="Q48" s="90" t="str">
        <f>IF(ISBLANK(D48),"*",INDEX(D47:D50,MATCH(P48,O47:O50,0)))</f>
        <v>Vasić Bogdan</v>
      </c>
      <c r="R48" s="91"/>
    </row>
    <row r="49" spans="1:20" ht="13.5" customHeight="1">
      <c r="A49" s="81">
        <v>3</v>
      </c>
      <c r="B49" s="209">
        <v>43</v>
      </c>
      <c r="C49" s="212" t="s">
        <v>239</v>
      </c>
      <c r="D49" s="545" t="s">
        <v>238</v>
      </c>
      <c r="E49" s="575" t="s">
        <v>250</v>
      </c>
      <c r="F49" s="576"/>
      <c r="G49" s="575" t="s">
        <v>245</v>
      </c>
      <c r="H49" s="576"/>
      <c r="I49" s="139"/>
      <c r="J49" s="140"/>
      <c r="K49" s="575"/>
      <c r="L49" s="576"/>
      <c r="M49" s="141"/>
      <c r="N49" s="141"/>
      <c r="O49" s="247">
        <v>2</v>
      </c>
      <c r="P49" s="131">
        <v>3</v>
      </c>
      <c r="Q49" s="90" t="str">
        <f>IF(ISBLANK(D49),"*",INDEX(D47:D50,MATCH(P49,O47:O50,0)))</f>
        <v>Dragojević Nikola</v>
      </c>
      <c r="R49" s="91"/>
    </row>
    <row r="50" spans="1:20" ht="13.5" customHeight="1">
      <c r="A50" s="82">
        <v>4</v>
      </c>
      <c r="B50" s="210">
        <v>44</v>
      </c>
      <c r="C50" s="213" t="str">
        <f>IF(ISNA(MATCH(B50,spisak!$F$4:$F$260,0)),"",INDEX(spisak!$C$4:$C$260,MATCH(B50,spisak!$F$4:$F$260,0)))</f>
        <v/>
      </c>
      <c r="D50" s="546" t="s">
        <v>176</v>
      </c>
      <c r="E50" s="577"/>
      <c r="F50" s="578"/>
      <c r="G50" s="577"/>
      <c r="H50" s="578"/>
      <c r="I50" s="577"/>
      <c r="J50" s="578"/>
      <c r="K50" s="139"/>
      <c r="L50" s="140"/>
      <c r="M50" s="143"/>
      <c r="N50" s="143"/>
      <c r="O50" s="144"/>
      <c r="P50" s="131">
        <v>4</v>
      </c>
      <c r="Q50" s="90" t="e">
        <f>IF(ISBLANK(D50),"*",INDEX(D47:D50,MATCH(P50,O47:O50,0)))</f>
        <v>#N/A</v>
      </c>
      <c r="R50" s="91"/>
    </row>
    <row r="51" spans="1:20" ht="13.5" customHeight="1">
      <c r="A51" s="568"/>
      <c r="B51" s="568"/>
      <c r="C51" s="169"/>
      <c r="E51" s="569" t="s">
        <v>10</v>
      </c>
      <c r="F51" s="569"/>
      <c r="G51" s="570" t="s">
        <v>11</v>
      </c>
      <c r="H51" s="570"/>
      <c r="I51" s="571" t="s">
        <v>4</v>
      </c>
      <c r="J51" s="571"/>
      <c r="K51" s="579" t="s">
        <v>12</v>
      </c>
      <c r="L51" s="579"/>
      <c r="M51" s="197" t="s">
        <v>5</v>
      </c>
      <c r="N51" s="197" t="s">
        <v>6</v>
      </c>
      <c r="O51" s="198" t="s">
        <v>8</v>
      </c>
      <c r="P51" s="199" t="s">
        <v>9</v>
      </c>
      <c r="Q51" s="13"/>
      <c r="R51" s="13"/>
      <c r="S51" s="580" t="s">
        <v>125</v>
      </c>
      <c r="T51" s="580"/>
    </row>
    <row r="52" spans="1:20" ht="13.5" customHeight="1">
      <c r="A52" s="95" t="str">
        <f>IF(ISBLANK(partije!D8),"",partije!D8)</f>
        <v/>
      </c>
      <c r="B52" s="96" t="str">
        <f>IF(ISBLANK(partije!E8),"",partije!E8)</f>
        <v/>
      </c>
      <c r="C52" s="545" t="s">
        <v>209</v>
      </c>
      <c r="D52" s="545" t="s">
        <v>238</v>
      </c>
      <c r="E52" s="148">
        <v>0</v>
      </c>
      <c r="F52" s="148" t="s">
        <v>248</v>
      </c>
      <c r="G52" s="581"/>
      <c r="H52" s="581"/>
      <c r="I52" s="581"/>
      <c r="J52" s="581"/>
      <c r="K52" s="581"/>
      <c r="L52" s="581"/>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545" t="s">
        <v>209</v>
      </c>
      <c r="D53" s="545" t="s">
        <v>204</v>
      </c>
      <c r="E53" s="153">
        <v>0</v>
      </c>
      <c r="F53" s="153" t="s">
        <v>248</v>
      </c>
      <c r="G53" s="582"/>
      <c r="H53" s="582"/>
      <c r="I53" s="582"/>
      <c r="J53" s="582"/>
      <c r="K53" s="582"/>
      <c r="L53" s="582"/>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545" t="s">
        <v>204</v>
      </c>
      <c r="D54" s="545" t="s">
        <v>238</v>
      </c>
      <c r="E54" s="153">
        <v>3</v>
      </c>
      <c r="F54" s="153">
        <v>0</v>
      </c>
      <c r="G54" s="582">
        <v>1104</v>
      </c>
      <c r="H54" s="582"/>
      <c r="I54" s="582">
        <v>1101</v>
      </c>
      <c r="J54" s="582"/>
      <c r="K54" s="582">
        <v>1101</v>
      </c>
      <c r="L54" s="582"/>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82"/>
      <c r="H55" s="582"/>
      <c r="I55" s="582"/>
      <c r="J55" s="582"/>
      <c r="K55" s="582"/>
      <c r="L55" s="582"/>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82"/>
      <c r="H56" s="582"/>
      <c r="I56" s="582"/>
      <c r="J56" s="582"/>
      <c r="K56" s="582"/>
      <c r="L56" s="582"/>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8"/>
      <c r="E57" s="158"/>
      <c r="F57" s="158"/>
      <c r="G57" s="572"/>
      <c r="H57" s="572"/>
      <c r="I57" s="572"/>
      <c r="J57" s="572"/>
      <c r="K57" s="572"/>
      <c r="L57" s="572"/>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3">
        <v>1</v>
      </c>
      <c r="F60" s="573"/>
      <c r="G60" s="573">
        <v>2</v>
      </c>
      <c r="H60" s="573"/>
      <c r="I60" s="574">
        <v>3</v>
      </c>
      <c r="J60" s="574"/>
      <c r="K60" s="573">
        <v>4</v>
      </c>
      <c r="L60" s="573"/>
      <c r="M60" s="136" t="s">
        <v>2</v>
      </c>
      <c r="N60" s="136" t="s">
        <v>3</v>
      </c>
      <c r="O60" s="137" t="s">
        <v>7</v>
      </c>
      <c r="P60" s="138"/>
      <c r="Q60" s="49" t="s">
        <v>69</v>
      </c>
      <c r="R60" s="50"/>
    </row>
    <row r="61" spans="1:20" ht="13.5" customHeight="1">
      <c r="A61" s="81">
        <v>1</v>
      </c>
      <c r="B61" s="209">
        <v>51</v>
      </c>
      <c r="C61" s="212" t="s">
        <v>212</v>
      </c>
      <c r="D61" s="545" t="s">
        <v>210</v>
      </c>
      <c r="E61" s="799"/>
      <c r="F61" s="800"/>
      <c r="G61" s="801" t="s">
        <v>244</v>
      </c>
      <c r="H61" s="802"/>
      <c r="I61" s="801" t="s">
        <v>244</v>
      </c>
      <c r="J61" s="802"/>
      <c r="K61" s="801"/>
      <c r="L61" s="802"/>
      <c r="M61" s="141">
        <v>2</v>
      </c>
      <c r="N61" s="141">
        <v>0</v>
      </c>
      <c r="O61" s="247">
        <v>1</v>
      </c>
      <c r="P61" s="131">
        <v>1</v>
      </c>
      <c r="Q61" s="88" t="str">
        <f>IF(ISBLANK(D61),"*",INDEX(D61:D64,MATCH(P61,O61:O64,0)))</f>
        <v>Stanković Viktor</v>
      </c>
      <c r="R61" s="89"/>
    </row>
    <row r="62" spans="1:20" ht="13.5" customHeight="1">
      <c r="A62" s="81">
        <v>2</v>
      </c>
      <c r="B62" s="209">
        <v>52</v>
      </c>
      <c r="C62" s="212" t="s">
        <v>213</v>
      </c>
      <c r="D62" s="545" t="s">
        <v>206</v>
      </c>
      <c r="E62" s="801" t="s">
        <v>245</v>
      </c>
      <c r="F62" s="802"/>
      <c r="G62" s="799"/>
      <c r="H62" s="800"/>
      <c r="I62" s="801" t="s">
        <v>245</v>
      </c>
      <c r="J62" s="802"/>
      <c r="K62" s="801"/>
      <c r="L62" s="802"/>
      <c r="M62" s="141">
        <v>0</v>
      </c>
      <c r="N62" s="141">
        <v>2</v>
      </c>
      <c r="O62" s="247">
        <v>3</v>
      </c>
      <c r="P62" s="131">
        <v>2</v>
      </c>
      <c r="Q62" s="90" t="str">
        <f>IF(ISBLANK(D62),"*",INDEX(D61:D64,MATCH(P62,O61:O64,0)))</f>
        <v>Krstić Srđan</v>
      </c>
      <c r="R62" s="91"/>
    </row>
    <row r="63" spans="1:20" ht="13.5" customHeight="1">
      <c r="A63" s="81">
        <v>3</v>
      </c>
      <c r="B63" s="209">
        <v>53</v>
      </c>
      <c r="C63" s="212" t="s">
        <v>241</v>
      </c>
      <c r="D63" s="545" t="s">
        <v>228</v>
      </c>
      <c r="E63" s="801" t="s">
        <v>245</v>
      </c>
      <c r="F63" s="802"/>
      <c r="G63" s="801" t="s">
        <v>244</v>
      </c>
      <c r="H63" s="802"/>
      <c r="I63" s="799"/>
      <c r="J63" s="800"/>
      <c r="K63" s="801"/>
      <c r="L63" s="802"/>
      <c r="M63" s="141">
        <v>1</v>
      </c>
      <c r="N63" s="141">
        <v>1</v>
      </c>
      <c r="O63" s="247">
        <v>2</v>
      </c>
      <c r="P63" s="131">
        <v>3</v>
      </c>
      <c r="Q63" s="90" t="str">
        <f>IF(ISBLANK(D63),"*",INDEX(D61:D64,MATCH(P63,O61:O64,0)))</f>
        <v>Maksimović Pavle</v>
      </c>
      <c r="R63" s="91"/>
    </row>
    <row r="64" spans="1:20" ht="13.5" customHeight="1">
      <c r="A64" s="82">
        <v>4</v>
      </c>
      <c r="B64" s="210">
        <v>54</v>
      </c>
      <c r="C64" s="213" t="s">
        <v>176</v>
      </c>
      <c r="D64" s="546" t="s">
        <v>195</v>
      </c>
      <c r="E64" s="577"/>
      <c r="F64" s="578"/>
      <c r="G64" s="577"/>
      <c r="H64" s="578"/>
      <c r="I64" s="577"/>
      <c r="J64" s="578"/>
      <c r="K64" s="139"/>
      <c r="L64" s="140"/>
      <c r="M64" s="143"/>
      <c r="N64" s="143"/>
      <c r="O64" s="144"/>
      <c r="P64" s="131">
        <v>4</v>
      </c>
      <c r="Q64" s="90" t="e">
        <f>IF(ISBLANK(D64),"*",INDEX(D61:D64,MATCH(P64,O61:O64,0)))</f>
        <v>#N/A</v>
      </c>
      <c r="R64" s="91"/>
    </row>
    <row r="65" spans="1:20" ht="13.5" customHeight="1">
      <c r="A65" s="568"/>
      <c r="B65" s="568"/>
      <c r="C65" s="169"/>
      <c r="E65" s="569" t="s">
        <v>10</v>
      </c>
      <c r="F65" s="569"/>
      <c r="G65" s="570" t="s">
        <v>11</v>
      </c>
      <c r="H65" s="570"/>
      <c r="I65" s="571" t="s">
        <v>4</v>
      </c>
      <c r="J65" s="571"/>
      <c r="K65" s="579" t="s">
        <v>12</v>
      </c>
      <c r="L65" s="579"/>
      <c r="M65" s="197" t="s">
        <v>5</v>
      </c>
      <c r="N65" s="197" t="s">
        <v>6</v>
      </c>
      <c r="O65" s="198" t="s">
        <v>8</v>
      </c>
      <c r="P65" s="199" t="s">
        <v>9</v>
      </c>
      <c r="Q65" s="13"/>
      <c r="R65" s="13"/>
      <c r="S65" s="580" t="s">
        <v>125</v>
      </c>
      <c r="T65" s="580"/>
    </row>
    <row r="66" spans="1:20" ht="13.5" customHeight="1">
      <c r="A66" s="95" t="str">
        <f>IF(ISBLANK(partije!D10),"",partije!D10)</f>
        <v/>
      </c>
      <c r="B66" s="96" t="str">
        <f>IF(ISBLANK(partije!E10),"",partije!E10)</f>
        <v/>
      </c>
      <c r="C66" s="545" t="s">
        <v>210</v>
      </c>
      <c r="D66" s="545" t="s">
        <v>228</v>
      </c>
      <c r="E66" s="148">
        <v>3</v>
      </c>
      <c r="F66" s="148">
        <v>0</v>
      </c>
      <c r="G66" s="581">
        <v>1103</v>
      </c>
      <c r="H66" s="581"/>
      <c r="I66" s="581">
        <v>1108</v>
      </c>
      <c r="J66" s="581"/>
      <c r="K66" s="581">
        <v>1107</v>
      </c>
      <c r="L66" s="581"/>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545" t="s">
        <v>210</v>
      </c>
      <c r="D67" s="545" t="s">
        <v>206</v>
      </c>
      <c r="E67" s="153">
        <v>3</v>
      </c>
      <c r="F67" s="153">
        <v>0</v>
      </c>
      <c r="G67" s="582">
        <v>1109</v>
      </c>
      <c r="H67" s="582"/>
      <c r="I67" s="582">
        <v>1102</v>
      </c>
      <c r="J67" s="582"/>
      <c r="K67" s="582">
        <v>1101</v>
      </c>
      <c r="L67" s="582"/>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545" t="s">
        <v>206</v>
      </c>
      <c r="D68" s="545" t="s">
        <v>228</v>
      </c>
      <c r="E68" s="153">
        <v>0</v>
      </c>
      <c r="F68" s="153">
        <v>3</v>
      </c>
      <c r="G68" s="582">
        <v>411</v>
      </c>
      <c r="H68" s="582"/>
      <c r="I68" s="582">
        <v>611</v>
      </c>
      <c r="J68" s="582"/>
      <c r="K68" s="582">
        <v>1012</v>
      </c>
      <c r="L68" s="582"/>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82"/>
      <c r="H69" s="582"/>
      <c r="I69" s="582"/>
      <c r="J69" s="582"/>
      <c r="K69" s="582"/>
      <c r="L69" s="582"/>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82"/>
      <c r="H70" s="582"/>
      <c r="I70" s="582"/>
      <c r="J70" s="582"/>
      <c r="K70" s="582"/>
      <c r="L70" s="582"/>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72"/>
      <c r="H71" s="572"/>
      <c r="I71" s="572"/>
      <c r="J71" s="572"/>
      <c r="K71" s="572"/>
      <c r="L71" s="572"/>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3">
        <v>1</v>
      </c>
      <c r="F74" s="573"/>
      <c r="G74" s="573">
        <v>2</v>
      </c>
      <c r="H74" s="573"/>
      <c r="I74" s="574">
        <v>3</v>
      </c>
      <c r="J74" s="574"/>
      <c r="K74" s="573">
        <v>4</v>
      </c>
      <c r="L74" s="573"/>
      <c r="M74" s="136" t="s">
        <v>2</v>
      </c>
      <c r="N74" s="136" t="s">
        <v>3</v>
      </c>
      <c r="O74" s="137" t="s">
        <v>7</v>
      </c>
      <c r="P74" s="138"/>
      <c r="Q74" s="49" t="s">
        <v>68</v>
      </c>
      <c r="R74" s="50"/>
    </row>
    <row r="75" spans="1:20" ht="13.5" customHeight="1">
      <c r="A75" s="81">
        <v>1</v>
      </c>
      <c r="B75" s="209">
        <v>61</v>
      </c>
      <c r="C75" s="212" t="s">
        <v>212</v>
      </c>
      <c r="D75" s="545" t="s">
        <v>231</v>
      </c>
      <c r="E75" s="799"/>
      <c r="F75" s="800"/>
      <c r="G75" s="801" t="s">
        <v>244</v>
      </c>
      <c r="H75" s="802"/>
      <c r="I75" s="801" t="s">
        <v>247</v>
      </c>
      <c r="J75" s="802"/>
      <c r="K75" s="801"/>
      <c r="L75" s="802"/>
      <c r="M75" s="141">
        <v>2</v>
      </c>
      <c r="N75" s="141">
        <v>0</v>
      </c>
      <c r="O75" s="247">
        <v>1</v>
      </c>
      <c r="P75" s="131">
        <v>1</v>
      </c>
      <c r="Q75" s="88" t="str">
        <f>IF(ISBLANK(D75),"*",INDEX(D75:D78,MATCH(P75,O75:O78,0)))</f>
        <v>Pucarević Pavle</v>
      </c>
      <c r="R75" s="89"/>
    </row>
    <row r="76" spans="1:20" ht="13.5" customHeight="1">
      <c r="A76" s="81">
        <v>2</v>
      </c>
      <c r="B76" s="209">
        <v>62</v>
      </c>
      <c r="C76" s="212" t="s">
        <v>211</v>
      </c>
      <c r="D76" s="545" t="s">
        <v>237</v>
      </c>
      <c r="E76" s="801" t="s">
        <v>245</v>
      </c>
      <c r="F76" s="802"/>
      <c r="G76" s="799"/>
      <c r="H76" s="800"/>
      <c r="I76" s="801" t="s">
        <v>251</v>
      </c>
      <c r="J76" s="802"/>
      <c r="K76" s="801"/>
      <c r="L76" s="802"/>
      <c r="M76" s="141">
        <v>0</v>
      </c>
      <c r="N76" s="141">
        <v>2</v>
      </c>
      <c r="O76" s="247">
        <v>3</v>
      </c>
      <c r="P76" s="131">
        <v>2</v>
      </c>
      <c r="Q76" s="90" t="str">
        <f>IF(ISBLANK(D76),"*",INDEX(D75:D78,MATCH(P76,O75:O78,0)))</f>
        <v>Jeftić Mateja</v>
      </c>
      <c r="R76" s="91"/>
    </row>
    <row r="77" spans="1:20" ht="13.5" customHeight="1">
      <c r="A77" s="81">
        <v>3</v>
      </c>
      <c r="B77" s="209">
        <v>63</v>
      </c>
      <c r="C77" s="212" t="s">
        <v>213</v>
      </c>
      <c r="D77" s="545" t="s">
        <v>205</v>
      </c>
      <c r="E77" s="801" t="s">
        <v>246</v>
      </c>
      <c r="F77" s="802"/>
      <c r="G77" s="801" t="s">
        <v>252</v>
      </c>
      <c r="H77" s="802"/>
      <c r="I77" s="799"/>
      <c r="J77" s="800"/>
      <c r="K77" s="801"/>
      <c r="L77" s="802"/>
      <c r="M77" s="141">
        <v>1</v>
      </c>
      <c r="N77" s="141">
        <v>1</v>
      </c>
      <c r="O77" s="247">
        <v>2</v>
      </c>
      <c r="P77" s="131">
        <v>3</v>
      </c>
      <c r="Q77" s="90" t="str">
        <f>IF(ISBLANK(D77),"*",INDEX(D75:D78,MATCH(P77,O75:O78,0)))</f>
        <v>Andrejević Toni</v>
      </c>
      <c r="R77" s="91"/>
    </row>
    <row r="78" spans="1:20" ht="13.5" customHeight="1">
      <c r="A78" s="82">
        <v>4</v>
      </c>
      <c r="B78" s="210">
        <v>64</v>
      </c>
      <c r="C78" s="213"/>
      <c r="D78" s="546"/>
      <c r="E78" s="577"/>
      <c r="F78" s="578"/>
      <c r="G78" s="577"/>
      <c r="H78" s="578"/>
      <c r="I78" s="577"/>
      <c r="J78" s="578"/>
      <c r="K78" s="139"/>
      <c r="L78" s="140"/>
      <c r="M78" s="143"/>
      <c r="N78" s="143"/>
      <c r="O78" s="144"/>
      <c r="P78" s="131">
        <v>4</v>
      </c>
      <c r="Q78" s="90" t="str">
        <f>IF(ISBLANK(D78),"*",INDEX(D75:D78,MATCH(P78,O75:O78,0)))</f>
        <v>*</v>
      </c>
      <c r="R78" s="91"/>
    </row>
    <row r="79" spans="1:20" ht="13.5" customHeight="1">
      <c r="A79" s="568"/>
      <c r="B79" s="568"/>
      <c r="C79" s="169"/>
      <c r="E79" s="569" t="s">
        <v>10</v>
      </c>
      <c r="F79" s="569"/>
      <c r="G79" s="570" t="s">
        <v>11</v>
      </c>
      <c r="H79" s="570"/>
      <c r="I79" s="571" t="s">
        <v>4</v>
      </c>
      <c r="J79" s="571"/>
      <c r="K79" s="579" t="s">
        <v>12</v>
      </c>
      <c r="L79" s="579"/>
      <c r="M79" s="197" t="s">
        <v>5</v>
      </c>
      <c r="N79" s="197" t="s">
        <v>6</v>
      </c>
      <c r="O79" s="198" t="s">
        <v>8</v>
      </c>
      <c r="P79" s="199" t="s">
        <v>9</v>
      </c>
      <c r="Q79" s="13"/>
      <c r="R79" s="13"/>
      <c r="S79" s="580" t="s">
        <v>125</v>
      </c>
      <c r="T79" s="580"/>
    </row>
    <row r="80" spans="1:20" ht="13.5" customHeight="1">
      <c r="A80" s="95" t="str">
        <f>IF(ISBLANK(partije!D12),"",partije!D12)</f>
        <v/>
      </c>
      <c r="B80" s="96" t="str">
        <f>IF(ISBLANK(partije!E12),"",partije!E12)</f>
        <v/>
      </c>
      <c r="C80" s="545" t="s">
        <v>231</v>
      </c>
      <c r="D80" s="545" t="s">
        <v>205</v>
      </c>
      <c r="E80" s="148">
        <v>3</v>
      </c>
      <c r="F80" s="148">
        <v>1</v>
      </c>
      <c r="G80" s="581">
        <v>911</v>
      </c>
      <c r="H80" s="581"/>
      <c r="I80" s="581">
        <v>1108</v>
      </c>
      <c r="J80" s="581"/>
      <c r="K80" s="581">
        <v>1105</v>
      </c>
      <c r="L80" s="581"/>
      <c r="M80" s="150">
        <v>1109</v>
      </c>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545" t="s">
        <v>231</v>
      </c>
      <c r="D81" s="545" t="s">
        <v>237</v>
      </c>
      <c r="E81" s="153">
        <v>3</v>
      </c>
      <c r="F81" s="153">
        <v>0</v>
      </c>
      <c r="G81" s="582">
        <v>1513</v>
      </c>
      <c r="H81" s="582"/>
      <c r="I81" s="582">
        <v>1108</v>
      </c>
      <c r="J81" s="582"/>
      <c r="K81" s="582">
        <v>1101</v>
      </c>
      <c r="L81" s="582"/>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545" t="s">
        <v>237</v>
      </c>
      <c r="D82" s="545" t="s">
        <v>205</v>
      </c>
      <c r="E82" s="153">
        <v>2</v>
      </c>
      <c r="F82" s="153">
        <v>3</v>
      </c>
      <c r="G82" s="582">
        <v>1210</v>
      </c>
      <c r="H82" s="582"/>
      <c r="I82" s="582">
        <v>411</v>
      </c>
      <c r="J82" s="582"/>
      <c r="K82" s="582">
        <v>1412</v>
      </c>
      <c r="L82" s="582"/>
      <c r="M82" s="155">
        <v>811</v>
      </c>
      <c r="N82" s="154">
        <v>911</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82"/>
      <c r="H83" s="582"/>
      <c r="I83" s="582"/>
      <c r="J83" s="582"/>
      <c r="K83" s="582"/>
      <c r="L83" s="582"/>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82"/>
      <c r="H84" s="582"/>
      <c r="I84" s="582"/>
      <c r="J84" s="582"/>
      <c r="K84" s="582"/>
      <c r="L84" s="582"/>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2"/>
      <c r="H85" s="572"/>
      <c r="I85" s="572"/>
      <c r="J85" s="572"/>
      <c r="K85" s="572"/>
      <c r="L85" s="572"/>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3">
        <v>1</v>
      </c>
      <c r="F88" s="573"/>
      <c r="G88" s="573">
        <v>2</v>
      </c>
      <c r="H88" s="573"/>
      <c r="I88" s="574">
        <v>3</v>
      </c>
      <c r="J88" s="574"/>
      <c r="K88" s="573">
        <v>4</v>
      </c>
      <c r="L88" s="573"/>
      <c r="M88" s="136" t="s">
        <v>2</v>
      </c>
      <c r="N88" s="136" t="s">
        <v>3</v>
      </c>
      <c r="O88" s="137" t="s">
        <v>7</v>
      </c>
      <c r="P88" s="138"/>
      <c r="Q88" s="49" t="s">
        <v>67</v>
      </c>
      <c r="R88" s="50"/>
    </row>
    <row r="89" spans="1:20" ht="13.5" customHeight="1">
      <c r="A89" s="81">
        <v>1</v>
      </c>
      <c r="B89" s="209">
        <v>71</v>
      </c>
      <c r="C89" s="212" t="s">
        <v>214</v>
      </c>
      <c r="D89" s="545" t="s">
        <v>202</v>
      </c>
      <c r="E89" s="799"/>
      <c r="F89" s="800"/>
      <c r="G89" s="801" t="s">
        <v>244</v>
      </c>
      <c r="H89" s="802"/>
      <c r="I89" s="801" t="s">
        <v>244</v>
      </c>
      <c r="J89" s="802"/>
      <c r="K89" s="801"/>
      <c r="L89" s="802"/>
      <c r="M89" s="141">
        <v>2</v>
      </c>
      <c r="N89" s="141">
        <v>0</v>
      </c>
      <c r="O89" s="247">
        <v>1</v>
      </c>
      <c r="P89" s="131">
        <v>1</v>
      </c>
      <c r="Q89" s="88" t="str">
        <f>IF(ISBLANK(D89),"*",INDEX(D89:D92,MATCH(P89,O89:O92,0)))</f>
        <v>Aleksić Milan</v>
      </c>
      <c r="R89" s="89"/>
    </row>
    <row r="90" spans="1:20" ht="13.5" customHeight="1">
      <c r="A90" s="81">
        <v>2</v>
      </c>
      <c r="B90" s="209">
        <v>72</v>
      </c>
      <c r="C90" s="212" t="s">
        <v>241</v>
      </c>
      <c r="D90" s="545" t="s">
        <v>226</v>
      </c>
      <c r="E90" s="801" t="s">
        <v>245</v>
      </c>
      <c r="F90" s="802"/>
      <c r="G90" s="799"/>
      <c r="H90" s="800"/>
      <c r="I90" s="801" t="s">
        <v>244</v>
      </c>
      <c r="J90" s="802"/>
      <c r="K90" s="801"/>
      <c r="L90" s="802"/>
      <c r="M90" s="141">
        <v>1</v>
      </c>
      <c r="N90" s="141">
        <v>1</v>
      </c>
      <c r="O90" s="247">
        <v>2</v>
      </c>
      <c r="P90" s="131">
        <v>2</v>
      </c>
      <c r="Q90" s="90" t="str">
        <f>IF(ISBLANK(D90),"*",INDEX(D89:D92,MATCH(P90,O89:O92,0)))</f>
        <v>Trošić Janko</v>
      </c>
      <c r="R90" s="91"/>
    </row>
    <row r="91" spans="1:20" ht="13.5" customHeight="1">
      <c r="A91" s="81">
        <v>3</v>
      </c>
      <c r="B91" s="209">
        <v>73</v>
      </c>
      <c r="C91" s="212" t="s">
        <v>213</v>
      </c>
      <c r="D91" s="545" t="s">
        <v>230</v>
      </c>
      <c r="E91" s="801" t="s">
        <v>245</v>
      </c>
      <c r="F91" s="802"/>
      <c r="G91" s="801" t="s">
        <v>245</v>
      </c>
      <c r="H91" s="802"/>
      <c r="I91" s="799"/>
      <c r="J91" s="800"/>
      <c r="K91" s="801"/>
      <c r="L91" s="802"/>
      <c r="M91" s="141">
        <v>0</v>
      </c>
      <c r="N91" s="141">
        <v>2</v>
      </c>
      <c r="O91" s="247">
        <v>3</v>
      </c>
      <c r="P91" s="131">
        <v>3</v>
      </c>
      <c r="Q91" s="90" t="str">
        <f>IF(ISBLANK(D91),"*",INDEX(D89:D92,MATCH(P91,O89:O92,0)))</f>
        <v>Medarović Pavle</v>
      </c>
      <c r="R91" s="91"/>
    </row>
    <row r="92" spans="1:20" ht="13.5" customHeight="1">
      <c r="A92" s="82">
        <v>4</v>
      </c>
      <c r="B92" s="210">
        <v>74</v>
      </c>
      <c r="C92" s="213"/>
      <c r="D92" s="546"/>
      <c r="E92" s="577"/>
      <c r="F92" s="578"/>
      <c r="G92" s="577"/>
      <c r="H92" s="578"/>
      <c r="I92" s="577"/>
      <c r="J92" s="578"/>
      <c r="K92" s="139"/>
      <c r="L92" s="140"/>
      <c r="M92" s="143"/>
      <c r="N92" s="143"/>
      <c r="O92" s="144"/>
      <c r="P92" s="131">
        <v>4</v>
      </c>
      <c r="Q92" s="90" t="str">
        <f>IF(ISBLANK(D92),"*",INDEX(D89:D92,MATCH(P92,O89:O92,0)))</f>
        <v>*</v>
      </c>
      <c r="R92" s="91"/>
    </row>
    <row r="93" spans="1:20" ht="13.5" customHeight="1">
      <c r="A93" s="568"/>
      <c r="B93" s="568"/>
      <c r="C93" s="169"/>
      <c r="E93" s="569" t="s">
        <v>10</v>
      </c>
      <c r="F93" s="569"/>
      <c r="G93" s="570" t="s">
        <v>11</v>
      </c>
      <c r="H93" s="570"/>
      <c r="I93" s="571" t="s">
        <v>4</v>
      </c>
      <c r="J93" s="571"/>
      <c r="K93" s="579" t="s">
        <v>12</v>
      </c>
      <c r="L93" s="579"/>
      <c r="M93" s="197" t="s">
        <v>5</v>
      </c>
      <c r="N93" s="197" t="s">
        <v>6</v>
      </c>
      <c r="O93" s="198" t="s">
        <v>8</v>
      </c>
      <c r="P93" s="199" t="s">
        <v>9</v>
      </c>
      <c r="Q93" s="13"/>
      <c r="R93" s="13"/>
      <c r="S93" s="580" t="s">
        <v>125</v>
      </c>
      <c r="T93" s="580"/>
    </row>
    <row r="94" spans="1:20" ht="13.5" customHeight="1">
      <c r="A94" s="95" t="str">
        <f>IF(ISBLANK(partije!D14),"",partije!D14)</f>
        <v/>
      </c>
      <c r="B94" s="96" t="str">
        <f>IF(ISBLANK(partije!E14),"",partije!E14)</f>
        <v/>
      </c>
      <c r="C94" s="545" t="s">
        <v>202</v>
      </c>
      <c r="D94" s="545" t="s">
        <v>230</v>
      </c>
      <c r="E94" s="148">
        <v>3</v>
      </c>
      <c r="F94" s="148">
        <v>0</v>
      </c>
      <c r="G94" s="581">
        <v>1109</v>
      </c>
      <c r="H94" s="581"/>
      <c r="I94" s="581">
        <v>1108</v>
      </c>
      <c r="J94" s="581"/>
      <c r="K94" s="581">
        <v>1104</v>
      </c>
      <c r="L94" s="581"/>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545" t="s">
        <v>202</v>
      </c>
      <c r="D95" s="545" t="s">
        <v>226</v>
      </c>
      <c r="E95" s="153">
        <v>3</v>
      </c>
      <c r="F95" s="153">
        <v>0</v>
      </c>
      <c r="G95" s="582">
        <v>1104</v>
      </c>
      <c r="H95" s="582"/>
      <c r="I95" s="582">
        <v>1103</v>
      </c>
      <c r="J95" s="582"/>
      <c r="K95" s="582">
        <v>1108</v>
      </c>
      <c r="L95" s="582"/>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545" t="s">
        <v>226</v>
      </c>
      <c r="D96" s="545" t="s">
        <v>230</v>
      </c>
      <c r="E96" s="153">
        <v>3</v>
      </c>
      <c r="F96" s="153">
        <v>0</v>
      </c>
      <c r="G96" s="582">
        <v>1101</v>
      </c>
      <c r="H96" s="582"/>
      <c r="I96" s="582">
        <v>1101</v>
      </c>
      <c r="J96" s="582"/>
      <c r="K96" s="582">
        <v>1101</v>
      </c>
      <c r="L96" s="582"/>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82"/>
      <c r="H97" s="582"/>
      <c r="I97" s="582"/>
      <c r="J97" s="582"/>
      <c r="K97" s="582"/>
      <c r="L97" s="582"/>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82"/>
      <c r="H98" s="582"/>
      <c r="I98" s="582"/>
      <c r="J98" s="582"/>
      <c r="K98" s="582"/>
      <c r="L98" s="582"/>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2"/>
      <c r="H99" s="572"/>
      <c r="I99" s="572"/>
      <c r="J99" s="572"/>
      <c r="K99" s="572"/>
      <c r="L99" s="572"/>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3">
        <v>1</v>
      </c>
      <c r="F102" s="573"/>
      <c r="G102" s="573">
        <v>2</v>
      </c>
      <c r="H102" s="573"/>
      <c r="I102" s="574">
        <v>3</v>
      </c>
      <c r="J102" s="574"/>
      <c r="K102" s="573">
        <v>4</v>
      </c>
      <c r="L102" s="573"/>
      <c r="M102" s="136" t="s">
        <v>2</v>
      </c>
      <c r="N102" s="136" t="s">
        <v>3</v>
      </c>
      <c r="O102" s="137" t="s">
        <v>7</v>
      </c>
      <c r="P102" s="138"/>
      <c r="Q102" s="49" t="s">
        <v>66</v>
      </c>
      <c r="R102" s="50"/>
    </row>
    <row r="103" spans="1:20" ht="13.5" customHeight="1">
      <c r="A103" s="81">
        <v>1</v>
      </c>
      <c r="B103" s="209">
        <v>81</v>
      </c>
      <c r="C103" s="212" t="s">
        <v>214</v>
      </c>
      <c r="D103" s="545" t="s">
        <v>203</v>
      </c>
      <c r="E103" s="799"/>
      <c r="F103" s="800"/>
      <c r="G103" s="801" t="s">
        <v>245</v>
      </c>
      <c r="H103" s="802"/>
      <c r="I103" s="801" t="s">
        <v>244</v>
      </c>
      <c r="J103" s="802"/>
      <c r="K103" s="801"/>
      <c r="L103" s="802"/>
      <c r="M103" s="141">
        <v>1</v>
      </c>
      <c r="N103" s="141">
        <v>1</v>
      </c>
      <c r="O103" s="247">
        <v>2</v>
      </c>
      <c r="P103" s="131">
        <v>1</v>
      </c>
      <c r="Q103" s="88" t="str">
        <f>IF(ISBLANK(D103),"*",INDEX(D103:D106,MATCH(P103,O103:O106,0)))</f>
        <v>Šujica Mateja</v>
      </c>
      <c r="R103" s="89"/>
    </row>
    <row r="104" spans="1:20" ht="13.5" customHeight="1">
      <c r="A104" s="81">
        <v>2</v>
      </c>
      <c r="B104" s="209">
        <v>82</v>
      </c>
      <c r="C104" s="212" t="s">
        <v>242</v>
      </c>
      <c r="D104" s="545" t="s">
        <v>221</v>
      </c>
      <c r="E104" s="801" t="s">
        <v>244</v>
      </c>
      <c r="F104" s="802"/>
      <c r="G104" s="799"/>
      <c r="H104" s="800"/>
      <c r="I104" s="801" t="s">
        <v>244</v>
      </c>
      <c r="J104" s="802"/>
      <c r="K104" s="801"/>
      <c r="L104" s="802"/>
      <c r="M104" s="141">
        <v>2</v>
      </c>
      <c r="N104" s="141">
        <v>0</v>
      </c>
      <c r="O104" s="247">
        <v>1</v>
      </c>
      <c r="P104" s="131">
        <v>2</v>
      </c>
      <c r="Q104" s="90" t="str">
        <f>IF(ISBLANK(D104),"*",INDEX(D103:D106,MATCH(P104,O103:O106,0)))</f>
        <v>Aleksić Đorđe</v>
      </c>
      <c r="R104" s="91"/>
    </row>
    <row r="105" spans="1:20" ht="13.5" customHeight="1">
      <c r="A105" s="81">
        <v>3</v>
      </c>
      <c r="B105" s="209">
        <v>83</v>
      </c>
      <c r="C105" s="212" t="s">
        <v>239</v>
      </c>
      <c r="D105" s="545" t="s">
        <v>240</v>
      </c>
      <c r="E105" s="801" t="s">
        <v>245</v>
      </c>
      <c r="F105" s="802"/>
      <c r="G105" s="801" t="s">
        <v>245</v>
      </c>
      <c r="H105" s="802"/>
      <c r="I105" s="799"/>
      <c r="J105" s="800"/>
      <c r="K105" s="801"/>
      <c r="L105" s="802"/>
      <c r="M105" s="141">
        <v>0</v>
      </c>
      <c r="N105" s="141">
        <v>2</v>
      </c>
      <c r="O105" s="247">
        <v>3</v>
      </c>
      <c r="P105" s="131">
        <v>3</v>
      </c>
      <c r="Q105" s="90" t="str">
        <f>IF(ISBLANK(D105),"*",INDEX(D103:D106,MATCH(P105,O103:O106,0)))</f>
        <v>Paunović Petar</v>
      </c>
      <c r="R105" s="91"/>
    </row>
    <row r="106" spans="1:20" ht="13.5" customHeight="1">
      <c r="A106" s="82">
        <v>4</v>
      </c>
      <c r="B106" s="210">
        <v>84</v>
      </c>
      <c r="C106" s="213" t="s">
        <v>176</v>
      </c>
      <c r="D106" s="546" t="s">
        <v>176</v>
      </c>
      <c r="E106" s="577"/>
      <c r="F106" s="578"/>
      <c r="G106" s="577"/>
      <c r="H106" s="578"/>
      <c r="I106" s="577"/>
      <c r="J106" s="578"/>
      <c r="K106" s="139"/>
      <c r="L106" s="140"/>
      <c r="M106" s="143"/>
      <c r="N106" s="143"/>
      <c r="O106" s="248"/>
      <c r="P106" s="131">
        <v>4</v>
      </c>
      <c r="Q106" s="90" t="e">
        <f>IF(ISBLANK(D106),"*",INDEX(D103:D106,MATCH(P106,O103:O106,0)))</f>
        <v>#N/A</v>
      </c>
      <c r="R106" s="91"/>
    </row>
    <row r="107" spans="1:20" ht="13.5" customHeight="1">
      <c r="A107" s="568"/>
      <c r="B107" s="568"/>
      <c r="C107" s="169"/>
      <c r="E107" s="569" t="s">
        <v>10</v>
      </c>
      <c r="F107" s="569"/>
      <c r="G107" s="570" t="s">
        <v>11</v>
      </c>
      <c r="H107" s="570"/>
      <c r="I107" s="571" t="s">
        <v>4</v>
      </c>
      <c r="J107" s="571"/>
      <c r="K107" s="579" t="s">
        <v>12</v>
      </c>
      <c r="L107" s="579"/>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545" t="s">
        <v>203</v>
      </c>
      <c r="D108" s="545" t="s">
        <v>240</v>
      </c>
      <c r="E108" s="148">
        <v>3</v>
      </c>
      <c r="F108" s="148">
        <v>0</v>
      </c>
      <c r="G108" s="581">
        <v>1105</v>
      </c>
      <c r="H108" s="581"/>
      <c r="I108" s="581">
        <v>1105</v>
      </c>
      <c r="J108" s="581"/>
      <c r="K108" s="581">
        <v>1105</v>
      </c>
      <c r="L108" s="581"/>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545" t="s">
        <v>203</v>
      </c>
      <c r="D109" s="545" t="s">
        <v>221</v>
      </c>
      <c r="E109" s="153">
        <v>0</v>
      </c>
      <c r="F109" s="153">
        <v>3</v>
      </c>
      <c r="G109" s="582">
        <v>71</v>
      </c>
      <c r="H109" s="582"/>
      <c r="I109" s="582">
        <v>811</v>
      </c>
      <c r="J109" s="582"/>
      <c r="K109" s="582">
        <v>1012</v>
      </c>
      <c r="L109" s="582"/>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545" t="s">
        <v>221</v>
      </c>
      <c r="D110" s="545" t="s">
        <v>240</v>
      </c>
      <c r="E110" s="153">
        <v>0</v>
      </c>
      <c r="F110" s="153">
        <v>3</v>
      </c>
      <c r="G110" s="582">
        <v>1101</v>
      </c>
      <c r="H110" s="582"/>
      <c r="I110" s="582">
        <v>1102</v>
      </c>
      <c r="J110" s="582"/>
      <c r="K110" s="582">
        <v>1103</v>
      </c>
      <c r="L110" s="582"/>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82"/>
      <c r="H111" s="582"/>
      <c r="I111" s="582"/>
      <c r="J111" s="582"/>
      <c r="K111" s="582"/>
      <c r="L111" s="582"/>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82"/>
      <c r="H112" s="582"/>
      <c r="I112" s="582"/>
      <c r="J112" s="582"/>
      <c r="K112" s="582"/>
      <c r="L112" s="582"/>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2"/>
      <c r="H113" s="572"/>
      <c r="I113" s="572"/>
      <c r="J113" s="572"/>
      <c r="K113" s="572"/>
      <c r="L113" s="572"/>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3">
        <v>1</v>
      </c>
      <c r="F116" s="573"/>
      <c r="G116" s="573">
        <v>2</v>
      </c>
      <c r="H116" s="573"/>
      <c r="I116" s="574">
        <v>3</v>
      </c>
      <c r="J116" s="574"/>
      <c r="K116" s="573">
        <v>4</v>
      </c>
      <c r="L116" s="573"/>
      <c r="M116" s="136" t="s">
        <v>2</v>
      </c>
      <c r="N116" s="136" t="s">
        <v>3</v>
      </c>
      <c r="O116" s="137" t="s">
        <v>7</v>
      </c>
      <c r="P116" s="138"/>
      <c r="Q116" s="49" t="s">
        <v>65</v>
      </c>
      <c r="R116" s="50"/>
    </row>
    <row r="117" spans="1:20" ht="13.5" customHeight="1">
      <c r="A117" s="81">
        <v>1</v>
      </c>
      <c r="B117" s="209">
        <v>91</v>
      </c>
      <c r="C117" s="212"/>
      <c r="D117" s="545"/>
      <c r="E117" s="139"/>
      <c r="F117" s="140"/>
      <c r="G117" s="575" t="str">
        <f t="array" ref="G117">INDEX(E122:E127,MATCH(D117&amp;D118,C122:C127&amp;D122:D127,0))&amp;"/"&amp;INDEX(F122:F127,MATCH(D117&amp;D118,C122:C127&amp;D122:D127,0))</f>
        <v>/</v>
      </c>
      <c r="H117" s="576"/>
      <c r="I117" s="575" t="str">
        <f t="array" ref="I117">INDEX(E122:E127,MATCH(D117&amp;D119,C122:C127&amp;D122:D127,0))&amp;"/"&amp;INDEX(F122:F127,MATCH(D117&amp;D119,C122:C127&amp;D122:D127,0))</f>
        <v>/</v>
      </c>
      <c r="J117" s="576"/>
      <c r="K117" s="575" t="e">
        <f t="array" ref="K117">INDEX(E122:E127,MATCH(D117&amp;D120,C122:C127&amp;D122:D127,0))&amp;"/"&amp;INDEX(F122:F127,MATCH(D117&amp;D120,C122:C127&amp;D122:D127,0))</f>
        <v>#N/A</v>
      </c>
      <c r="L117" s="576"/>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5"/>
      <c r="E118" s="575" t="str">
        <f t="array" ref="E118">INDEX(F122:F127,MATCH(D117&amp;D118,C122:C127&amp;D122:D127,0))&amp;"/"&amp;INDEX(E122:E127,MATCH(D117&amp;D118,C122:C127&amp;D122:D127,0))</f>
        <v>/</v>
      </c>
      <c r="F118" s="576"/>
      <c r="G118" s="139"/>
      <c r="H118" s="140"/>
      <c r="I118" s="575" t="str">
        <f t="array" ref="I118">INDEX(E122:E127,MATCH(D118&amp;D119,C122:C127&amp;D122:D127,0))&amp;"/"&amp;INDEX(F122:F127,MATCH(D118&amp;D119,C122:C127&amp;D122:D127,0))</f>
        <v>/</v>
      </c>
      <c r="J118" s="576"/>
      <c r="K118" s="575" t="e">
        <f t="array" ref="K118">INDEX(E122:E127,MATCH(D118&amp;D120,C122:C127&amp;D122:D127,0))&amp;"/"&amp;INDEX(F122:F127,MATCH(D118&amp;D120,C122:C127&amp;D122:D127,0))</f>
        <v>#N/A</v>
      </c>
      <c r="L118" s="576"/>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5"/>
      <c r="E119" s="575" t="str">
        <f t="array" ref="E119">INDEX(F122:F127,MATCH(D117&amp;D119,C122:C127&amp;D122:D127,0))&amp;"/"&amp;INDEX(E122:E127,MATCH(D117&amp;D119,C122:C127&amp;D122:D127,0))</f>
        <v>/</v>
      </c>
      <c r="F119" s="576"/>
      <c r="G119" s="575" t="str">
        <f t="array" ref="G119">INDEX(F122:F127,MATCH(D118&amp;D119,C122:C127&amp;D122:D127,0))&amp;"/"&amp;INDEX(E122:E127,MATCH(D118&amp;D119,C122:C127&amp;D122:D127,0))</f>
        <v>/</v>
      </c>
      <c r="H119" s="576"/>
      <c r="I119" s="139"/>
      <c r="J119" s="140"/>
      <c r="K119" s="575" t="e">
        <f t="array" ref="K119">INDEX(E122:E127,MATCH(D119&amp;D120,C122:C127&amp;D122:D127,0))&amp;"/"&amp;INDEX(F122:F127,MATCH(D119&amp;D120,C122:C127&amp;D122:D127,0))</f>
        <v>#N/A</v>
      </c>
      <c r="L119" s="576"/>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6" t="s">
        <v>176</v>
      </c>
      <c r="E120" s="577" t="e">
        <f t="array" ref="E120">INDEX(F122:F127,MATCH(D117&amp;D120,C122:C127&amp;D122:D127,0))&amp;"/"&amp;INDEX(E122:E127,MATCH(D117&amp;D120,C122:C127&amp;D122:D127,0))</f>
        <v>#N/A</v>
      </c>
      <c r="F120" s="578"/>
      <c r="G120" s="577" t="e">
        <f t="array" ref="G120">INDEX(F122:F127,MATCH(D118&amp;D120,C122:C127&amp;D122:D127,0))&amp;"/"&amp;INDEX(E122:E127,MATCH(D118&amp;D120,C122:C127&amp;D122:D127,0))</f>
        <v>#N/A</v>
      </c>
      <c r="H120" s="578"/>
      <c r="I120" s="577" t="e">
        <f t="array" ref="I120">INDEX(F122:F127,MATCH(D119&amp;D120,C122:C127&amp;D122:D127,0))&amp;"/"&amp;INDEX(E122:E127,MATCH(D119&amp;D120,C122:C127&amp;D122:D127,0))</f>
        <v>#N/A</v>
      </c>
      <c r="J120" s="578"/>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8"/>
      <c r="B121" s="568"/>
      <c r="C121" s="169"/>
      <c r="E121" s="569" t="s">
        <v>10</v>
      </c>
      <c r="F121" s="569"/>
      <c r="G121" s="570" t="s">
        <v>11</v>
      </c>
      <c r="H121" s="570"/>
      <c r="I121" s="571" t="s">
        <v>4</v>
      </c>
      <c r="J121" s="571"/>
      <c r="K121" s="579" t="s">
        <v>12</v>
      </c>
      <c r="L121" s="579"/>
      <c r="M121" s="197" t="s">
        <v>5</v>
      </c>
      <c r="N121" s="197" t="s">
        <v>6</v>
      </c>
      <c r="O121" s="198" t="s">
        <v>8</v>
      </c>
      <c r="P121" s="199" t="s">
        <v>9</v>
      </c>
      <c r="Q121" s="13"/>
      <c r="R121" s="13"/>
      <c r="S121" s="580" t="s">
        <v>125</v>
      </c>
      <c r="T121" s="580"/>
    </row>
    <row r="122" spans="1:20" ht="13.5" customHeight="1">
      <c r="A122" s="95" t="str">
        <f>IF(ISBLANK(partije!D18),"",partije!D18)</f>
        <v/>
      </c>
      <c r="B122" s="96" t="str">
        <f>IF(ISBLANK(partije!E18),"",partije!E18)</f>
        <v/>
      </c>
      <c r="C122" s="147"/>
      <c r="D122" s="549"/>
      <c r="E122" s="148"/>
      <c r="F122" s="148"/>
      <c r="G122" s="581"/>
      <c r="H122" s="581"/>
      <c r="I122" s="581"/>
      <c r="J122" s="581"/>
      <c r="K122" s="581"/>
      <c r="L122" s="581"/>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82"/>
      <c r="H123" s="582"/>
      <c r="I123" s="582"/>
      <c r="J123" s="582"/>
      <c r="K123" s="582"/>
      <c r="L123" s="582"/>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82"/>
      <c r="H124" s="582"/>
      <c r="I124" s="582"/>
      <c r="J124" s="582"/>
      <c r="K124" s="582"/>
      <c r="L124" s="582"/>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82"/>
      <c r="H125" s="582"/>
      <c r="I125" s="582"/>
      <c r="J125" s="582"/>
      <c r="K125" s="582"/>
      <c r="L125" s="582"/>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82"/>
      <c r="H126" s="582"/>
      <c r="I126" s="582"/>
      <c r="J126" s="582"/>
      <c r="K126" s="582"/>
      <c r="L126" s="582"/>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2"/>
      <c r="H127" s="572"/>
      <c r="I127" s="572"/>
      <c r="J127" s="572"/>
      <c r="K127" s="572"/>
      <c r="L127" s="572"/>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3">
        <v>1</v>
      </c>
      <c r="F130" s="573"/>
      <c r="G130" s="573">
        <v>2</v>
      </c>
      <c r="H130" s="573"/>
      <c r="I130" s="574">
        <v>3</v>
      </c>
      <c r="J130" s="574"/>
      <c r="K130" s="573">
        <v>4</v>
      </c>
      <c r="L130" s="573"/>
      <c r="M130" s="136" t="s">
        <v>2</v>
      </c>
      <c r="N130" s="136" t="s">
        <v>3</v>
      </c>
      <c r="O130" s="137" t="s">
        <v>7</v>
      </c>
      <c r="P130" s="138"/>
      <c r="Q130" s="49" t="s">
        <v>64</v>
      </c>
      <c r="R130" s="50"/>
    </row>
    <row r="131" spans="1:20" ht="13.5" customHeight="1">
      <c r="A131" s="81">
        <v>1</v>
      </c>
      <c r="B131" s="209">
        <v>101</v>
      </c>
      <c r="C131" s="212" t="s">
        <v>176</v>
      </c>
      <c r="D131" s="545" t="s">
        <v>176</v>
      </c>
      <c r="E131" s="139"/>
      <c r="F131" s="140"/>
      <c r="G131" s="575" t="str">
        <f t="array" ref="G131">INDEX(E136:E141,MATCH(D131&amp;D132,C136:C141&amp;D136:D141,0))&amp;"/"&amp;INDEX(F136:F141,MATCH(D131&amp;D132,C136:C141&amp;D136:D141,0))</f>
        <v>/</v>
      </c>
      <c r="H131" s="576"/>
      <c r="I131" s="575" t="str">
        <f t="array" ref="I131">INDEX(E136:E141,MATCH(D131&amp;D133,C136:C141&amp;D136:D141,0))&amp;"/"&amp;INDEX(F136:F141,MATCH(D131&amp;D133,C136:C141&amp;D136:D141,0))</f>
        <v>/</v>
      </c>
      <c r="J131" s="576"/>
      <c r="K131" s="575" t="str">
        <f t="array" ref="K131">INDEX(E136:E141,MATCH(D131&amp;D134,C136:C141&amp;D136:D141,0))&amp;"/"&amp;INDEX(F136:F141,MATCH(D131&amp;D134,C136:C141&amp;D136:D141,0))</f>
        <v>/</v>
      </c>
      <c r="L131" s="576"/>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5" t="s">
        <v>176</v>
      </c>
      <c r="E132" s="575" t="str">
        <f t="array" ref="E132">INDEX(F136:F141,MATCH(D131&amp;D132,C136:C141&amp;D136:D141,0))&amp;"/"&amp;INDEX(E136:E141,MATCH(D131&amp;D132,C136:C141&amp;D136:D141,0))</f>
        <v>/</v>
      </c>
      <c r="F132" s="576"/>
      <c r="G132" s="139"/>
      <c r="H132" s="140"/>
      <c r="I132" s="575" t="str">
        <f t="array" ref="I132">INDEX(E136:E141,MATCH(D132&amp;D133,C136:C141&amp;D136:D141,0))&amp;"/"&amp;INDEX(F136:F141,MATCH(D132&amp;D133,C136:C141&amp;D136:D141,0))</f>
        <v>/</v>
      </c>
      <c r="J132" s="576"/>
      <c r="K132" s="575" t="str">
        <f t="array" ref="K132">INDEX(E136:E141,MATCH(D132&amp;D134,C136:C141&amp;D136:D141,0))&amp;"/"&amp;INDEX(F136:F141,MATCH(D132&amp;D134,C136:C141&amp;D136:D141,0))</f>
        <v>/</v>
      </c>
      <c r="L132" s="576"/>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5" t="s">
        <v>176</v>
      </c>
      <c r="E133" s="575" t="str">
        <f t="array" ref="E133">INDEX(F136:F141,MATCH(D131&amp;D133,C136:C141&amp;D136:D141,0))&amp;"/"&amp;INDEX(E136:E141,MATCH(D131&amp;D133,C136:C141&amp;D136:D141,0))</f>
        <v>/</v>
      </c>
      <c r="F133" s="576"/>
      <c r="G133" s="575" t="str">
        <f t="array" ref="G133">INDEX(F136:F141,MATCH(D132&amp;D133,C136:C141&amp;D136:D141,0))&amp;"/"&amp;INDEX(E136:E141,MATCH(D132&amp;D133,C136:C141&amp;D136:D141,0))</f>
        <v>/</v>
      </c>
      <c r="H133" s="576"/>
      <c r="I133" s="139"/>
      <c r="J133" s="140"/>
      <c r="K133" s="575" t="str">
        <f t="array" ref="K133">INDEX(E136:E141,MATCH(D133&amp;D134,C136:C141&amp;D136:D141,0))&amp;"/"&amp;INDEX(F136:F141,MATCH(D133&amp;D134,C136:C141&amp;D136:D141,0))</f>
        <v>/</v>
      </c>
      <c r="L133" s="576"/>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6" t="s">
        <v>176</v>
      </c>
      <c r="E134" s="577" t="str">
        <f t="array" ref="E134">INDEX(F136:F141,MATCH(D131&amp;D134,C136:C141&amp;D136:D141,0))&amp;"/"&amp;INDEX(E136:E141,MATCH(D131&amp;D134,C136:C141&amp;D136:D141,0))</f>
        <v>/</v>
      </c>
      <c r="F134" s="578"/>
      <c r="G134" s="577" t="str">
        <f t="array" ref="G134">INDEX(F136:F141,MATCH(D132&amp;D134,C136:C141&amp;D136:D141,0))&amp;"/"&amp;INDEX(E136:E141,MATCH(D132&amp;D134,C136:C141&amp;D136:D141,0))</f>
        <v>/</v>
      </c>
      <c r="H134" s="578"/>
      <c r="I134" s="577" t="str">
        <f t="array" ref="I134">INDEX(F136:F141,MATCH(D133&amp;D134,C136:C141&amp;D136:D141,0))&amp;"/"&amp;INDEX(E136:E141,MATCH(D133&amp;D134,C136:C141&amp;D136:D141,0))</f>
        <v>/</v>
      </c>
      <c r="J134" s="578"/>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8"/>
      <c r="B135" s="568"/>
      <c r="C135" s="169"/>
      <c r="E135" s="569" t="s">
        <v>10</v>
      </c>
      <c r="F135" s="569"/>
      <c r="G135" s="570" t="s">
        <v>11</v>
      </c>
      <c r="H135" s="570"/>
      <c r="I135" s="571" t="s">
        <v>4</v>
      </c>
      <c r="J135" s="571"/>
      <c r="K135" s="579" t="s">
        <v>12</v>
      </c>
      <c r="L135" s="579"/>
      <c r="M135" s="197" t="s">
        <v>5</v>
      </c>
      <c r="N135" s="197" t="s">
        <v>6</v>
      </c>
      <c r="O135" s="198" t="s">
        <v>8</v>
      </c>
      <c r="P135" s="199" t="s">
        <v>9</v>
      </c>
      <c r="Q135" s="13"/>
      <c r="R135" s="13"/>
      <c r="S135" s="583" t="s">
        <v>125</v>
      </c>
      <c r="T135" s="583"/>
    </row>
    <row r="136" spans="1:20" ht="13.5" customHeight="1">
      <c r="A136" s="95" t="str">
        <f>IF(ISBLANK(partije!D20),"",partije!D20)</f>
        <v/>
      </c>
      <c r="B136" s="96" t="str">
        <f>IF(ISBLANK(partije!E20),"",partije!E20)</f>
        <v/>
      </c>
      <c r="C136" s="147" t="str">
        <f>INDEX(D131:D134,MATCH(S136,A131:A134,0))</f>
        <v xml:space="preserve"> </v>
      </c>
      <c r="D136" s="549" t="s">
        <v>176</v>
      </c>
      <c r="E136" s="148" t="str">
        <f>IF(ISBLANK(partije!J20),"",partije!J20)</f>
        <v/>
      </c>
      <c r="F136" s="148" t="str">
        <f>IF(ISBLANK(partije!K20),"",partije!K20)</f>
        <v/>
      </c>
      <c r="G136" s="581" t="str">
        <f>IF(ISBLANK(partije!L20),"",partije!L20)</f>
        <v/>
      </c>
      <c r="H136" s="581"/>
      <c r="I136" s="581" t="str">
        <f>IF(ISBLANK(partije!M20),"",partije!M20)</f>
        <v/>
      </c>
      <c r="J136" s="581"/>
      <c r="K136" s="581" t="str">
        <f>IF(ISBLANK(partije!N20),"",partije!N20)</f>
        <v/>
      </c>
      <c r="L136" s="581"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82" t="str">
        <f>IF(ISBLANK(partije!L21),"",partije!L21)</f>
        <v/>
      </c>
      <c r="H137" s="582"/>
      <c r="I137" s="582" t="str">
        <f>IF(ISBLANK(partije!M21),"",partije!M21)</f>
        <v/>
      </c>
      <c r="J137" s="582"/>
      <c r="K137" s="582" t="str">
        <f>IF(ISBLANK(partije!N21),"",partije!N21)</f>
        <v/>
      </c>
      <c r="L137" s="582"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82" t="str">
        <f>IF(ISBLANK(partije!L86),"",partije!L86)</f>
        <v/>
      </c>
      <c r="H138" s="582"/>
      <c r="I138" s="582" t="str">
        <f>IF(ISBLANK(partije!M86),"",partije!M86)</f>
        <v/>
      </c>
      <c r="J138" s="582"/>
      <c r="K138" s="582" t="str">
        <f>IF(ISBLANK(partije!N86),"",partije!N86)</f>
        <v/>
      </c>
      <c r="L138" s="582"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82" t="str">
        <f>IF(ISBLANK(partije!L87),"",partije!L87)</f>
        <v/>
      </c>
      <c r="H139" s="582"/>
      <c r="I139" s="582" t="str">
        <f>IF(ISBLANK(partije!M87),"",partije!M87)</f>
        <v/>
      </c>
      <c r="J139" s="582"/>
      <c r="K139" s="582" t="str">
        <f>IF(ISBLANK(partije!N87),"",partije!N87)</f>
        <v/>
      </c>
      <c r="L139" s="582"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82" t="str">
        <f>IF(ISBLANK(partije!L152),"",partije!L152)</f>
        <v/>
      </c>
      <c r="H140" s="582"/>
      <c r="I140" s="582" t="str">
        <f>IF(ISBLANK(partije!M152),"",partije!M152)</f>
        <v/>
      </c>
      <c r="J140" s="582"/>
      <c r="K140" s="582" t="str">
        <f>IF(ISBLANK(partije!N152),"",partije!N152)</f>
        <v/>
      </c>
      <c r="L140" s="582"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2" t="str">
        <f>IF(ISBLANK(partije!L153),"",partije!L153)</f>
        <v/>
      </c>
      <c r="H141" s="572"/>
      <c r="I141" s="572" t="str">
        <f>IF(ISBLANK(partije!M153),"",partije!M153)</f>
        <v/>
      </c>
      <c r="J141" s="572"/>
      <c r="K141" s="572" t="str">
        <f>IF(ISBLANK(partije!N153),"",partije!N153)</f>
        <v/>
      </c>
      <c r="L141" s="572"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3">
        <v>1</v>
      </c>
      <c r="F144" s="573"/>
      <c r="G144" s="573">
        <v>2</v>
      </c>
      <c r="H144" s="573"/>
      <c r="I144" s="574">
        <v>3</v>
      </c>
      <c r="J144" s="574"/>
      <c r="K144" s="573">
        <v>4</v>
      </c>
      <c r="L144" s="573"/>
      <c r="M144" s="136" t="s">
        <v>2</v>
      </c>
      <c r="N144" s="136" t="s">
        <v>3</v>
      </c>
      <c r="O144" s="137" t="s">
        <v>7</v>
      </c>
      <c r="P144" s="138"/>
      <c r="Q144" s="49" t="s">
        <v>63</v>
      </c>
      <c r="R144" s="50"/>
    </row>
    <row r="145" spans="1:20" ht="13.5" customHeight="1">
      <c r="A145" s="81">
        <v>1</v>
      </c>
      <c r="B145" s="209">
        <v>111</v>
      </c>
      <c r="C145" s="212" t="s">
        <v>176</v>
      </c>
      <c r="D145" s="545" t="s">
        <v>176</v>
      </c>
      <c r="E145" s="139"/>
      <c r="F145" s="140"/>
      <c r="G145" s="575" t="str">
        <f t="array" ref="G145">INDEX(E150:E155,MATCH(D145&amp;D146,C150:C155&amp;D150:D155,0))&amp;"/"&amp;INDEX(F150:F155,MATCH(D145&amp;D146,C150:C155&amp;D150:D155,0))</f>
        <v>/</v>
      </c>
      <c r="H145" s="576"/>
      <c r="I145" s="575" t="str">
        <f t="array" ref="I145">INDEX(E150:E155,MATCH(D145&amp;D147,C150:C155&amp;D150:D155,0))&amp;"/"&amp;INDEX(F150:F155,MATCH(D145&amp;D147,C150:C155&amp;D150:D155,0))</f>
        <v>/</v>
      </c>
      <c r="J145" s="576"/>
      <c r="K145" s="575" t="str">
        <f t="array" ref="K145">INDEX(E150:E155,MATCH(D145&amp;D148,C150:C155&amp;D150:D155,0))&amp;"/"&amp;INDEX(F150:F155,MATCH(D145&amp;D148,C150:C155&amp;D150:D155,0))</f>
        <v>/</v>
      </c>
      <c r="L145" s="576"/>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5" t="s">
        <v>176</v>
      </c>
      <c r="E146" s="575" t="str">
        <f t="array" ref="E146">INDEX(F150:F155,MATCH(D145&amp;D146,C150:C155&amp;D150:D155,0))&amp;"/"&amp;INDEX(E150:E155,MATCH(D145&amp;D146,C150:C155&amp;D150:D155,0))</f>
        <v>/</v>
      </c>
      <c r="F146" s="576"/>
      <c r="G146" s="139"/>
      <c r="H146" s="140"/>
      <c r="I146" s="575" t="str">
        <f t="array" ref="I146">INDEX(E150:E155,MATCH(D146&amp;D147,C150:C155&amp;D150:D155,0))&amp;"/"&amp;INDEX(F150:F155,MATCH(D146&amp;D147,C150:C155&amp;D150:D155,0))</f>
        <v>/</v>
      </c>
      <c r="J146" s="576"/>
      <c r="K146" s="575" t="str">
        <f t="array" ref="K146">INDEX(E150:E155,MATCH(D146&amp;D148,C150:C155&amp;D150:D155,0))&amp;"/"&amp;INDEX(F150:F155,MATCH(D146&amp;D148,C150:C155&amp;D150:D155,0))</f>
        <v>/</v>
      </c>
      <c r="L146" s="576"/>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5" t="s">
        <v>176</v>
      </c>
      <c r="E147" s="575" t="str">
        <f t="array" ref="E147">INDEX(F150:F155,MATCH(D145&amp;D147,C150:C155&amp;D150:D155,0))&amp;"/"&amp;INDEX(E150:E155,MATCH(D145&amp;D147,C150:C155&amp;D150:D155,0))</f>
        <v>/</v>
      </c>
      <c r="F147" s="576"/>
      <c r="G147" s="575" t="str">
        <f t="array" ref="G147">INDEX(F150:F155,MATCH(D146&amp;D147,C150:C155&amp;D150:D155,0))&amp;"/"&amp;INDEX(E150:E155,MATCH(D146&amp;D147,C150:C155&amp;D150:D155,0))</f>
        <v>/</v>
      </c>
      <c r="H147" s="576"/>
      <c r="I147" s="139"/>
      <c r="J147" s="140"/>
      <c r="K147" s="575" t="str">
        <f t="array" ref="K147">INDEX(E150:E155,MATCH(D147&amp;D148,C150:C155&amp;D150:D155,0))&amp;"/"&amp;INDEX(F150:F155,MATCH(D147&amp;D148,C150:C155&amp;D150:D155,0))</f>
        <v>/</v>
      </c>
      <c r="L147" s="576"/>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6" t="s">
        <v>176</v>
      </c>
      <c r="E148" s="577" t="str">
        <f t="array" ref="E148">INDEX(F150:F155,MATCH(D145&amp;D148,C150:C155&amp;D150:D155,0))&amp;"/"&amp;INDEX(E150:E155,MATCH(D145&amp;D148,C150:C155&amp;D150:D155,0))</f>
        <v>/</v>
      </c>
      <c r="F148" s="578"/>
      <c r="G148" s="577" t="str">
        <f t="array" ref="G148">INDEX(F150:F155,MATCH(D146&amp;D148,C150:C155&amp;D150:D155,0))&amp;"/"&amp;INDEX(E150:E155,MATCH(D146&amp;D148,C150:C155&amp;D150:D155,0))</f>
        <v>/</v>
      </c>
      <c r="H148" s="578"/>
      <c r="I148" s="577" t="str">
        <f t="array" ref="I148">INDEX(F150:F155,MATCH(D147&amp;D148,C150:C155&amp;D150:D155,0))&amp;"/"&amp;INDEX(E150:E155,MATCH(D147&amp;D148,C150:C155&amp;D150:D155,0))</f>
        <v>/</v>
      </c>
      <c r="J148" s="578"/>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0" t="s">
        <v>125</v>
      </c>
      <c r="T148" s="580"/>
    </row>
    <row r="149" spans="1:20" ht="13.5" customHeight="1">
      <c r="A149" s="568"/>
      <c r="B149" s="568"/>
      <c r="C149" s="169"/>
      <c r="E149" s="569" t="s">
        <v>10</v>
      </c>
      <c r="F149" s="569"/>
      <c r="G149" s="570" t="s">
        <v>11</v>
      </c>
      <c r="H149" s="570"/>
      <c r="I149" s="571" t="s">
        <v>4</v>
      </c>
      <c r="J149" s="571"/>
      <c r="K149" s="579" t="s">
        <v>12</v>
      </c>
      <c r="L149" s="579"/>
      <c r="M149" s="197" t="s">
        <v>5</v>
      </c>
      <c r="N149" s="197" t="s">
        <v>6</v>
      </c>
      <c r="O149" s="198" t="s">
        <v>8</v>
      </c>
      <c r="P149" s="199" t="s">
        <v>9</v>
      </c>
      <c r="Q149" s="13"/>
      <c r="R149" s="13"/>
      <c r="S149" s="583"/>
      <c r="T149" s="583"/>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1" t="str">
        <f>IF(ISBLANK(partije!L22),"",partije!L22)</f>
        <v/>
      </c>
      <c r="H150" s="581"/>
      <c r="I150" s="581" t="str">
        <f>IF(ISBLANK(partije!M22),"",partije!M22)</f>
        <v/>
      </c>
      <c r="J150" s="581"/>
      <c r="K150" s="581" t="str">
        <f>IF(ISBLANK(partije!N22),"",partije!N22)</f>
        <v/>
      </c>
      <c r="L150" s="581"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7" t="s">
        <v>176</v>
      </c>
      <c r="E151" s="153" t="str">
        <f>IF(ISBLANK(partije!J23),"",partije!J23)</f>
        <v/>
      </c>
      <c r="F151" s="153" t="str">
        <f>IF(ISBLANK(partije!K23),"",partije!K23)</f>
        <v/>
      </c>
      <c r="G151" s="582" t="str">
        <f>IF(ISBLANK(partije!L23),"",partije!L23)</f>
        <v/>
      </c>
      <c r="H151" s="582"/>
      <c r="I151" s="582" t="str">
        <f>IF(ISBLANK(partije!M23),"",partije!M23)</f>
        <v/>
      </c>
      <c r="J151" s="582"/>
      <c r="K151" s="582" t="str">
        <f>IF(ISBLANK(partije!N23),"",partije!N23)</f>
        <v/>
      </c>
      <c r="L151" s="582"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82" t="str">
        <f>IF(ISBLANK(partije!L88),"",partije!L88)</f>
        <v/>
      </c>
      <c r="H152" s="582"/>
      <c r="I152" s="582" t="str">
        <f>IF(ISBLANK(partije!M88),"",partije!M88)</f>
        <v/>
      </c>
      <c r="J152" s="582"/>
      <c r="K152" s="582" t="str">
        <f>IF(ISBLANK(partije!N88),"",partije!N88)</f>
        <v/>
      </c>
      <c r="L152" s="582"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82" t="str">
        <f>IF(ISBLANK(partije!L89),"",partije!L89)</f>
        <v/>
      </c>
      <c r="H153" s="582"/>
      <c r="I153" s="582" t="str">
        <f>IF(ISBLANK(partije!M89),"",partije!M89)</f>
        <v/>
      </c>
      <c r="J153" s="582"/>
      <c r="K153" s="582" t="str">
        <f>IF(ISBLANK(partije!N89),"",partije!N89)</f>
        <v/>
      </c>
      <c r="L153" s="582"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82" t="str">
        <f>IF(ISBLANK(partije!L154),"",partije!L154)</f>
        <v/>
      </c>
      <c r="H154" s="582"/>
      <c r="I154" s="582" t="str">
        <f>IF(ISBLANK(partije!M154),"",partije!M154)</f>
        <v/>
      </c>
      <c r="J154" s="582"/>
      <c r="K154" s="582" t="str">
        <f>IF(ISBLANK(partije!N154),"",partije!N154)</f>
        <v/>
      </c>
      <c r="L154" s="582"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2" t="str">
        <f>IF(ISBLANK(partije!L155),"",partije!L155)</f>
        <v/>
      </c>
      <c r="H155" s="572"/>
      <c r="I155" s="572" t="str">
        <f>IF(ISBLANK(partije!M155),"",partije!M155)</f>
        <v/>
      </c>
      <c r="J155" s="572"/>
      <c r="K155" s="572" t="str">
        <f>IF(ISBLANK(partije!N155),"",partije!N155)</f>
        <v/>
      </c>
      <c r="L155" s="572"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3">
        <v>1</v>
      </c>
      <c r="F158" s="573"/>
      <c r="G158" s="573">
        <v>2</v>
      </c>
      <c r="H158" s="573"/>
      <c r="I158" s="574">
        <v>3</v>
      </c>
      <c r="J158" s="574"/>
      <c r="K158" s="573">
        <v>4</v>
      </c>
      <c r="L158" s="573"/>
      <c r="M158" s="136" t="s">
        <v>2</v>
      </c>
      <c r="N158" s="136" t="s">
        <v>3</v>
      </c>
      <c r="O158" s="137" t="s">
        <v>7</v>
      </c>
      <c r="P158" s="138"/>
      <c r="Q158" s="49" t="s">
        <v>62</v>
      </c>
      <c r="R158" s="50"/>
    </row>
    <row r="159" spans="1:20" ht="13.5" customHeight="1">
      <c r="A159" s="81">
        <v>1</v>
      </c>
      <c r="B159" s="209">
        <v>121</v>
      </c>
      <c r="C159" s="212" t="s">
        <v>176</v>
      </c>
      <c r="D159" s="545" t="s">
        <v>176</v>
      </c>
      <c r="E159" s="139"/>
      <c r="F159" s="140"/>
      <c r="G159" s="575" t="str">
        <f t="array" ref="G159">INDEX(E164:E169,MATCH(D159&amp;D160,C164:C169&amp;D164:D169,0))&amp;"/"&amp;INDEX(F164:F169,MATCH(D159&amp;D160,C164:C169&amp;D164:D169,0))</f>
        <v>/</v>
      </c>
      <c r="H159" s="576"/>
      <c r="I159" s="575" t="str">
        <f t="array" ref="I159">INDEX(E164:E169,MATCH(D159&amp;D161,C164:C169&amp;D164:D169,0))&amp;"/"&amp;INDEX(F164:F169,MATCH(D159&amp;D161,C164:C169&amp;D164:D169,0))</f>
        <v>/</v>
      </c>
      <c r="J159" s="576"/>
      <c r="K159" s="575" t="str">
        <f t="array" ref="K159">INDEX(E164:E169,MATCH(D159&amp;D162,C164:C169&amp;D164:D169,0))&amp;"/"&amp;INDEX(F164:F169,MATCH(D159&amp;D162,C164:C169&amp;D164:D169,0))</f>
        <v>/</v>
      </c>
      <c r="L159" s="576"/>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5" t="s">
        <v>176</v>
      </c>
      <c r="E160" s="575" t="str">
        <f t="array" ref="E160">INDEX(F164:F169,MATCH(D159&amp;D160,C164:C169&amp;D164:D169,0))&amp;"/"&amp;INDEX(E164:E169,MATCH(D159&amp;D160,C164:C169&amp;D164:D169,0))</f>
        <v>/</v>
      </c>
      <c r="F160" s="576"/>
      <c r="G160" s="139"/>
      <c r="H160" s="140"/>
      <c r="I160" s="575" t="str">
        <f t="array" ref="I160">INDEX(E164:E169,MATCH(D160&amp;D161,C164:C169&amp;D164:D169,0))&amp;"/"&amp;INDEX(F164:F169,MATCH(D160&amp;D161,C164:C169&amp;D164:D169,0))</f>
        <v>/</v>
      </c>
      <c r="J160" s="576"/>
      <c r="K160" s="575" t="str">
        <f t="array" ref="K160">INDEX(E164:E169,MATCH(D160&amp;D162,C164:C169&amp;D164:D169,0))&amp;"/"&amp;INDEX(F164:F169,MATCH(D160&amp;D162,C164:C169&amp;D164:D169,0))</f>
        <v>/</v>
      </c>
      <c r="L160" s="576"/>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5" t="s">
        <v>176</v>
      </c>
      <c r="E161" s="575" t="str">
        <f t="array" ref="E161">INDEX(F164:F169,MATCH(D159&amp;D161,C164:C169&amp;D164:D169,0))&amp;"/"&amp;INDEX(E164:E169,MATCH(D159&amp;D161,C164:C169&amp;D164:D169,0))</f>
        <v>/</v>
      </c>
      <c r="F161" s="576"/>
      <c r="G161" s="575" t="str">
        <f t="array" ref="G161">INDEX(F164:F169,MATCH(D160&amp;D161,C164:C169&amp;D164:D169,0))&amp;"/"&amp;INDEX(E164:E169,MATCH(D160&amp;D161,C164:C169&amp;D164:D169,0))</f>
        <v>/</v>
      </c>
      <c r="H161" s="576"/>
      <c r="I161" s="139"/>
      <c r="J161" s="140"/>
      <c r="K161" s="575" t="str">
        <f t="array" ref="K161">INDEX(E164:E169,MATCH(D161&amp;D162,C164:C169&amp;D164:D169,0))&amp;"/"&amp;INDEX(F164:F169,MATCH(D161&amp;D162,C164:C169&amp;D164:D169,0))</f>
        <v>/</v>
      </c>
      <c r="L161" s="576"/>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6" t="s">
        <v>176</v>
      </c>
      <c r="E162" s="577" t="str">
        <f t="array" ref="E162">INDEX(F164:F169,MATCH(D159&amp;D162,C164:C169&amp;D164:D169,0))&amp;"/"&amp;INDEX(E164:E169,MATCH(D159&amp;D162,C164:C169&amp;D164:D169,0))</f>
        <v>/</v>
      </c>
      <c r="F162" s="578"/>
      <c r="G162" s="577" t="str">
        <f t="array" ref="G162">INDEX(F164:F169,MATCH(D160&amp;D162,C164:C169&amp;D164:D169,0))&amp;"/"&amp;INDEX(E164:E169,MATCH(D160&amp;D162,C164:C169&amp;D164:D169,0))</f>
        <v>/</v>
      </c>
      <c r="H162" s="578"/>
      <c r="I162" s="577" t="str">
        <f t="array" ref="I162">INDEX(F164:F169,MATCH(D161&amp;D162,C164:C169&amp;D164:D169,0))&amp;"/"&amp;INDEX(E164:E169,MATCH(D161&amp;D162,C164:C169&amp;D164:D169,0))</f>
        <v>/</v>
      </c>
      <c r="J162" s="578"/>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8"/>
      <c r="B163" s="568"/>
      <c r="C163" s="169"/>
      <c r="E163" s="569" t="s">
        <v>10</v>
      </c>
      <c r="F163" s="569"/>
      <c r="G163" s="570" t="s">
        <v>11</v>
      </c>
      <c r="H163" s="570"/>
      <c r="I163" s="571" t="s">
        <v>4</v>
      </c>
      <c r="J163" s="571"/>
      <c r="K163" s="579" t="s">
        <v>12</v>
      </c>
      <c r="L163" s="579"/>
      <c r="M163" s="197" t="s">
        <v>5</v>
      </c>
      <c r="N163" s="197" t="s">
        <v>6</v>
      </c>
      <c r="O163" s="198" t="s">
        <v>8</v>
      </c>
      <c r="P163" s="199" t="s">
        <v>9</v>
      </c>
      <c r="Q163" s="13"/>
      <c r="R163" s="13"/>
      <c r="S163" s="580" t="s">
        <v>125</v>
      </c>
      <c r="T163" s="580"/>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1" t="str">
        <f>IF(ISBLANK(partije!L24),"",partije!L24)</f>
        <v/>
      </c>
      <c r="H164" s="581"/>
      <c r="I164" s="581" t="str">
        <f>IF(ISBLANK(partije!M24),"",partije!M24)</f>
        <v/>
      </c>
      <c r="J164" s="581"/>
      <c r="K164" s="581" t="str">
        <f>IF(ISBLANK(partije!N24),"",partije!N24)</f>
        <v/>
      </c>
      <c r="L164" s="581"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7" t="s">
        <v>176</v>
      </c>
      <c r="E165" s="153" t="str">
        <f>IF(ISBLANK(partije!J25),"",partije!J25)</f>
        <v/>
      </c>
      <c r="F165" s="153" t="str">
        <f>IF(ISBLANK(partije!K25),"",partije!K25)</f>
        <v/>
      </c>
      <c r="G165" s="582" t="str">
        <f>IF(ISBLANK(partije!L25),"",partije!L25)</f>
        <v/>
      </c>
      <c r="H165" s="582"/>
      <c r="I165" s="582" t="str">
        <f>IF(ISBLANK(partije!M25),"",partije!M25)</f>
        <v/>
      </c>
      <c r="J165" s="582"/>
      <c r="K165" s="582" t="str">
        <f>IF(ISBLANK(partije!N25),"",partije!N25)</f>
        <v/>
      </c>
      <c r="L165" s="582"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82" t="str">
        <f>IF(ISBLANK(partije!L90),"",partije!L90)</f>
        <v/>
      </c>
      <c r="H166" s="582"/>
      <c r="I166" s="582" t="str">
        <f>IF(ISBLANK(partije!M90),"",partije!M90)</f>
        <v/>
      </c>
      <c r="J166" s="582"/>
      <c r="K166" s="582" t="str">
        <f>IF(ISBLANK(partije!N90),"",partije!N90)</f>
        <v/>
      </c>
      <c r="L166" s="582"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82" t="str">
        <f>IF(ISBLANK(partije!L91),"",partije!L91)</f>
        <v/>
      </c>
      <c r="H167" s="582"/>
      <c r="I167" s="582" t="str">
        <f>IF(ISBLANK(partije!M91),"",partije!M91)</f>
        <v/>
      </c>
      <c r="J167" s="582"/>
      <c r="K167" s="582" t="str">
        <f>IF(ISBLANK(partije!N91),"",partije!N91)</f>
        <v/>
      </c>
      <c r="L167" s="582"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82" t="str">
        <f>IF(ISBLANK(partije!L156),"",partije!L156)</f>
        <v/>
      </c>
      <c r="H168" s="582"/>
      <c r="I168" s="582" t="str">
        <f>IF(ISBLANK(partije!M156),"",partije!M156)</f>
        <v/>
      </c>
      <c r="J168" s="582"/>
      <c r="K168" s="582" t="str">
        <f>IF(ISBLANK(partije!N156),"",partije!N156)</f>
        <v/>
      </c>
      <c r="L168" s="582"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2" t="str">
        <f>IF(ISBLANK(partije!L157),"",partije!L157)</f>
        <v/>
      </c>
      <c r="H169" s="572"/>
      <c r="I169" s="572" t="str">
        <f>IF(ISBLANK(partije!M157),"",partije!M157)</f>
        <v/>
      </c>
      <c r="J169" s="572"/>
      <c r="K169" s="572" t="str">
        <f>IF(ISBLANK(partije!N157),"",partije!N157)</f>
        <v/>
      </c>
      <c r="L169" s="572"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3">
        <v>1</v>
      </c>
      <c r="F172" s="573"/>
      <c r="G172" s="573">
        <v>2</v>
      </c>
      <c r="H172" s="573"/>
      <c r="I172" s="574">
        <v>3</v>
      </c>
      <c r="J172" s="574"/>
      <c r="K172" s="573">
        <v>4</v>
      </c>
      <c r="L172" s="573"/>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5" t="str">
        <f t="array" ref="G173">INDEX(E178:E183,MATCH(D173&amp;D174,C178:C183&amp;D178:D183,0))&amp;"/"&amp;INDEX(F178:F183,MATCH(D173&amp;D174,C178:C183&amp;D178:D183,0))</f>
        <v>/</v>
      </c>
      <c r="H173" s="576"/>
      <c r="I173" s="575" t="str">
        <f t="array" ref="I173">INDEX(E178:E183,MATCH(D173&amp;D175,C178:C183&amp;D178:D183,0))&amp;"/"&amp;INDEX(F178:F183,MATCH(D173&amp;D175,C178:C183&amp;D178:D183,0))</f>
        <v>/</v>
      </c>
      <c r="J173" s="576"/>
      <c r="K173" s="575" t="str">
        <f t="array" ref="K173">INDEX(E178:E183,MATCH(D173&amp;D176,C178:C183&amp;D178:D183,0))&amp;"/"&amp;INDEX(F178:F183,MATCH(D173&amp;D176,C178:C183&amp;D178:D183,0))</f>
        <v>/</v>
      </c>
      <c r="L173" s="576"/>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5" t="str">
        <f t="array" ref="E174">INDEX(F178:F183,MATCH(D173&amp;D174,C178:C183&amp;D178:D183,0))&amp;"/"&amp;INDEX(E178:E183,MATCH(D173&amp;D174,C178:C183&amp;D178:D183,0))</f>
        <v>/</v>
      </c>
      <c r="F174" s="576"/>
      <c r="G174" s="139"/>
      <c r="H174" s="140"/>
      <c r="I174" s="575" t="str">
        <f t="array" ref="I174">INDEX(E178:E183,MATCH(D174&amp;D175,C178:C183&amp;D178:D183,0))&amp;"/"&amp;INDEX(F178:F183,MATCH(D174&amp;D175,C178:C183&amp;D178:D183,0))</f>
        <v>/</v>
      </c>
      <c r="J174" s="576"/>
      <c r="K174" s="575" t="str">
        <f t="array" ref="K174">INDEX(E178:E183,MATCH(D174&amp;D176,C178:C183&amp;D178:D183,0))&amp;"/"&amp;INDEX(F178:F183,MATCH(D174&amp;D176,C178:C183&amp;D178:D183,0))</f>
        <v>/</v>
      </c>
      <c r="L174" s="576"/>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5" t="str">
        <f t="array" ref="E175">INDEX(F178:F183,MATCH(D173&amp;D175,C178:C183&amp;D178:D183,0))&amp;"/"&amp;INDEX(E178:E183,MATCH(D173&amp;D175,C178:C183&amp;D178:D183,0))</f>
        <v>/</v>
      </c>
      <c r="F175" s="576"/>
      <c r="G175" s="575" t="str">
        <f t="array" ref="G175">INDEX(F178:F183,MATCH(D174&amp;D175,C178:C183&amp;D178:D183,0))&amp;"/"&amp;INDEX(E178:E183,MATCH(D174&amp;D175,C178:C183&amp;D178:D183,0))</f>
        <v>/</v>
      </c>
      <c r="H175" s="576"/>
      <c r="I175" s="139"/>
      <c r="J175" s="140"/>
      <c r="K175" s="575" t="str">
        <f t="array" ref="K175">INDEX(E178:E183,MATCH(D175&amp;D176,C178:C183&amp;D178:D183,0))&amp;"/"&amp;INDEX(F178:F183,MATCH(D175&amp;D176,C178:C183&amp;D178:D183,0))</f>
        <v>/</v>
      </c>
      <c r="L175" s="576"/>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7" t="str">
        <f t="array" ref="E176">INDEX(F178:F183,MATCH(D173&amp;D176,C178:C183&amp;D178:D183,0))&amp;"/"&amp;INDEX(E178:E183,MATCH(D173&amp;D176,C178:C183&amp;D178:D183,0))</f>
        <v>/</v>
      </c>
      <c r="F176" s="578"/>
      <c r="G176" s="577" t="str">
        <f t="array" ref="G176">INDEX(F178:F183,MATCH(D174&amp;D176,C178:C183&amp;D178:D183,0))&amp;"/"&amp;INDEX(E178:E183,MATCH(D174&amp;D176,C178:C183&amp;D178:D183,0))</f>
        <v>/</v>
      </c>
      <c r="H176" s="578"/>
      <c r="I176" s="577" t="str">
        <f t="array" ref="I176">INDEX(F178:F183,MATCH(D175&amp;D176,C178:C183&amp;D178:D183,0))&amp;"/"&amp;INDEX(E178:E183,MATCH(D175&amp;D176,C178:C183&amp;D178:D183,0))</f>
        <v>/</v>
      </c>
      <c r="J176" s="578"/>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8"/>
      <c r="B177" s="568"/>
      <c r="C177" s="169"/>
      <c r="E177" s="569" t="s">
        <v>10</v>
      </c>
      <c r="F177" s="569"/>
      <c r="G177" s="570" t="s">
        <v>11</v>
      </c>
      <c r="H177" s="570"/>
      <c r="I177" s="571" t="s">
        <v>4</v>
      </c>
      <c r="J177" s="571"/>
      <c r="K177" s="579" t="s">
        <v>12</v>
      </c>
      <c r="L177" s="579"/>
      <c r="M177" s="197" t="s">
        <v>5</v>
      </c>
      <c r="N177" s="197" t="s">
        <v>6</v>
      </c>
      <c r="O177" s="198" t="s">
        <v>8</v>
      </c>
      <c r="P177" s="199" t="s">
        <v>9</v>
      </c>
      <c r="Q177" s="13"/>
      <c r="R177" s="13"/>
      <c r="S177" s="580" t="s">
        <v>125</v>
      </c>
      <c r="T177" s="580"/>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1" t="str">
        <f>IF(ISBLANK(partije!L26),"",partije!L26)</f>
        <v/>
      </c>
      <c r="H178" s="581"/>
      <c r="I178" s="581" t="str">
        <f>IF(ISBLANK(partije!M26),"",partije!M26)</f>
        <v/>
      </c>
      <c r="J178" s="581"/>
      <c r="K178" s="581" t="str">
        <f>IF(ISBLANK(partije!N26),"",partije!N26)</f>
        <v/>
      </c>
      <c r="L178" s="581"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2" t="str">
        <f>IF(ISBLANK(partije!L27),"",partije!L27)</f>
        <v/>
      </c>
      <c r="H179" s="582"/>
      <c r="I179" s="582" t="str">
        <f>IF(ISBLANK(partije!M27),"",partije!M27)</f>
        <v/>
      </c>
      <c r="J179" s="582"/>
      <c r="K179" s="582" t="str">
        <f>IF(ISBLANK(partije!N27),"",partije!N27)</f>
        <v/>
      </c>
      <c r="L179" s="582"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2" t="str">
        <f>IF(ISBLANK(partije!L92),"",partije!L92)</f>
        <v/>
      </c>
      <c r="H180" s="582"/>
      <c r="I180" s="582" t="str">
        <f>IF(ISBLANK(partije!M92),"",partije!M92)</f>
        <v/>
      </c>
      <c r="J180" s="582"/>
      <c r="K180" s="582" t="str">
        <f>IF(ISBLANK(partije!N92),"",partije!N92)</f>
        <v/>
      </c>
      <c r="L180" s="582"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2" t="str">
        <f>IF(ISBLANK(partije!L93),"",partije!L93)</f>
        <v/>
      </c>
      <c r="H181" s="582"/>
      <c r="I181" s="582" t="str">
        <f>IF(ISBLANK(partije!M93),"",partije!M93)</f>
        <v/>
      </c>
      <c r="J181" s="582"/>
      <c r="K181" s="582" t="str">
        <f>IF(ISBLANK(partije!N93),"",partije!N93)</f>
        <v/>
      </c>
      <c r="L181" s="582"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2" t="str">
        <f>IF(ISBLANK(partije!L158),"",partije!L158)</f>
        <v/>
      </c>
      <c r="H182" s="582"/>
      <c r="I182" s="582" t="str">
        <f>IF(ISBLANK(partije!M158),"",partije!M158)</f>
        <v/>
      </c>
      <c r="J182" s="582"/>
      <c r="K182" s="582" t="str">
        <f>IF(ISBLANK(partije!N158),"",partije!N158)</f>
        <v/>
      </c>
      <c r="L182" s="582"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2" t="str">
        <f>IF(ISBLANK(partije!L159),"",partije!L159)</f>
        <v/>
      </c>
      <c r="H183" s="572"/>
      <c r="I183" s="572" t="str">
        <f>IF(ISBLANK(partije!M159),"",partije!M159)</f>
        <v/>
      </c>
      <c r="J183" s="572"/>
      <c r="K183" s="572" t="str">
        <f>IF(ISBLANK(partije!N159),"",partije!N159)</f>
        <v/>
      </c>
      <c r="L183" s="572"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3">
        <v>1</v>
      </c>
      <c r="F186" s="573"/>
      <c r="G186" s="573">
        <v>2</v>
      </c>
      <c r="H186" s="573"/>
      <c r="I186" s="574">
        <v>3</v>
      </c>
      <c r="J186" s="574"/>
      <c r="K186" s="573">
        <v>4</v>
      </c>
      <c r="L186" s="573"/>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5" t="str">
        <f t="array" ref="G187">INDEX(E192:E197,MATCH(D187&amp;D188,C192:C197&amp;D192:D197,0))&amp;"/"&amp;INDEX(F192:F197,MATCH(D187&amp;D188,C192:C197&amp;D192:D197,0))</f>
        <v>/</v>
      </c>
      <c r="H187" s="576"/>
      <c r="I187" s="575" t="str">
        <f t="array" ref="I187">INDEX(E192:E197,MATCH(D187&amp;D189,C192:C197&amp;D192:D197,0))&amp;"/"&amp;INDEX(F192:F197,MATCH(D187&amp;D189,C192:C197&amp;D192:D197,0))</f>
        <v>/</v>
      </c>
      <c r="J187" s="576"/>
      <c r="K187" s="575" t="str">
        <f t="array" ref="K187">INDEX(E192:E197,MATCH(D187&amp;D190,C192:C197&amp;D192:D197,0))&amp;"/"&amp;INDEX(F192:F197,MATCH(D187&amp;D190,C192:C197&amp;D192:D197,0))</f>
        <v>/</v>
      </c>
      <c r="L187" s="576"/>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5" t="str">
        <f t="array" ref="E188">INDEX(F192:F197,MATCH(D187&amp;D188,C192:C197&amp;D192:D197,0))&amp;"/"&amp;INDEX(E192:E197,MATCH(D187&amp;D188,C192:C197&amp;D192:D197,0))</f>
        <v>/</v>
      </c>
      <c r="F188" s="576"/>
      <c r="G188" s="139"/>
      <c r="H188" s="140"/>
      <c r="I188" s="575" t="str">
        <f t="array" ref="I188">INDEX(E192:E197,MATCH(D188&amp;D189,C192:C197&amp;D192:D197,0))&amp;"/"&amp;INDEX(F192:F197,MATCH(D188&amp;D189,C192:C197&amp;D192:D197,0))</f>
        <v>/</v>
      </c>
      <c r="J188" s="576"/>
      <c r="K188" s="575" t="str">
        <f t="array" ref="K188">INDEX(E192:E197,MATCH(D188&amp;D190,C192:C197&amp;D192:D197,0))&amp;"/"&amp;INDEX(F192:F197,MATCH(D188&amp;D190,C192:C197&amp;D192:D197,0))</f>
        <v>/</v>
      </c>
      <c r="L188" s="576"/>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5" t="str">
        <f t="array" ref="E189">INDEX(F192:F197,MATCH(D187&amp;D189,C192:C197&amp;D192:D197,0))&amp;"/"&amp;INDEX(E192:E197,MATCH(D187&amp;D189,C192:C197&amp;D192:D197,0))</f>
        <v>/</v>
      </c>
      <c r="F189" s="576"/>
      <c r="G189" s="575" t="str">
        <f t="array" ref="G189">INDEX(F192:F197,MATCH(D188&amp;D189,C192:C197&amp;D192:D197,0))&amp;"/"&amp;INDEX(E192:E197,MATCH(D188&amp;D189,C192:C197&amp;D192:D197,0))</f>
        <v>/</v>
      </c>
      <c r="H189" s="576"/>
      <c r="I189" s="139"/>
      <c r="J189" s="140"/>
      <c r="K189" s="575" t="str">
        <f t="array" ref="K189">INDEX(E192:E197,MATCH(D189&amp;D190,C192:C197&amp;D192:D197,0))&amp;"/"&amp;INDEX(F192:F197,MATCH(D189&amp;D190,C192:C197&amp;D192:D197,0))</f>
        <v>/</v>
      </c>
      <c r="L189" s="576"/>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7" t="str">
        <f t="array" ref="E190">INDEX(F192:F197,MATCH(D187&amp;D190,C192:C197&amp;D192:D197,0))&amp;"/"&amp;INDEX(E192:E197,MATCH(D187&amp;D190,C192:C197&amp;D192:D197,0))</f>
        <v>/</v>
      </c>
      <c r="F190" s="578"/>
      <c r="G190" s="577" t="str">
        <f t="array" ref="G190">INDEX(F192:F197,MATCH(D188&amp;D190,C192:C197&amp;D192:D197,0))&amp;"/"&amp;INDEX(E192:E197,MATCH(D188&amp;D190,C192:C197&amp;D192:D197,0))</f>
        <v>/</v>
      </c>
      <c r="H190" s="578"/>
      <c r="I190" s="577" t="str">
        <f t="array" ref="I190">INDEX(F192:F197,MATCH(D189&amp;D190,C192:C197&amp;D192:D197,0))&amp;"/"&amp;INDEX(E192:E197,MATCH(D189&amp;D190,C192:C197&amp;D192:D197,0))</f>
        <v>/</v>
      </c>
      <c r="J190" s="578"/>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8"/>
      <c r="B191" s="568"/>
      <c r="C191" s="169"/>
      <c r="E191" s="569" t="s">
        <v>10</v>
      </c>
      <c r="F191" s="569"/>
      <c r="G191" s="570" t="s">
        <v>11</v>
      </c>
      <c r="H191" s="570"/>
      <c r="I191" s="571" t="s">
        <v>4</v>
      </c>
      <c r="J191" s="571"/>
      <c r="K191" s="579" t="s">
        <v>12</v>
      </c>
      <c r="L191" s="579"/>
      <c r="M191" s="197" t="s">
        <v>5</v>
      </c>
      <c r="N191" s="197" t="s">
        <v>6</v>
      </c>
      <c r="O191" s="198" t="s">
        <v>8</v>
      </c>
      <c r="P191" s="199" t="s">
        <v>9</v>
      </c>
      <c r="Q191" s="13"/>
      <c r="R191" s="13"/>
      <c r="S191" s="580" t="s">
        <v>125</v>
      </c>
      <c r="T191" s="580"/>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1" t="str">
        <f>IF(ISBLANK(partije!L28),"",partije!L28)</f>
        <v/>
      </c>
      <c r="H192" s="581"/>
      <c r="I192" s="581" t="str">
        <f>IF(ISBLANK(partije!M28),"",partije!M28)</f>
        <v/>
      </c>
      <c r="J192" s="581"/>
      <c r="K192" s="581" t="str">
        <f>IF(ISBLANK(partije!N28),"",partije!N28)</f>
        <v/>
      </c>
      <c r="L192" s="581"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2" t="str">
        <f>IF(ISBLANK(partije!L29),"",partije!L29)</f>
        <v/>
      </c>
      <c r="H193" s="582"/>
      <c r="I193" s="582" t="str">
        <f>IF(ISBLANK(partije!M29),"",partije!M29)</f>
        <v/>
      </c>
      <c r="J193" s="582"/>
      <c r="K193" s="582" t="str">
        <f>IF(ISBLANK(partije!N29),"",partije!N29)</f>
        <v/>
      </c>
      <c r="L193" s="582"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2" t="str">
        <f>IF(ISBLANK(partije!L94),"",partije!L94)</f>
        <v/>
      </c>
      <c r="H194" s="582"/>
      <c r="I194" s="582" t="str">
        <f>IF(ISBLANK(partije!M94),"",partije!M94)</f>
        <v/>
      </c>
      <c r="J194" s="582"/>
      <c r="K194" s="582" t="str">
        <f>IF(ISBLANK(partije!N94),"",partije!N94)</f>
        <v/>
      </c>
      <c r="L194" s="582"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2" t="str">
        <f>IF(ISBLANK(partije!L95),"",partije!L95)</f>
        <v/>
      </c>
      <c r="H195" s="582"/>
      <c r="I195" s="582" t="str">
        <f>IF(ISBLANK(partije!M95),"",partije!M95)</f>
        <v/>
      </c>
      <c r="J195" s="582"/>
      <c r="K195" s="582" t="str">
        <f>IF(ISBLANK(partije!N95),"",partije!N95)</f>
        <v/>
      </c>
      <c r="L195" s="582"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2" t="str">
        <f>IF(ISBLANK(partije!L160),"",partije!L160)</f>
        <v/>
      </c>
      <c r="H196" s="582"/>
      <c r="I196" s="582" t="str">
        <f>IF(ISBLANK(partije!M160),"",partije!M160)</f>
        <v/>
      </c>
      <c r="J196" s="582"/>
      <c r="K196" s="582" t="str">
        <f>IF(ISBLANK(partije!N160),"",partije!N160)</f>
        <v/>
      </c>
      <c r="L196" s="582"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2" t="str">
        <f>IF(ISBLANK(partije!L161),"",partije!L161)</f>
        <v/>
      </c>
      <c r="H197" s="572"/>
      <c r="I197" s="572" t="str">
        <f>IF(ISBLANK(partije!M161),"",partije!M161)</f>
        <v/>
      </c>
      <c r="J197" s="572"/>
      <c r="K197" s="572" t="str">
        <f>IF(ISBLANK(partije!N161),"",partije!N161)</f>
        <v/>
      </c>
      <c r="L197" s="572"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3">
        <v>1</v>
      </c>
      <c r="F200" s="573"/>
      <c r="G200" s="573">
        <v>2</v>
      </c>
      <c r="H200" s="573"/>
      <c r="I200" s="574">
        <v>3</v>
      </c>
      <c r="J200" s="574"/>
      <c r="K200" s="573">
        <v>4</v>
      </c>
      <c r="L200" s="573"/>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5" t="str">
        <f t="array" ref="G201">INDEX(E206:E211,MATCH(D201&amp;D202,C206:C211&amp;D206:D211,0))&amp;"/"&amp;INDEX(F206:F211,MATCH(D201&amp;D202,C206:C211&amp;D206:D211,0))</f>
        <v>/</v>
      </c>
      <c r="H201" s="576"/>
      <c r="I201" s="575" t="str">
        <f t="array" ref="I201">INDEX(E206:E211,MATCH(D201&amp;D203,C206:C211&amp;D206:D211,0))&amp;"/"&amp;INDEX(F206:F211,MATCH(D201&amp;D203,C206:C211&amp;D206:D211,0))</f>
        <v>/</v>
      </c>
      <c r="J201" s="576"/>
      <c r="K201" s="575" t="str">
        <f t="array" ref="K201">INDEX(E206:E211,MATCH(D201&amp;D204,C206:C211&amp;D206:D211,0))&amp;"/"&amp;INDEX(F206:F211,MATCH(D201&amp;D204,C206:C211&amp;D206:D211,0))</f>
        <v>/</v>
      </c>
      <c r="L201" s="576"/>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5" t="str">
        <f t="array" ref="E202">INDEX(F206:F211,MATCH(D201&amp;D202,C206:C211&amp;D206:D211,0))&amp;"/"&amp;INDEX(E206:E211,MATCH(D201&amp;D202,C206:C211&amp;D206:D211,0))</f>
        <v>/</v>
      </c>
      <c r="F202" s="576"/>
      <c r="G202" s="139"/>
      <c r="H202" s="140"/>
      <c r="I202" s="575" t="str">
        <f t="array" ref="I202">INDEX(E206:E211,MATCH(D202&amp;D203,C206:C211&amp;D206:D211,0))&amp;"/"&amp;INDEX(F206:F211,MATCH(D202&amp;D203,C206:C211&amp;D206:D211,0))</f>
        <v>/</v>
      </c>
      <c r="J202" s="576"/>
      <c r="K202" s="575" t="str">
        <f t="array" ref="K202">INDEX(E206:E211,MATCH(D202&amp;D204,C206:C211&amp;D206:D211,0))&amp;"/"&amp;INDEX(F206:F211,MATCH(D202&amp;D204,C206:C211&amp;D206:D211,0))</f>
        <v>/</v>
      </c>
      <c r="L202" s="576"/>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5" t="str">
        <f t="array" ref="E203">INDEX(F206:F211,MATCH(D201&amp;D203,C206:C211&amp;D206:D211,0))&amp;"/"&amp;INDEX(E206:E211,MATCH(D201&amp;D203,C206:C211&amp;D206:D211,0))</f>
        <v>/</v>
      </c>
      <c r="F203" s="576"/>
      <c r="G203" s="575" t="str">
        <f t="array" ref="G203">INDEX(F206:F211,MATCH(D202&amp;D203,C206:C211&amp;D206:D211,0))&amp;"/"&amp;INDEX(E206:E211,MATCH(D202&amp;D203,C206:C211&amp;D206:D211,0))</f>
        <v>/</v>
      </c>
      <c r="H203" s="576"/>
      <c r="I203" s="139"/>
      <c r="J203" s="140"/>
      <c r="K203" s="575" t="str">
        <f t="array" ref="K203">INDEX(E206:E211,MATCH(D203&amp;D204,C206:C211&amp;D206:D211,0))&amp;"/"&amp;INDEX(F206:F211,MATCH(D203&amp;D204,C206:C211&amp;D206:D211,0))</f>
        <v>/</v>
      </c>
      <c r="L203" s="576"/>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7" t="str">
        <f t="array" ref="E204">INDEX(F206:F211,MATCH(D201&amp;D204,C206:C211&amp;D206:D211,0))&amp;"/"&amp;INDEX(E206:E211,MATCH(D201&amp;D204,C206:C211&amp;D206:D211,0))</f>
        <v>/</v>
      </c>
      <c r="F204" s="578"/>
      <c r="G204" s="577" t="str">
        <f t="array" ref="G204">INDEX(F206:F211,MATCH(D202&amp;D204,C206:C211&amp;D206:D211,0))&amp;"/"&amp;INDEX(E206:E211,MATCH(D202&amp;D204,C206:C211&amp;D206:D211,0))</f>
        <v>/</v>
      </c>
      <c r="H204" s="578"/>
      <c r="I204" s="577" t="str">
        <f t="array" ref="I204">INDEX(F206:F211,MATCH(D203&amp;D204,C206:C211&amp;D206:D211,0))&amp;"/"&amp;INDEX(E206:E211,MATCH(D203&amp;D204,C206:C211&amp;D206:D211,0))</f>
        <v>/</v>
      </c>
      <c r="J204" s="578"/>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8"/>
      <c r="B205" s="568"/>
      <c r="C205" s="169"/>
      <c r="E205" s="569" t="s">
        <v>10</v>
      </c>
      <c r="F205" s="569"/>
      <c r="G205" s="570" t="s">
        <v>11</v>
      </c>
      <c r="H205" s="570"/>
      <c r="I205" s="571" t="s">
        <v>4</v>
      </c>
      <c r="J205" s="571"/>
      <c r="K205" s="579" t="s">
        <v>12</v>
      </c>
      <c r="L205" s="579"/>
      <c r="M205" s="197" t="s">
        <v>5</v>
      </c>
      <c r="N205" s="197" t="s">
        <v>6</v>
      </c>
      <c r="O205" s="198" t="s">
        <v>8</v>
      </c>
      <c r="P205" s="199" t="s">
        <v>9</v>
      </c>
      <c r="Q205" s="13"/>
      <c r="R205" s="13"/>
      <c r="S205" s="580" t="s">
        <v>125</v>
      </c>
      <c r="T205" s="580"/>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1" t="str">
        <f>IF(ISBLANK(partije!L30),"",partije!L30)</f>
        <v/>
      </c>
      <c r="H206" s="581"/>
      <c r="I206" s="581" t="str">
        <f>IF(ISBLANK(partije!M30),"",partije!M30)</f>
        <v/>
      </c>
      <c r="J206" s="581"/>
      <c r="K206" s="581" t="str">
        <f>IF(ISBLANK(partije!N30),"",partije!N30)</f>
        <v/>
      </c>
      <c r="L206" s="581"/>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2" t="str">
        <f>IF(ISBLANK(partije!L31),"",partije!L31)</f>
        <v/>
      </c>
      <c r="H207" s="582"/>
      <c r="I207" s="582" t="str">
        <f>IF(ISBLANK(partije!M31),"",partije!M31)</f>
        <v/>
      </c>
      <c r="J207" s="582"/>
      <c r="K207" s="582" t="str">
        <f>IF(ISBLANK(partije!N31),"",partije!N31)</f>
        <v/>
      </c>
      <c r="L207" s="582"/>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2" t="str">
        <f>IF(ISBLANK(partije!L96),"",partije!L96)</f>
        <v/>
      </c>
      <c r="H208" s="582"/>
      <c r="I208" s="582" t="str">
        <f>IF(ISBLANK(partije!M96),"",partije!M96)</f>
        <v/>
      </c>
      <c r="J208" s="582"/>
      <c r="K208" s="582" t="str">
        <f>IF(ISBLANK(partije!N96),"",partije!N96)</f>
        <v/>
      </c>
      <c r="L208" s="582"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2" t="str">
        <f>IF(ISBLANK(partije!L97),"",partije!L97)</f>
        <v/>
      </c>
      <c r="H209" s="582"/>
      <c r="I209" s="582" t="str">
        <f>IF(ISBLANK(partije!M97),"",partije!M97)</f>
        <v/>
      </c>
      <c r="J209" s="582"/>
      <c r="K209" s="582" t="str">
        <f>IF(ISBLANK(partije!N97),"",partije!N97)</f>
        <v/>
      </c>
      <c r="L209" s="582"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2" t="str">
        <f>IF(ISBLANK(partije!L162),"",partije!L162)</f>
        <v/>
      </c>
      <c r="H210" s="582"/>
      <c r="I210" s="582" t="str">
        <f>IF(ISBLANK(partije!M162),"",partije!M162)</f>
        <v/>
      </c>
      <c r="J210" s="582"/>
      <c r="K210" s="582" t="str">
        <f>IF(ISBLANK(partije!N162),"",partije!N162)</f>
        <v/>
      </c>
      <c r="L210" s="582"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2" t="str">
        <f>IF(ISBLANK(partije!L163),"",partije!L163)</f>
        <v/>
      </c>
      <c r="H211" s="572"/>
      <c r="I211" s="572" t="str">
        <f>IF(ISBLANK(partije!M163),"",partije!M163)</f>
        <v/>
      </c>
      <c r="J211" s="572"/>
      <c r="K211" s="572" t="str">
        <f>IF(ISBLANK(partije!N163),"",partije!N163)</f>
        <v/>
      </c>
      <c r="L211" s="572"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3">
        <v>1</v>
      </c>
      <c r="F214" s="573"/>
      <c r="G214" s="573">
        <v>2</v>
      </c>
      <c r="H214" s="573"/>
      <c r="I214" s="574">
        <v>3</v>
      </c>
      <c r="J214" s="574"/>
      <c r="K214" s="573">
        <v>4</v>
      </c>
      <c r="L214" s="573"/>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5" t="str">
        <f t="array" ref="G215">INDEX(E220:E225,MATCH(D215&amp;D216,C220:C225&amp;D220:D225,0))&amp;"/"&amp;INDEX(F220:F225,MATCH(D215&amp;D216,C220:C225&amp;D220:D225,0))</f>
        <v>/</v>
      </c>
      <c r="H215" s="576"/>
      <c r="I215" s="575" t="str">
        <f t="array" ref="I215">INDEX(E220:E225,MATCH(D215&amp;D217,C220:C225&amp;D220:D225,0))&amp;"/"&amp;INDEX(F220:F225,MATCH(D215&amp;D217,C220:C225&amp;D220:D225,0))</f>
        <v>/</v>
      </c>
      <c r="J215" s="576"/>
      <c r="K215" s="575" t="str">
        <f t="array" ref="K215">INDEX(E220:E225,MATCH(D215&amp;D218,C220:C225&amp;D220:D225,0))&amp;"/"&amp;INDEX(F220:F225,MATCH(D215&amp;D218,C220:C225&amp;D220:D225,0))</f>
        <v>/</v>
      </c>
      <c r="L215" s="576"/>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5" t="str">
        <f t="array" ref="E216">INDEX(F220:F225,MATCH(D215&amp;D216,C220:C225&amp;D220:D225,0))&amp;"/"&amp;INDEX(E220:E225,MATCH(D215&amp;D216,C220:C225&amp;D220:D225,0))</f>
        <v>/</v>
      </c>
      <c r="F216" s="576"/>
      <c r="G216" s="139"/>
      <c r="H216" s="140"/>
      <c r="I216" s="575" t="str">
        <f t="array" ref="I216">INDEX(E220:E225,MATCH(D216&amp;D217,C220:C225&amp;D220:D225,0))&amp;"/"&amp;INDEX(F220:F225,MATCH(D216&amp;D217,C220:C225&amp;D220:D225,0))</f>
        <v>/</v>
      </c>
      <c r="J216" s="576"/>
      <c r="K216" s="575" t="str">
        <f t="array" ref="K216">INDEX(E220:E225,MATCH(D216&amp;D218,C220:C225&amp;D220:D225,0))&amp;"/"&amp;INDEX(F220:F225,MATCH(D216&amp;D218,C220:C225&amp;D220:D225,0))</f>
        <v>/</v>
      </c>
      <c r="L216" s="576"/>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5" t="str">
        <f t="array" ref="E217">INDEX(F220:F225,MATCH(D215&amp;D217,C220:C225&amp;D220:D225,0))&amp;"/"&amp;INDEX(E220:E225,MATCH(D215&amp;D217,C220:C225&amp;D220:D225,0))</f>
        <v>/</v>
      </c>
      <c r="F217" s="576"/>
      <c r="G217" s="575" t="str">
        <f t="array" ref="G217">INDEX(F220:F225,MATCH(D216&amp;D217,C220:C225&amp;D220:D225,0))&amp;"/"&amp;INDEX(E220:E225,MATCH(D216&amp;D217,C220:C225&amp;D220:D225,0))</f>
        <v>/</v>
      </c>
      <c r="H217" s="576"/>
      <c r="I217" s="139"/>
      <c r="J217" s="140"/>
      <c r="K217" s="575" t="str">
        <f t="array" ref="K217">INDEX(E220:E225,MATCH(D217&amp;D218,C220:C225&amp;D220:D225,0))&amp;"/"&amp;INDEX(F220:F225,MATCH(D217&amp;D218,C220:C225&amp;D220:D225,0))</f>
        <v>/</v>
      </c>
      <c r="L217" s="576"/>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7" t="str">
        <f t="array" ref="E218">INDEX(F220:F225,MATCH(D215&amp;D218,C220:C225&amp;D220:D225,0))&amp;"/"&amp;INDEX(E220:E225,MATCH(D215&amp;D218,C220:C225&amp;D220:D225,0))</f>
        <v>/</v>
      </c>
      <c r="F218" s="578"/>
      <c r="G218" s="577" t="str">
        <f t="array" ref="G218">INDEX(F220:F225,MATCH(D216&amp;D218,C220:C225&amp;D220:D225,0))&amp;"/"&amp;INDEX(E220:E225,MATCH(D216&amp;D218,C220:C225&amp;D220:D225,0))</f>
        <v>/</v>
      </c>
      <c r="H218" s="578"/>
      <c r="I218" s="577" t="str">
        <f t="array" ref="I218">INDEX(F220:F225,MATCH(D217&amp;D218,C220:C225&amp;D220:D225,0))&amp;"/"&amp;INDEX(E220:E225,MATCH(D217&amp;D218,C220:C225&amp;D220:D225,0))</f>
        <v>/</v>
      </c>
      <c r="J218" s="578"/>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8"/>
      <c r="B219" s="568"/>
      <c r="C219" s="169"/>
      <c r="E219" s="569" t="s">
        <v>10</v>
      </c>
      <c r="F219" s="569"/>
      <c r="G219" s="570" t="s">
        <v>11</v>
      </c>
      <c r="H219" s="570"/>
      <c r="I219" s="571" t="s">
        <v>4</v>
      </c>
      <c r="J219" s="571"/>
      <c r="K219" s="579" t="s">
        <v>12</v>
      </c>
      <c r="L219" s="579"/>
      <c r="M219" s="197" t="s">
        <v>5</v>
      </c>
      <c r="N219" s="197" t="s">
        <v>6</v>
      </c>
      <c r="O219" s="198" t="s">
        <v>8</v>
      </c>
      <c r="P219" s="145" t="s">
        <v>9</v>
      </c>
      <c r="Q219" s="13"/>
      <c r="R219" s="13"/>
      <c r="S219" s="580" t="s">
        <v>125</v>
      </c>
      <c r="T219" s="580"/>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1" t="str">
        <f>IF(ISBLANK(partije!L32),"",partije!L32)</f>
        <v/>
      </c>
      <c r="H220" s="581"/>
      <c r="I220" s="581" t="str">
        <f>IF(ISBLANK(partije!M32),"",partije!M32)</f>
        <v/>
      </c>
      <c r="J220" s="581"/>
      <c r="K220" s="581" t="str">
        <f>IF(ISBLANK(partije!N32),"",partije!N32)</f>
        <v/>
      </c>
      <c r="L220" s="581"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2" t="str">
        <f>IF(ISBLANK(partije!L33),"",partije!L33)</f>
        <v/>
      </c>
      <c r="H221" s="582"/>
      <c r="I221" s="582" t="str">
        <f>IF(ISBLANK(partije!M33),"",partije!M33)</f>
        <v/>
      </c>
      <c r="J221" s="582"/>
      <c r="K221" s="582" t="str">
        <f>IF(ISBLANK(partije!N33),"",partije!N33)</f>
        <v/>
      </c>
      <c r="L221" s="582"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2" t="str">
        <f>IF(ISBLANK(partije!L98),"",partije!L98)</f>
        <v/>
      </c>
      <c r="H222" s="582"/>
      <c r="I222" s="582" t="str">
        <f>IF(ISBLANK(partije!M98),"",partije!M98)</f>
        <v/>
      </c>
      <c r="J222" s="582"/>
      <c r="K222" s="582" t="str">
        <f>IF(ISBLANK(partije!N98),"",partije!N98)</f>
        <v/>
      </c>
      <c r="L222" s="582"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2" t="str">
        <f>IF(ISBLANK(partije!L99),"",partije!L99)</f>
        <v/>
      </c>
      <c r="H223" s="582"/>
      <c r="I223" s="582" t="str">
        <f>IF(ISBLANK(partije!M99),"",partije!M99)</f>
        <v/>
      </c>
      <c r="J223" s="582"/>
      <c r="K223" s="582" t="str">
        <f>IF(ISBLANK(partije!N99),"",partije!N99)</f>
        <v/>
      </c>
      <c r="L223" s="582"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2" t="str">
        <f>IF(ISBLANK(partije!L164),"",partije!L164)</f>
        <v/>
      </c>
      <c r="H224" s="582"/>
      <c r="I224" s="582" t="str">
        <f>IF(ISBLANK(partije!M164),"",partije!M164)</f>
        <v/>
      </c>
      <c r="J224" s="582"/>
      <c r="K224" s="582" t="str">
        <f>IF(ISBLANK(partije!N164),"",partije!N164)</f>
        <v/>
      </c>
      <c r="L224" s="582"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2" t="str">
        <f>IF(ISBLANK(partije!L165),"",partije!L165)</f>
        <v/>
      </c>
      <c r="H225" s="572"/>
      <c r="I225" s="572" t="str">
        <f>IF(ISBLANK(partije!M165),"",partije!M165)</f>
        <v/>
      </c>
      <c r="J225" s="572"/>
      <c r="K225" s="572" t="str">
        <f>IF(ISBLANK(partije!N165),"",partije!N165)</f>
        <v/>
      </c>
      <c r="L225" s="572"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3">
        <v>1</v>
      </c>
      <c r="F228" s="573"/>
      <c r="G228" s="573">
        <v>2</v>
      </c>
      <c r="H228" s="573"/>
      <c r="I228" s="574">
        <v>3</v>
      </c>
      <c r="J228" s="574"/>
      <c r="K228" s="573">
        <v>4</v>
      </c>
      <c r="L228" s="573"/>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5" t="str">
        <f t="array" ref="G229">INDEX(E234:E239,MATCH(D229&amp;D230,C234:C239&amp;D234:D239,0))&amp;"/"&amp;INDEX(F234:F239,MATCH(D229&amp;D230,C234:C239&amp;D234:D239,0))</f>
        <v>/</v>
      </c>
      <c r="H229" s="576"/>
      <c r="I229" s="575" t="str">
        <f t="array" ref="I229">INDEX(E234:E239,MATCH(D229&amp;D231,C234:C239&amp;D234:D239,0))&amp;"/"&amp;INDEX(F234:F239,MATCH(D229&amp;D231,C234:C239&amp;D234:D239,0))</f>
        <v>/</v>
      </c>
      <c r="J229" s="576"/>
      <c r="K229" s="575" t="str">
        <f t="array" ref="K229">INDEX(E234:E239,MATCH(D229&amp;D232,C234:C239&amp;D234:D239,0))&amp;"/"&amp;INDEX(F234:F239,MATCH(D229&amp;D232,C234:C239&amp;D234:D239,0))</f>
        <v>/</v>
      </c>
      <c r="L229" s="576"/>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5" t="str">
        <f t="array" ref="E230">INDEX(F234:F239,MATCH(D229&amp;D230,C234:C239&amp;D234:D239,0))&amp;"/"&amp;INDEX(E234:E239,MATCH(D229&amp;D230,C234:C239&amp;D234:D239,0))</f>
        <v>/</v>
      </c>
      <c r="F230" s="576"/>
      <c r="G230" s="139"/>
      <c r="H230" s="140"/>
      <c r="I230" s="575" t="str">
        <f t="array" ref="I230">INDEX(E234:E239,MATCH(D230&amp;D231,C234:C239&amp;D234:D239,0))&amp;"/"&amp;INDEX(F234:F239,MATCH(D230&amp;D231,C234:C239&amp;D234:D239,0))</f>
        <v>/</v>
      </c>
      <c r="J230" s="576"/>
      <c r="K230" s="575" t="str">
        <f t="array" ref="K230">INDEX(E234:E239,MATCH(D230&amp;D232,C234:C239&amp;D234:D239,0))&amp;"/"&amp;INDEX(F234:F239,MATCH(D230&amp;D232,C234:C239&amp;D234:D239,0))</f>
        <v>/</v>
      </c>
      <c r="L230" s="576"/>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5" t="str">
        <f t="array" ref="E231">INDEX(F234:F239,MATCH(D229&amp;D231,C234:C239&amp;D234:D239,0))&amp;"/"&amp;INDEX(E234:E239,MATCH(D229&amp;D231,C234:C239&amp;D234:D239,0))</f>
        <v>/</v>
      </c>
      <c r="F231" s="576"/>
      <c r="G231" s="575" t="str">
        <f t="array" ref="G231">INDEX(F234:F239,MATCH(D230&amp;D231,C234:C239&amp;D234:D239,0))&amp;"/"&amp;INDEX(E234:E239,MATCH(D230&amp;D231,C234:C239&amp;D234:D239,0))</f>
        <v>/</v>
      </c>
      <c r="H231" s="576"/>
      <c r="I231" s="139"/>
      <c r="J231" s="140"/>
      <c r="K231" s="575" t="str">
        <f t="array" ref="K231">INDEX(E234:E239,MATCH(D231&amp;D232,C234:C239&amp;D234:D239,0))&amp;"/"&amp;INDEX(F234:F239,MATCH(D231&amp;D232,C234:C239&amp;D234:D239,0))</f>
        <v>/</v>
      </c>
      <c r="L231" s="576"/>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7" t="str">
        <f t="array" ref="E232">INDEX(F234:F239,MATCH(D229&amp;D232,C234:C239&amp;D234:D239,0))&amp;"/"&amp;INDEX(E234:E239,MATCH(D229&amp;D232,C234:C239&amp;D234:D239,0))</f>
        <v>/</v>
      </c>
      <c r="F232" s="578"/>
      <c r="G232" s="577" t="str">
        <f t="array" ref="G232">INDEX(F234:F239,MATCH(D230&amp;D232,C234:C239&amp;D234:D239,0))&amp;"/"&amp;INDEX(E234:E239,MATCH(D230&amp;D232,C234:C239&amp;D234:D239,0))</f>
        <v>/</v>
      </c>
      <c r="H232" s="578"/>
      <c r="I232" s="577" t="str">
        <f t="array" ref="I232">INDEX(F234:F239,MATCH(D231&amp;D232,C234:C239&amp;D234:D239,0))&amp;"/"&amp;INDEX(E234:E239,MATCH(D231&amp;D232,C234:C239&amp;D234:D239,0))</f>
        <v>/</v>
      </c>
      <c r="J232" s="578"/>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8"/>
      <c r="B233" s="568"/>
      <c r="C233" s="169"/>
      <c r="E233" s="569" t="s">
        <v>10</v>
      </c>
      <c r="F233" s="569"/>
      <c r="G233" s="570" t="s">
        <v>11</v>
      </c>
      <c r="H233" s="570"/>
      <c r="I233" s="571" t="s">
        <v>4</v>
      </c>
      <c r="J233" s="571"/>
      <c r="K233" s="579" t="s">
        <v>12</v>
      </c>
      <c r="L233" s="579"/>
      <c r="M233" s="197" t="s">
        <v>5</v>
      </c>
      <c r="N233" s="197" t="s">
        <v>6</v>
      </c>
      <c r="O233" s="198" t="s">
        <v>8</v>
      </c>
      <c r="P233" s="199" t="s">
        <v>9</v>
      </c>
      <c r="Q233" s="13"/>
      <c r="R233" s="13"/>
      <c r="S233" s="580" t="s">
        <v>125</v>
      </c>
      <c r="T233" s="580"/>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1" t="str">
        <f>IF(ISBLANK(partije!L34),"",partije!L34)</f>
        <v/>
      </c>
      <c r="H234" s="581"/>
      <c r="I234" s="581" t="str">
        <f>IF(ISBLANK(partije!M34),"",partije!M34)</f>
        <v/>
      </c>
      <c r="J234" s="581"/>
      <c r="K234" s="581" t="str">
        <f>IF(ISBLANK(partije!N34),"",partije!N34)</f>
        <v/>
      </c>
      <c r="L234" s="581"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2" t="str">
        <f>IF(ISBLANK(partije!L35),"",partije!L35)</f>
        <v/>
      </c>
      <c r="H235" s="582"/>
      <c r="I235" s="582" t="str">
        <f>IF(ISBLANK(partije!M35),"",partije!M35)</f>
        <v/>
      </c>
      <c r="J235" s="582"/>
      <c r="K235" s="582" t="str">
        <f>IF(ISBLANK(partije!N35),"",partije!N35)</f>
        <v/>
      </c>
      <c r="L235" s="582"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2" t="str">
        <f>IF(ISBLANK(partije!L100),"",partije!L100)</f>
        <v/>
      </c>
      <c r="H236" s="582"/>
      <c r="I236" s="582" t="str">
        <f>IF(ISBLANK(partije!M100),"",partije!M100)</f>
        <v/>
      </c>
      <c r="J236" s="582"/>
      <c r="K236" s="582" t="str">
        <f>IF(ISBLANK(partije!N100),"",partije!N100)</f>
        <v/>
      </c>
      <c r="L236" s="582"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2" t="str">
        <f>IF(ISBLANK(partije!L101),"",partije!L101)</f>
        <v/>
      </c>
      <c r="H237" s="582"/>
      <c r="I237" s="582" t="str">
        <f>IF(ISBLANK(partije!M101),"",partije!M101)</f>
        <v/>
      </c>
      <c r="J237" s="582"/>
      <c r="K237" s="582" t="str">
        <f>IF(ISBLANK(partije!N101),"",partije!N101)</f>
        <v/>
      </c>
      <c r="L237" s="582"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2" t="str">
        <f>IF(ISBLANK(partije!L166),"",partije!L166)</f>
        <v/>
      </c>
      <c r="H238" s="582"/>
      <c r="I238" s="582" t="str">
        <f>IF(ISBLANK(partije!M166),"",partije!M166)</f>
        <v/>
      </c>
      <c r="J238" s="582"/>
      <c r="K238" s="582" t="str">
        <f>IF(ISBLANK(partije!N166),"",partije!N166)</f>
        <v/>
      </c>
      <c r="L238" s="582"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2" t="str">
        <f>IF(ISBLANK(partije!L167),"",partije!L167)</f>
        <v/>
      </c>
      <c r="H239" s="572"/>
      <c r="I239" s="572" t="str">
        <f>IF(ISBLANK(partije!M167),"",partije!M167)</f>
        <v/>
      </c>
      <c r="J239" s="572"/>
      <c r="K239" s="572" t="str">
        <f>IF(ISBLANK(partije!N167),"",partije!N167)</f>
        <v/>
      </c>
      <c r="L239" s="572"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3">
        <v>1</v>
      </c>
      <c r="F242" s="573"/>
      <c r="G242" s="573">
        <v>2</v>
      </c>
      <c r="H242" s="573"/>
      <c r="I242" s="574">
        <v>3</v>
      </c>
      <c r="J242" s="574"/>
      <c r="K242" s="573">
        <v>4</v>
      </c>
      <c r="L242" s="573"/>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5" t="str">
        <f t="array" ref="G243">INDEX(E248:E253,MATCH(D243&amp;D244,C248:C253&amp;D248:D253,0))&amp;"/"&amp;INDEX(F248:F253,MATCH(D243&amp;D244,C248:C253&amp;D248:D253,0))</f>
        <v>/</v>
      </c>
      <c r="H243" s="576"/>
      <c r="I243" s="575" t="str">
        <f t="array" ref="I243">INDEX(E248:E253,MATCH(D243&amp;D245,C248:C253&amp;D248:D253,0))&amp;"/"&amp;INDEX(F248:F253,MATCH(D243&amp;D245,C248:C253&amp;D248:D253,0))</f>
        <v>/</v>
      </c>
      <c r="J243" s="576"/>
      <c r="K243" s="575" t="str">
        <f t="array" ref="K243">INDEX(E248:E253,MATCH(D243&amp;D246,C248:C253&amp;D248:D253,0))&amp;"/"&amp;INDEX(F248:F253,MATCH(D243&amp;D246,C248:C253&amp;D248:D253,0))</f>
        <v>/</v>
      </c>
      <c r="L243" s="576"/>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5" t="str">
        <f t="array" ref="E244">INDEX(F248:F253,MATCH(D243&amp;D244,C248:C253&amp;D248:D253,0))&amp;"/"&amp;INDEX(E248:E253,MATCH(D243&amp;D244,C248:C253&amp;D248:D253,0))</f>
        <v>/</v>
      </c>
      <c r="F244" s="576"/>
      <c r="G244" s="139"/>
      <c r="H244" s="140"/>
      <c r="I244" s="575" t="str">
        <f t="array" ref="I244">INDEX(E248:E253,MATCH(D244&amp;D245,C248:C253&amp;D248:D253,0))&amp;"/"&amp;INDEX(F248:F253,MATCH(D244&amp;D245,C248:C253&amp;D248:D253,0))</f>
        <v>/</v>
      </c>
      <c r="J244" s="576"/>
      <c r="K244" s="575" t="str">
        <f t="array" ref="K244">INDEX(E248:E253,MATCH(D244&amp;D246,C248:C253&amp;D248:D253,0))&amp;"/"&amp;INDEX(F248:F253,MATCH(D244&amp;D246,C248:C253&amp;D248:D253,0))</f>
        <v>/</v>
      </c>
      <c r="L244" s="576"/>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5" t="str">
        <f t="array" ref="E245">INDEX(F248:F253,MATCH(D243&amp;D245,C248:C253&amp;D248:D253,0))&amp;"/"&amp;INDEX(E248:E253,MATCH(D243&amp;D245,C248:C253&amp;D248:D253,0))</f>
        <v>/</v>
      </c>
      <c r="F245" s="576"/>
      <c r="G245" s="575" t="str">
        <f t="array" ref="G245">INDEX(F248:F253,MATCH(D244&amp;D245,C248:C253&amp;D248:D253,0))&amp;"/"&amp;INDEX(E248:E253,MATCH(D244&amp;D245,C248:C253&amp;D248:D253,0))</f>
        <v>/</v>
      </c>
      <c r="H245" s="576"/>
      <c r="I245" s="139"/>
      <c r="J245" s="140"/>
      <c r="K245" s="575" t="str">
        <f t="array" ref="K245">INDEX(E248:E253,MATCH(D245&amp;D246,C248:C253&amp;D248:D253,0))&amp;"/"&amp;INDEX(F248:F253,MATCH(D245&amp;D246,C248:C253&amp;D248:D253,0))</f>
        <v>/</v>
      </c>
      <c r="L245" s="576"/>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7" t="str">
        <f t="array" ref="E246">INDEX(F248:F253,MATCH(D243&amp;D246,C248:C253&amp;D248:D253,0))&amp;"/"&amp;INDEX(E248:E253,MATCH(D243&amp;D246,C248:C253&amp;D248:D253,0))</f>
        <v>/</v>
      </c>
      <c r="F246" s="578"/>
      <c r="G246" s="577" t="str">
        <f t="array" ref="G246">INDEX(F248:F253,MATCH(D244&amp;D246,C248:C253&amp;D248:D253,0))&amp;"/"&amp;INDEX(E248:E253,MATCH(D244&amp;D246,C248:C253&amp;D248:D253,0))</f>
        <v>/</v>
      </c>
      <c r="H246" s="578"/>
      <c r="I246" s="577" t="str">
        <f t="array" ref="I246">INDEX(F248:F253,MATCH(D245&amp;D246,C248:C253&amp;D248:D253,0))&amp;"/"&amp;INDEX(E248:E253,MATCH(D245&amp;D246,C248:C253&amp;D248:D253,0))</f>
        <v>/</v>
      </c>
      <c r="J246" s="578"/>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8"/>
      <c r="B247" s="568"/>
      <c r="C247" s="169"/>
      <c r="E247" s="569" t="s">
        <v>10</v>
      </c>
      <c r="F247" s="569"/>
      <c r="G247" s="570" t="s">
        <v>11</v>
      </c>
      <c r="H247" s="570"/>
      <c r="I247" s="571" t="s">
        <v>4</v>
      </c>
      <c r="J247" s="571"/>
      <c r="K247" s="579" t="s">
        <v>12</v>
      </c>
      <c r="L247" s="579"/>
      <c r="M247" s="197" t="s">
        <v>5</v>
      </c>
      <c r="N247" s="197" t="s">
        <v>6</v>
      </c>
      <c r="O247" s="198" t="s">
        <v>8</v>
      </c>
      <c r="P247" s="199" t="s">
        <v>9</v>
      </c>
      <c r="Q247" s="13"/>
      <c r="R247" s="13"/>
      <c r="S247" s="580" t="s">
        <v>125</v>
      </c>
      <c r="T247" s="580"/>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1" t="str">
        <f>IF(ISBLANK(partije!L36),"",partije!L36)</f>
        <v/>
      </c>
      <c r="H248" s="581"/>
      <c r="I248" s="581" t="str">
        <f>IF(ISBLANK(partije!M36),"",partije!M36)</f>
        <v/>
      </c>
      <c r="J248" s="581"/>
      <c r="K248" s="581" t="str">
        <f>IF(ISBLANK(partije!N36),"",partije!N36)</f>
        <v/>
      </c>
      <c r="L248" s="581"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2" t="str">
        <f>IF(ISBLANK(partije!L37),"",partije!L37)</f>
        <v/>
      </c>
      <c r="H249" s="582"/>
      <c r="I249" s="582" t="str">
        <f>IF(ISBLANK(partije!M37),"",partije!M37)</f>
        <v/>
      </c>
      <c r="J249" s="582"/>
      <c r="K249" s="582" t="str">
        <f>IF(ISBLANK(partije!N37),"",partije!N37)</f>
        <v/>
      </c>
      <c r="L249" s="582"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2" t="str">
        <f>IF(ISBLANK(partije!L102),"",partije!L102)</f>
        <v/>
      </c>
      <c r="H250" s="582"/>
      <c r="I250" s="582" t="str">
        <f>IF(ISBLANK(partije!M102),"",partije!M102)</f>
        <v/>
      </c>
      <c r="J250" s="582"/>
      <c r="K250" s="582" t="str">
        <f>IF(ISBLANK(partije!N102),"",partije!N102)</f>
        <v/>
      </c>
      <c r="L250" s="582"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2" t="str">
        <f>IF(ISBLANK(partije!L103),"",partije!L103)</f>
        <v/>
      </c>
      <c r="H251" s="582"/>
      <c r="I251" s="582" t="str">
        <f>IF(ISBLANK(partije!M103),"",partije!M103)</f>
        <v/>
      </c>
      <c r="J251" s="582"/>
      <c r="K251" s="582" t="str">
        <f>IF(ISBLANK(partije!N103),"",partije!N103)</f>
        <v/>
      </c>
      <c r="L251" s="582"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2" t="str">
        <f>IF(ISBLANK(partije!L168),"",partije!L168)</f>
        <v/>
      </c>
      <c r="H252" s="582"/>
      <c r="I252" s="582" t="str">
        <f>IF(ISBLANK(partije!M168),"",partije!M168)</f>
        <v/>
      </c>
      <c r="J252" s="582"/>
      <c r="K252" s="582" t="str">
        <f>IF(ISBLANK(partije!N168),"",partije!N168)</f>
        <v/>
      </c>
      <c r="L252" s="582"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2" t="str">
        <f>IF(ISBLANK(partije!L169),"",partije!L169)</f>
        <v/>
      </c>
      <c r="H253" s="572"/>
      <c r="I253" s="572" t="str">
        <f>IF(ISBLANK(partije!M169),"",partije!M169)</f>
        <v/>
      </c>
      <c r="J253" s="572"/>
      <c r="K253" s="572" t="str">
        <f>IF(ISBLANK(partije!N169),"",partije!N169)</f>
        <v/>
      </c>
      <c r="L253" s="572"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3">
        <v>1</v>
      </c>
      <c r="F256" s="573"/>
      <c r="G256" s="573">
        <v>2</v>
      </c>
      <c r="H256" s="573"/>
      <c r="I256" s="574">
        <v>3</v>
      </c>
      <c r="J256" s="574"/>
      <c r="K256" s="573">
        <v>4</v>
      </c>
      <c r="L256" s="573"/>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5" t="str">
        <f t="array" ref="G257">INDEX(E262:E267,MATCH(D257&amp;D258,C262:C267&amp;D262:D267,0))&amp;"/"&amp;INDEX(F262:F267,MATCH(D257&amp;D258,C262:C267&amp;D262:D267,0))</f>
        <v>/</v>
      </c>
      <c r="H257" s="576"/>
      <c r="I257" s="575" t="str">
        <f t="array" ref="I257">INDEX(E262:E267,MATCH(D257&amp;D259,C262:C267&amp;D262:D267,0))&amp;"/"&amp;INDEX(F262:F267,MATCH(D257&amp;D259,C262:C267&amp;D262:D267,0))</f>
        <v>/</v>
      </c>
      <c r="J257" s="576"/>
      <c r="K257" s="575" t="str">
        <f t="array" ref="K257">INDEX(E262:E267,MATCH(D257&amp;D260,C262:C267&amp;D262:D267,0))&amp;"/"&amp;INDEX(F262:F267,MATCH(D257&amp;D260,C262:C267&amp;D262:D267,0))</f>
        <v>/</v>
      </c>
      <c r="L257" s="576"/>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5" t="str">
        <f t="array" ref="E258">INDEX(F262:F267,MATCH(D257&amp;D258,C262:C267&amp;D262:D267,0))&amp;"/"&amp;INDEX(E262:E267,MATCH(D257&amp;D258,C262:C267&amp;D262:D267,0))</f>
        <v>/</v>
      </c>
      <c r="F258" s="576"/>
      <c r="G258" s="139"/>
      <c r="H258" s="140"/>
      <c r="I258" s="575" t="str">
        <f t="array" ref="I258">INDEX(E262:E267,MATCH(D258&amp;D259,C262:C267&amp;D262:D267,0))&amp;"/"&amp;INDEX(F262:F267,MATCH(D258&amp;D259,C262:C267&amp;D262:D267,0))</f>
        <v>/</v>
      </c>
      <c r="J258" s="576"/>
      <c r="K258" s="575" t="str">
        <f t="array" ref="K258">INDEX(E262:E267,MATCH(D258&amp;D260,C262:C267&amp;D262:D267,0))&amp;"/"&amp;INDEX(F262:F267,MATCH(D258&amp;D260,C262:C267&amp;D262:D267,0))</f>
        <v>/</v>
      </c>
      <c r="L258" s="576"/>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5" t="str">
        <f t="array" ref="E259">INDEX(F262:F267,MATCH(D257&amp;D259,C262:C267&amp;D262:D267,0))&amp;"/"&amp;INDEX(E262:E267,MATCH(D257&amp;D259,C262:C267&amp;D262:D267,0))</f>
        <v>/</v>
      </c>
      <c r="F259" s="576"/>
      <c r="G259" s="575" t="str">
        <f t="array" ref="G259">INDEX(F262:F267,MATCH(D258&amp;D259,C262:C267&amp;D262:D267,0))&amp;"/"&amp;INDEX(E262:E267,MATCH(D258&amp;D259,C262:C267&amp;D262:D267,0))</f>
        <v>/</v>
      </c>
      <c r="H259" s="576"/>
      <c r="I259" s="139"/>
      <c r="J259" s="140"/>
      <c r="K259" s="575" t="str">
        <f t="array" ref="K259">INDEX(E262:E267,MATCH(D259&amp;D260,C262:C267&amp;D262:D267,0))&amp;"/"&amp;INDEX(F262:F267,MATCH(D259&amp;D260,C262:C267&amp;D262:D267,0))</f>
        <v>/</v>
      </c>
      <c r="L259" s="576"/>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7" t="str">
        <f t="array" ref="E260">INDEX(F262:F267,MATCH(D257&amp;D260,C262:C267&amp;D262:D267,0))&amp;"/"&amp;INDEX(E262:E267,MATCH(D257&amp;D260,C262:C267&amp;D262:D267,0))</f>
        <v>/</v>
      </c>
      <c r="F260" s="578"/>
      <c r="G260" s="577" t="str">
        <f t="array" ref="G260">INDEX(F262:F267,MATCH(D258&amp;D260,C262:C267&amp;D262:D267,0))&amp;"/"&amp;INDEX(E262:E267,MATCH(D258&amp;D260,C262:C267&amp;D262:D267,0))</f>
        <v>/</v>
      </c>
      <c r="H260" s="578"/>
      <c r="I260" s="577" t="str">
        <f t="array" ref="I260">INDEX(F262:F267,MATCH(D259&amp;D260,C262:C267&amp;D262:D267,0))&amp;"/"&amp;INDEX(E262:E267,MATCH(D259&amp;D260,C262:C267&amp;D262:D267,0))</f>
        <v>/</v>
      </c>
      <c r="J260" s="578"/>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8"/>
      <c r="B261" s="568"/>
      <c r="C261" s="169"/>
      <c r="E261" s="569" t="s">
        <v>10</v>
      </c>
      <c r="F261" s="569"/>
      <c r="G261" s="570" t="s">
        <v>11</v>
      </c>
      <c r="H261" s="570"/>
      <c r="I261" s="571" t="s">
        <v>4</v>
      </c>
      <c r="J261" s="571"/>
      <c r="K261" s="579" t="s">
        <v>12</v>
      </c>
      <c r="L261" s="579"/>
      <c r="M261" s="197" t="s">
        <v>5</v>
      </c>
      <c r="N261" s="197" t="s">
        <v>6</v>
      </c>
      <c r="O261" s="198" t="s">
        <v>8</v>
      </c>
      <c r="P261" s="199" t="s">
        <v>9</v>
      </c>
      <c r="Q261" s="13"/>
      <c r="R261" s="13"/>
      <c r="S261" s="580" t="s">
        <v>125</v>
      </c>
      <c r="T261" s="580"/>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1" t="str">
        <f>IF(ISBLANK(partije!L38),"",partije!L38)</f>
        <v/>
      </c>
      <c r="H262" s="581"/>
      <c r="I262" s="581" t="str">
        <f>IF(ISBLANK(partije!M38),"",partije!M38)</f>
        <v/>
      </c>
      <c r="J262" s="581"/>
      <c r="K262" s="581" t="str">
        <f>IF(ISBLANK(partije!N38),"",partije!N38)</f>
        <v/>
      </c>
      <c r="L262" s="581"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2" t="str">
        <f>IF(ISBLANK(partije!L39),"",partije!L39)</f>
        <v/>
      </c>
      <c r="H263" s="582"/>
      <c r="I263" s="582" t="str">
        <f>IF(ISBLANK(partije!M39),"",partije!M39)</f>
        <v/>
      </c>
      <c r="J263" s="582"/>
      <c r="K263" s="582" t="str">
        <f>IF(ISBLANK(partije!N39),"",partije!N39)</f>
        <v/>
      </c>
      <c r="L263" s="582"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2" t="str">
        <f>IF(ISBLANK(partije!L104),"",partije!L104)</f>
        <v/>
      </c>
      <c r="H264" s="582"/>
      <c r="I264" s="582" t="str">
        <f>IF(ISBLANK(partije!M104),"",partije!M104)</f>
        <v/>
      </c>
      <c r="J264" s="582"/>
      <c r="K264" s="582" t="str">
        <f>IF(ISBLANK(partije!N104),"",partije!N104)</f>
        <v/>
      </c>
      <c r="L264" s="582"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2" t="str">
        <f>IF(ISBLANK(partije!L105),"",partije!L105)</f>
        <v/>
      </c>
      <c r="H265" s="582"/>
      <c r="I265" s="582" t="str">
        <f>IF(ISBLANK(partije!M105),"",partije!M105)</f>
        <v/>
      </c>
      <c r="J265" s="582"/>
      <c r="K265" s="582" t="str">
        <f>IF(ISBLANK(partije!N105),"",partije!N105)</f>
        <v/>
      </c>
      <c r="L265" s="582"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2" t="str">
        <f>IF(ISBLANK(partije!L170),"",partije!L170)</f>
        <v/>
      </c>
      <c r="H266" s="582"/>
      <c r="I266" s="582" t="str">
        <f>IF(ISBLANK(partije!M170),"",partije!M170)</f>
        <v/>
      </c>
      <c r="J266" s="582"/>
      <c r="K266" s="582" t="str">
        <f>IF(ISBLANK(partije!N170),"",partije!N170)</f>
        <v/>
      </c>
      <c r="L266" s="582"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2" t="str">
        <f>IF(ISBLANK(partije!L171),"",partije!L171)</f>
        <v/>
      </c>
      <c r="H267" s="572"/>
      <c r="I267" s="572" t="str">
        <f>IF(ISBLANK(partije!M171),"",partije!M171)</f>
        <v/>
      </c>
      <c r="J267" s="572"/>
      <c r="K267" s="572" t="str">
        <f>IF(ISBLANK(partije!N171),"",partije!N171)</f>
        <v/>
      </c>
      <c r="L267" s="572"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3">
        <v>1</v>
      </c>
      <c r="F270" s="573"/>
      <c r="G270" s="573">
        <v>2</v>
      </c>
      <c r="H270" s="573"/>
      <c r="I270" s="574">
        <v>3</v>
      </c>
      <c r="J270" s="574"/>
      <c r="K270" s="573">
        <v>4</v>
      </c>
      <c r="L270" s="573"/>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5" t="str">
        <f t="array" ref="G271">INDEX(E276:E281,MATCH(D271&amp;D272,C276:C281&amp;D276:D281,0))&amp;"/"&amp;INDEX(F276:F281,MATCH(D271&amp;D272,C276:C281&amp;D276:D281,0))</f>
        <v>/</v>
      </c>
      <c r="H271" s="576"/>
      <c r="I271" s="575" t="str">
        <f t="array" ref="I271">INDEX(E276:E281,MATCH(D271&amp;D273,C276:C281&amp;D276:D281,0))&amp;"/"&amp;INDEX(F276:F281,MATCH(D271&amp;D273,C276:C281&amp;D276:D281,0))</f>
        <v>/</v>
      </c>
      <c r="J271" s="576"/>
      <c r="K271" s="575" t="str">
        <f t="array" ref="K271">INDEX(E276:E281,MATCH(D271&amp;D274,C276:C281&amp;D276:D281,0))&amp;"/"&amp;INDEX(F276:F281,MATCH(D271&amp;D274,C276:C281&amp;D276:D281,0))</f>
        <v>/</v>
      </c>
      <c r="L271" s="576"/>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5" t="str">
        <f t="array" ref="E272">INDEX(F276:F281,MATCH(D271&amp;D272,C276:C281&amp;D276:D281,0))&amp;"/"&amp;INDEX(E276:E281,MATCH(D271&amp;D272,C276:C281&amp;D276:D281,0))</f>
        <v>/</v>
      </c>
      <c r="F272" s="576"/>
      <c r="G272" s="139"/>
      <c r="H272" s="140"/>
      <c r="I272" s="575" t="str">
        <f t="array" ref="I272">INDEX(E276:E281,MATCH(D272&amp;D273,C276:C281&amp;D276:D281,0))&amp;"/"&amp;INDEX(F276:F281,MATCH(D272&amp;D273,C276:C281&amp;D276:D281,0))</f>
        <v>/</v>
      </c>
      <c r="J272" s="576"/>
      <c r="K272" s="575" t="str">
        <f t="array" ref="K272">INDEX(E276:E281,MATCH(D272&amp;D274,C276:C281&amp;D276:D281,0))&amp;"/"&amp;INDEX(F276:F281,MATCH(D272&amp;D274,C276:C281&amp;D276:D281,0))</f>
        <v>/</v>
      </c>
      <c r="L272" s="576"/>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5" t="str">
        <f t="array" ref="E273">INDEX(F276:F281,MATCH(D271&amp;D273,C276:C281&amp;D276:D281,0))&amp;"/"&amp;INDEX(E276:E281,MATCH(D271&amp;D273,C276:C281&amp;D276:D281,0))</f>
        <v>/</v>
      </c>
      <c r="F273" s="576"/>
      <c r="G273" s="575" t="str">
        <f t="array" ref="G273">INDEX(F276:F281,MATCH(D272&amp;D273,C276:C281&amp;D276:D281,0))&amp;"/"&amp;INDEX(E276:E281,MATCH(D272&amp;D273,C276:C281&amp;D276:D281,0))</f>
        <v>/</v>
      </c>
      <c r="H273" s="576"/>
      <c r="I273" s="139"/>
      <c r="J273" s="140"/>
      <c r="K273" s="575" t="str">
        <f t="array" ref="K273">INDEX(E276:E281,MATCH(D273&amp;D274,C276:C281&amp;D276:D281,0))&amp;"/"&amp;INDEX(F276:F281,MATCH(D273&amp;D274,C276:C281&amp;D276:D281,0))</f>
        <v>/</v>
      </c>
      <c r="L273" s="576"/>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7" t="str">
        <f t="array" ref="E274">INDEX(F276:F281,MATCH(D271&amp;D274,C276:C281&amp;D276:D281,0))&amp;"/"&amp;INDEX(E276:E281,MATCH(D271&amp;D274,C276:C281&amp;D276:D281,0))</f>
        <v>/</v>
      </c>
      <c r="F274" s="578"/>
      <c r="G274" s="577" t="str">
        <f t="array" ref="G274">INDEX(F276:F281,MATCH(D272&amp;D274,C276:C281&amp;D276:D281,0))&amp;"/"&amp;INDEX(E276:E281,MATCH(D272&amp;D274,C276:C281&amp;D276:D281,0))</f>
        <v>/</v>
      </c>
      <c r="H274" s="578"/>
      <c r="I274" s="577" t="str">
        <f t="array" ref="I274">INDEX(F276:F281,MATCH(D273&amp;D274,C276:C281&amp;D276:D281,0))&amp;"/"&amp;INDEX(E276:E281,MATCH(D273&amp;D274,C276:C281&amp;D276:D281,0))</f>
        <v>/</v>
      </c>
      <c r="J274" s="578"/>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8"/>
      <c r="B275" s="568"/>
      <c r="C275" s="169"/>
      <c r="E275" s="569" t="s">
        <v>10</v>
      </c>
      <c r="F275" s="569"/>
      <c r="G275" s="570" t="s">
        <v>11</v>
      </c>
      <c r="H275" s="570"/>
      <c r="I275" s="571" t="s">
        <v>4</v>
      </c>
      <c r="J275" s="571"/>
      <c r="K275" s="579" t="s">
        <v>12</v>
      </c>
      <c r="L275" s="579"/>
      <c r="M275" s="197" t="s">
        <v>5</v>
      </c>
      <c r="N275" s="197" t="s">
        <v>6</v>
      </c>
      <c r="O275" s="198" t="s">
        <v>8</v>
      </c>
      <c r="P275" s="199" t="s">
        <v>9</v>
      </c>
      <c r="Q275" s="13"/>
      <c r="R275" s="13"/>
      <c r="S275" s="580" t="s">
        <v>125</v>
      </c>
      <c r="T275" s="580"/>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1" t="str">
        <f>IF(ISBLANK(partije!L40),"",partije!L40)</f>
        <v/>
      </c>
      <c r="H276" s="581"/>
      <c r="I276" s="581" t="str">
        <f>IF(ISBLANK(partije!M40),"",partije!M40)</f>
        <v/>
      </c>
      <c r="J276" s="581"/>
      <c r="K276" s="581" t="str">
        <f>IF(ISBLANK(partije!N40),"",partije!N40)</f>
        <v/>
      </c>
      <c r="L276" s="581"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2" t="str">
        <f>IF(ISBLANK(partije!L41),"",partije!L41)</f>
        <v/>
      </c>
      <c r="H277" s="582"/>
      <c r="I277" s="582" t="str">
        <f>IF(ISBLANK(partije!M41),"",partije!M41)</f>
        <v/>
      </c>
      <c r="J277" s="582"/>
      <c r="K277" s="582" t="str">
        <f>IF(ISBLANK(partije!N41),"",partije!N41)</f>
        <v/>
      </c>
      <c r="L277" s="582"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2" t="str">
        <f>IF(ISBLANK(partije!L106),"",partije!L106)</f>
        <v/>
      </c>
      <c r="H278" s="582"/>
      <c r="I278" s="582" t="str">
        <f>IF(ISBLANK(partije!M106),"",partije!M106)</f>
        <v/>
      </c>
      <c r="J278" s="582"/>
      <c r="K278" s="582" t="str">
        <f>IF(ISBLANK(partije!N106),"",partije!N106)</f>
        <v/>
      </c>
      <c r="L278" s="582"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2" t="str">
        <f>IF(ISBLANK(partije!L107),"",partije!L107)</f>
        <v/>
      </c>
      <c r="H279" s="582"/>
      <c r="I279" s="582" t="str">
        <f>IF(ISBLANK(partije!M107),"",partije!M107)</f>
        <v/>
      </c>
      <c r="J279" s="582"/>
      <c r="K279" s="582" t="str">
        <f>IF(ISBLANK(partije!N107),"",partije!N107)</f>
        <v/>
      </c>
      <c r="L279" s="582"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2" t="str">
        <f>IF(ISBLANK(partije!L172),"",partije!L172)</f>
        <v/>
      </c>
      <c r="H280" s="582"/>
      <c r="I280" s="582" t="str">
        <f>IF(ISBLANK(partije!M172),"",partije!M172)</f>
        <v/>
      </c>
      <c r="J280" s="582"/>
      <c r="K280" s="582" t="str">
        <f>IF(ISBLANK(partije!N172),"",partije!N172)</f>
        <v/>
      </c>
      <c r="L280" s="582"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2" t="str">
        <f>IF(ISBLANK(partije!L173),"",partije!L173)</f>
        <v/>
      </c>
      <c r="H281" s="572"/>
      <c r="I281" s="572" t="str">
        <f>IF(ISBLANK(partije!M173),"",partije!M173)</f>
        <v/>
      </c>
      <c r="J281" s="572"/>
      <c r="K281" s="572" t="str">
        <f>IF(ISBLANK(partije!N173),"",partije!N173)</f>
        <v/>
      </c>
      <c r="L281" s="572"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3">
        <v>1</v>
      </c>
      <c r="F284" s="573"/>
      <c r="G284" s="573">
        <v>2</v>
      </c>
      <c r="H284" s="573"/>
      <c r="I284" s="574">
        <v>3</v>
      </c>
      <c r="J284" s="574"/>
      <c r="K284" s="573">
        <v>4</v>
      </c>
      <c r="L284" s="573"/>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5" t="str">
        <f t="array" ref="G285">INDEX(E290:E295,MATCH(D285&amp;D286,C290:C295&amp;D290:D295,0))&amp;"/"&amp;INDEX(F290:F295,MATCH(D285&amp;D286,C290:C295&amp;D290:D295,0))</f>
        <v>/</v>
      </c>
      <c r="H285" s="576"/>
      <c r="I285" s="575" t="str">
        <f t="array" ref="I285">INDEX(E290:E295,MATCH(D285&amp;D287,C290:C295&amp;D290:D295,0))&amp;"/"&amp;INDEX(F290:F295,MATCH(D285&amp;D287,C290:C295&amp;D290:D295,0))</f>
        <v>/</v>
      </c>
      <c r="J285" s="576"/>
      <c r="K285" s="575" t="str">
        <f t="array" ref="K285">INDEX(E290:E295,MATCH(D285&amp;D288,C290:C295&amp;D290:D295,0))&amp;"/"&amp;INDEX(F290:F295,MATCH(D285&amp;D288,C290:C295&amp;D290:D295,0))</f>
        <v>/</v>
      </c>
      <c r="L285" s="576"/>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5" t="str">
        <f t="array" ref="E286">INDEX(F290:F295,MATCH(D285&amp;D286,C290:C295&amp;D290:D295,0))&amp;"/"&amp;INDEX(E290:E295,MATCH(D285&amp;D286,C290:C295&amp;D290:D295,0))</f>
        <v>/</v>
      </c>
      <c r="F286" s="576"/>
      <c r="G286" s="139"/>
      <c r="H286" s="140"/>
      <c r="I286" s="575" t="str">
        <f t="array" ref="I286">INDEX(E290:E295,MATCH(D286&amp;D287,C290:C295&amp;D290:D295,0))&amp;"/"&amp;INDEX(F290:F295,MATCH(D286&amp;D287,C290:C295&amp;D290:D295,0))</f>
        <v>/</v>
      </c>
      <c r="J286" s="576"/>
      <c r="K286" s="575" t="str">
        <f t="array" ref="K286">INDEX(E290:E295,MATCH(D286&amp;D288,C290:C295&amp;D290:D295,0))&amp;"/"&amp;INDEX(F290:F295,MATCH(D286&amp;D288,C290:C295&amp;D290:D295,0))</f>
        <v>/</v>
      </c>
      <c r="L286" s="576"/>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5" t="str">
        <f t="array" ref="E287">INDEX(F290:F295,MATCH(D285&amp;D287,C290:C295&amp;D290:D295,0))&amp;"/"&amp;INDEX(E290:E295,MATCH(D285&amp;D287,C290:C295&amp;D290:D295,0))</f>
        <v>/</v>
      </c>
      <c r="F287" s="576"/>
      <c r="G287" s="575" t="str">
        <f t="array" ref="G287">INDEX(F290:F295,MATCH(D286&amp;D287,C290:C295&amp;D290:D295,0))&amp;"/"&amp;INDEX(E290:E295,MATCH(D286&amp;D287,C290:C295&amp;D290:D295,0))</f>
        <v>/</v>
      </c>
      <c r="H287" s="576"/>
      <c r="I287" s="139"/>
      <c r="J287" s="140"/>
      <c r="K287" s="575" t="str">
        <f t="array" ref="K287">INDEX(E290:E295,MATCH(D287&amp;D288,C290:C295&amp;D290:D295,0))&amp;"/"&amp;INDEX(F290:F295,MATCH(D287&amp;D288,C290:C295&amp;D290:D295,0))</f>
        <v>/</v>
      </c>
      <c r="L287" s="576"/>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7" t="str">
        <f t="array" ref="E288">INDEX(F290:F295,MATCH(D285&amp;D288,C290:C295&amp;D290:D295,0))&amp;"/"&amp;INDEX(E290:E295,MATCH(D285&amp;D288,C290:C295&amp;D290:D295,0))</f>
        <v>/</v>
      </c>
      <c r="F288" s="578"/>
      <c r="G288" s="577" t="str">
        <f t="array" ref="G288">INDEX(F290:F295,MATCH(D286&amp;D288,C290:C295&amp;D290:D295,0))&amp;"/"&amp;INDEX(E290:E295,MATCH(D286&amp;D288,C290:C295&amp;D290:D295,0))</f>
        <v>/</v>
      </c>
      <c r="H288" s="578"/>
      <c r="I288" s="577" t="str">
        <f t="array" ref="I288">INDEX(F290:F295,MATCH(D287&amp;D288,C290:C295&amp;D290:D295,0))&amp;"/"&amp;INDEX(E290:E295,MATCH(D287&amp;D288,C290:C295&amp;D290:D295,0))</f>
        <v>/</v>
      </c>
      <c r="J288" s="578"/>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8"/>
      <c r="B289" s="568"/>
      <c r="C289" s="169"/>
      <c r="E289" s="569" t="s">
        <v>10</v>
      </c>
      <c r="F289" s="569"/>
      <c r="G289" s="570" t="s">
        <v>11</v>
      </c>
      <c r="H289" s="570"/>
      <c r="I289" s="571" t="s">
        <v>4</v>
      </c>
      <c r="J289" s="571"/>
      <c r="K289" s="579" t="s">
        <v>12</v>
      </c>
      <c r="L289" s="579"/>
      <c r="M289" s="197" t="s">
        <v>5</v>
      </c>
      <c r="N289" s="197" t="s">
        <v>6</v>
      </c>
      <c r="O289" s="198" t="s">
        <v>8</v>
      </c>
      <c r="P289" s="199" t="s">
        <v>9</v>
      </c>
      <c r="Q289" s="13"/>
      <c r="R289" s="13"/>
      <c r="S289" s="580" t="s">
        <v>125</v>
      </c>
      <c r="T289" s="580"/>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1" t="str">
        <f>IF(ISBLANK(partije!L42),"",partije!L42)</f>
        <v/>
      </c>
      <c r="H290" s="581"/>
      <c r="I290" s="581"/>
      <c r="J290" s="581" t="str">
        <f>IF(ISBLANK(partije!M42),"",partije!M42)</f>
        <v/>
      </c>
      <c r="K290" s="581" t="str">
        <f>IF(ISBLANK(partije!N42),"",partije!N42)</f>
        <v/>
      </c>
      <c r="L290" s="581"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2" t="str">
        <f>IF(ISBLANK(partije!L43),"",partije!L43)</f>
        <v/>
      </c>
      <c r="H291" s="582"/>
      <c r="I291" s="582"/>
      <c r="J291" s="582" t="str">
        <f>IF(ISBLANK(partije!M43),"",partije!M43)</f>
        <v/>
      </c>
      <c r="K291" s="582" t="str">
        <f>IF(ISBLANK(partije!N43),"",partije!N43)</f>
        <v/>
      </c>
      <c r="L291" s="582"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2" t="str">
        <f>IF(ISBLANK(partije!L108),"",partije!L108)</f>
        <v/>
      </c>
      <c r="H292" s="582"/>
      <c r="I292" s="582"/>
      <c r="J292" s="582" t="str">
        <f>IF(ISBLANK(partije!M108),"",partije!M108)</f>
        <v/>
      </c>
      <c r="K292" s="582" t="str">
        <f>IF(ISBLANK(partije!N108),"",partije!N108)</f>
        <v/>
      </c>
      <c r="L292" s="582"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2" t="str">
        <f>IF(ISBLANK(partije!L109),"",partije!L109)</f>
        <v/>
      </c>
      <c r="H293" s="582"/>
      <c r="I293" s="582"/>
      <c r="J293" s="582" t="str">
        <f>IF(ISBLANK(partije!M109),"",partije!M109)</f>
        <v/>
      </c>
      <c r="K293" s="582" t="str">
        <f>IF(ISBLANK(partije!N109),"",partije!N109)</f>
        <v/>
      </c>
      <c r="L293" s="582"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2" t="str">
        <f>IF(ISBLANK(partije!L174),"",partije!L174)</f>
        <v/>
      </c>
      <c r="H294" s="582"/>
      <c r="I294" s="582"/>
      <c r="J294" s="582" t="str">
        <f>IF(ISBLANK(partije!M174),"",partije!M174)</f>
        <v/>
      </c>
      <c r="K294" s="582" t="str">
        <f>IF(ISBLANK(partije!N174),"",partije!N174)</f>
        <v/>
      </c>
      <c r="L294" s="582"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2" t="str">
        <f>IF(ISBLANK(partije!L175),"",partije!L175)</f>
        <v/>
      </c>
      <c r="H295" s="572"/>
      <c r="I295" s="572"/>
      <c r="J295" s="572" t="str">
        <f>IF(ISBLANK(partije!M175),"",partije!M175)</f>
        <v/>
      </c>
      <c r="K295" s="572" t="str">
        <f>IF(ISBLANK(partije!N175),"",partije!N175)</f>
        <v/>
      </c>
      <c r="L295" s="572"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3">
        <v>1</v>
      </c>
      <c r="F298" s="573"/>
      <c r="G298" s="573">
        <v>2</v>
      </c>
      <c r="H298" s="573"/>
      <c r="I298" s="574">
        <v>3</v>
      </c>
      <c r="J298" s="574"/>
      <c r="K298" s="573">
        <v>4</v>
      </c>
      <c r="L298" s="573"/>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5" t="str">
        <f t="array" ref="G299">INDEX(E304:E309,MATCH(D299&amp;D300,C304:C309&amp;D304:D309,0))&amp;"/"&amp;INDEX(F304:F309,MATCH(D299&amp;D300,C304:C309&amp;D304:D309,0))</f>
        <v>/</v>
      </c>
      <c r="H299" s="576"/>
      <c r="I299" s="575" t="str">
        <f t="array" ref="I299">INDEX(E304:E309,MATCH(D299&amp;D301,C304:C309&amp;D304:D309,0))&amp;"/"&amp;INDEX(F304:F309,MATCH(D299&amp;D301,C304:C309&amp;D304:D309,0))</f>
        <v>/</v>
      </c>
      <c r="J299" s="576"/>
      <c r="K299" s="575" t="str">
        <f t="array" ref="K299">INDEX(E304:E309,MATCH(D299&amp;D302,C304:C309&amp;D304:D309,0))&amp;"/"&amp;INDEX(F304:F309,MATCH(D299&amp;D302,C304:C309&amp;D304:D309,0))</f>
        <v>/</v>
      </c>
      <c r="L299" s="576"/>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5" t="str">
        <f t="array" ref="E300">INDEX(F304:F309,MATCH(D299&amp;D300,C304:C309&amp;D304:D309,0))&amp;"/"&amp;INDEX(E304:E309,MATCH(D299&amp;D300,C304:C309&amp;D304:D309,0))</f>
        <v>/</v>
      </c>
      <c r="F300" s="576"/>
      <c r="G300" s="139"/>
      <c r="H300" s="140"/>
      <c r="I300" s="575" t="str">
        <f t="array" ref="I300">INDEX(E304:E309,MATCH(D300&amp;D301,C304:C309&amp;D304:D309,0))&amp;"/"&amp;INDEX(F304:F309,MATCH(D300&amp;D301,C304:C309&amp;D304:D309,0))</f>
        <v>/</v>
      </c>
      <c r="J300" s="576"/>
      <c r="K300" s="575" t="str">
        <f t="array" ref="K300">INDEX(E304:E309,MATCH(D300&amp;D302,C304:C309&amp;D304:D309,0))&amp;"/"&amp;INDEX(F304:F309,MATCH(D300&amp;D302,C304:C309&amp;D304:D309,0))</f>
        <v>/</v>
      </c>
      <c r="L300" s="576"/>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5" t="str">
        <f t="array" ref="E301">INDEX(F304:F309,MATCH(D299&amp;D301,C304:C309&amp;D304:D309,0))&amp;"/"&amp;INDEX(E304:E309,MATCH(D299&amp;D301,C304:C309&amp;D304:D309,0))</f>
        <v>/</v>
      </c>
      <c r="F301" s="576"/>
      <c r="G301" s="575" t="str">
        <f t="array" ref="G301">INDEX(F304:F309,MATCH(D300&amp;D301,C304:C309&amp;D304:D309,0))&amp;"/"&amp;INDEX(E304:E309,MATCH(D300&amp;D301,C304:C309&amp;D304:D309,0))</f>
        <v>/</v>
      </c>
      <c r="H301" s="576"/>
      <c r="I301" s="139"/>
      <c r="J301" s="140"/>
      <c r="K301" s="575" t="str">
        <f t="array" ref="K301">INDEX(E304:E309,MATCH(D301&amp;D302,C304:C309&amp;D304:D309,0))&amp;"/"&amp;INDEX(F304:F309,MATCH(D301&amp;D302,C304:C309&amp;D304:D309,0))</f>
        <v>/</v>
      </c>
      <c r="L301" s="576"/>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7" t="str">
        <f t="array" ref="E302">INDEX(F304:F309,MATCH(D299&amp;D302,C304:C309&amp;D304:D309,0))&amp;"/"&amp;INDEX(E304:E309,MATCH(D299&amp;D302,C304:C309&amp;D304:D309,0))</f>
        <v>/</v>
      </c>
      <c r="F302" s="578"/>
      <c r="G302" s="577" t="str">
        <f t="array" ref="G302">INDEX(F304:F309,MATCH(D300&amp;D302,C304:C309&amp;D304:D309,0))&amp;"/"&amp;INDEX(E304:E309,MATCH(D300&amp;D302,C304:C309&amp;D304:D309,0))</f>
        <v>/</v>
      </c>
      <c r="H302" s="578"/>
      <c r="I302" s="577" t="str">
        <f t="array" ref="I302">INDEX(F304:F309,MATCH(D301&amp;D302,C304:C309&amp;D304:D309,0))&amp;"/"&amp;INDEX(E304:E309,MATCH(D301&amp;D302,C304:C309&amp;D304:D309,0))</f>
        <v>/</v>
      </c>
      <c r="J302" s="578"/>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8"/>
      <c r="B303" s="568"/>
      <c r="C303" s="169"/>
      <c r="E303" s="569" t="s">
        <v>10</v>
      </c>
      <c r="F303" s="569"/>
      <c r="G303" s="570" t="s">
        <v>11</v>
      </c>
      <c r="H303" s="570"/>
      <c r="I303" s="571" t="s">
        <v>4</v>
      </c>
      <c r="J303" s="571"/>
      <c r="K303" s="579" t="s">
        <v>12</v>
      </c>
      <c r="L303" s="579"/>
      <c r="M303" s="197" t="s">
        <v>5</v>
      </c>
      <c r="N303" s="197" t="s">
        <v>6</v>
      </c>
      <c r="O303" s="198" t="s">
        <v>8</v>
      </c>
      <c r="P303" s="199" t="s">
        <v>9</v>
      </c>
      <c r="Q303" s="13"/>
      <c r="R303" s="13"/>
      <c r="S303" s="580" t="s">
        <v>125</v>
      </c>
      <c r="T303" s="580"/>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1" t="str">
        <f>IF(ISBLANK(partije!L44),"",partije!L44)</f>
        <v/>
      </c>
      <c r="H304" s="581"/>
      <c r="I304" s="581" t="str">
        <f>IF(ISBLANK(partije!M44),"",partije!M44)</f>
        <v/>
      </c>
      <c r="J304" s="581"/>
      <c r="K304" s="581" t="str">
        <f>IF(ISBLANK(partije!N44),"",partije!N44)</f>
        <v/>
      </c>
      <c r="L304" s="581"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2" t="str">
        <f>IF(ISBLANK(partije!L45),"",partije!L45)</f>
        <v/>
      </c>
      <c r="H305" s="582"/>
      <c r="I305" s="582" t="str">
        <f>IF(ISBLANK(partije!M45),"",partije!M45)</f>
        <v/>
      </c>
      <c r="J305" s="582"/>
      <c r="K305" s="582" t="str">
        <f>IF(ISBLANK(partije!N45),"",partije!N45)</f>
        <v/>
      </c>
      <c r="L305" s="582"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2" t="str">
        <f>IF(ISBLANK(partije!L110),"",partije!L110)</f>
        <v/>
      </c>
      <c r="H306" s="582"/>
      <c r="I306" s="582" t="str">
        <f>IF(ISBLANK(partije!M110),"",partije!M110)</f>
        <v/>
      </c>
      <c r="J306" s="582"/>
      <c r="K306" s="582" t="str">
        <f>IF(ISBLANK(partije!N110),"",partije!N110)</f>
        <v/>
      </c>
      <c r="L306" s="582"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2" t="str">
        <f>IF(ISBLANK(partije!L111),"",partije!L111)</f>
        <v/>
      </c>
      <c r="H307" s="582"/>
      <c r="I307" s="582" t="str">
        <f>IF(ISBLANK(partije!M111),"",partije!M111)</f>
        <v/>
      </c>
      <c r="J307" s="582"/>
      <c r="K307" s="582" t="str">
        <f>IF(ISBLANK(partije!N111),"",partije!N111)</f>
        <v/>
      </c>
      <c r="L307" s="582"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2" t="str">
        <f>IF(ISBLANK(partije!L176),"",partije!L176)</f>
        <v/>
      </c>
      <c r="H308" s="582"/>
      <c r="I308" s="582" t="str">
        <f>IF(ISBLANK(partije!M176),"",partije!M176)</f>
        <v/>
      </c>
      <c r="J308" s="582"/>
      <c r="K308" s="582" t="str">
        <f>IF(ISBLANK(partije!N176),"",partije!N176)</f>
        <v/>
      </c>
      <c r="L308" s="582"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2" t="str">
        <f>IF(ISBLANK(partije!L177),"",partije!L177)</f>
        <v/>
      </c>
      <c r="H309" s="572"/>
      <c r="I309" s="572" t="str">
        <f>IF(ISBLANK(partije!M177),"",partije!M177)</f>
        <v/>
      </c>
      <c r="J309" s="572"/>
      <c r="K309" s="572" t="str">
        <f>IF(ISBLANK(partije!N177),"",partije!N177)</f>
        <v/>
      </c>
      <c r="L309" s="572"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3">
        <v>1</v>
      </c>
      <c r="F312" s="573"/>
      <c r="G312" s="573">
        <v>2</v>
      </c>
      <c r="H312" s="573"/>
      <c r="I312" s="574">
        <v>3</v>
      </c>
      <c r="J312" s="574"/>
      <c r="K312" s="573">
        <v>4</v>
      </c>
      <c r="L312" s="573"/>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5" t="str">
        <f t="array" ref="G313">INDEX(E318:E323,MATCH(D313&amp;D314,C318:C323&amp;D318:D323,0))&amp;"/"&amp;INDEX(F318:F323,MATCH(D313&amp;D314,C318:C323&amp;D318:D323,0))</f>
        <v>/</v>
      </c>
      <c r="H313" s="576"/>
      <c r="I313" s="575" t="str">
        <f t="array" ref="I313">INDEX(E318:E323,MATCH(D313&amp;D315,C318:C323&amp;D318:D323,0))&amp;"/"&amp;INDEX(F318:F323,MATCH(D313&amp;D315,C318:C323&amp;D318:D323,0))</f>
        <v>/</v>
      </c>
      <c r="J313" s="576"/>
      <c r="K313" s="575" t="str">
        <f t="array" ref="K313">INDEX(E318:E323,MATCH(D313&amp;D316,C318:C323&amp;D318:D323,0))&amp;"/"&amp;INDEX(F318:F323,MATCH(D313&amp;D316,C318:C323&amp;D318:D323,0))</f>
        <v>/</v>
      </c>
      <c r="L313" s="576"/>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5" t="str">
        <f t="array" ref="E314">INDEX(F318:F323,MATCH(D313&amp;D314,C318:C323&amp;D318:D323,0))&amp;"/"&amp;INDEX(E318:E323,MATCH(D313&amp;D314,C318:C323&amp;D318:D323,0))</f>
        <v>/</v>
      </c>
      <c r="F314" s="576"/>
      <c r="G314" s="139"/>
      <c r="H314" s="140"/>
      <c r="I314" s="575" t="str">
        <f t="array" ref="I314">INDEX(E318:E323,MATCH(D314&amp;D315,C318:C323&amp;D318:D323,0))&amp;"/"&amp;INDEX(F318:F323,MATCH(D314&amp;D315,C318:C323&amp;D318:D323,0))</f>
        <v>/</v>
      </c>
      <c r="J314" s="576"/>
      <c r="K314" s="575" t="str">
        <f t="array" ref="K314">INDEX(E318:E323,MATCH(D314&amp;D316,C318:C323&amp;D318:D323,0))&amp;"/"&amp;INDEX(F318:F323,MATCH(D314&amp;D316,C318:C323&amp;D318:D323,0))</f>
        <v>/</v>
      </c>
      <c r="L314" s="576"/>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5" t="str">
        <f t="array" ref="E315">INDEX(F318:F323,MATCH(D313&amp;D315,C318:C323&amp;D318:D323,0))&amp;"/"&amp;INDEX(E318:E323,MATCH(D313&amp;D315,C318:C323&amp;D318:D323,0))</f>
        <v>/</v>
      </c>
      <c r="F315" s="576"/>
      <c r="G315" s="575" t="str">
        <f t="array" ref="G315">INDEX(F318:F323,MATCH(D314&amp;D315,C318:C323&amp;D318:D323,0))&amp;"/"&amp;INDEX(E318:E323,MATCH(D314&amp;D315,C318:C323&amp;D318:D323,0))</f>
        <v>/</v>
      </c>
      <c r="H315" s="576"/>
      <c r="I315" s="139"/>
      <c r="J315" s="140"/>
      <c r="K315" s="575" t="str">
        <f t="array" ref="K315">INDEX(E318:E323,MATCH(D315&amp;D316,C318:C323&amp;D318:D323,0))&amp;"/"&amp;INDEX(F318:F323,MATCH(D315&amp;D316,C318:C323&amp;D318:D323,0))</f>
        <v>/</v>
      </c>
      <c r="L315" s="576"/>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7" t="str">
        <f t="array" ref="E316">INDEX(F318:F323,MATCH(D313&amp;D316,C318:C323&amp;D318:D323,0))&amp;"/"&amp;INDEX(E318:E323,MATCH(D313&amp;D316,C318:C323&amp;D318:D323,0))</f>
        <v>/</v>
      </c>
      <c r="F316" s="578"/>
      <c r="G316" s="577" t="str">
        <f t="array" ref="G316">INDEX(F318:F323,MATCH(D314&amp;D316,C318:C323&amp;D318:D323,0))&amp;"/"&amp;INDEX(E318:E323,MATCH(D314&amp;D316,C318:C323&amp;D318:D323,0))</f>
        <v>/</v>
      </c>
      <c r="H316" s="578"/>
      <c r="I316" s="577" t="str">
        <f t="array" ref="I316">INDEX(F318:F323,MATCH(D315&amp;D316,C318:C323&amp;D318:D323,0))&amp;"/"&amp;INDEX(E318:E323,MATCH(D315&amp;D316,C318:C323&amp;D318:D323,0))</f>
        <v>/</v>
      </c>
      <c r="J316" s="578"/>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8"/>
      <c r="B317" s="568"/>
      <c r="C317" s="169"/>
      <c r="E317" s="569" t="s">
        <v>10</v>
      </c>
      <c r="F317" s="569"/>
      <c r="G317" s="570" t="s">
        <v>11</v>
      </c>
      <c r="H317" s="570"/>
      <c r="I317" s="571" t="s">
        <v>4</v>
      </c>
      <c r="J317" s="571"/>
      <c r="K317" s="579" t="s">
        <v>12</v>
      </c>
      <c r="L317" s="579"/>
      <c r="M317" s="197" t="s">
        <v>5</v>
      </c>
      <c r="N317" s="197" t="s">
        <v>6</v>
      </c>
      <c r="O317" s="198" t="s">
        <v>8</v>
      </c>
      <c r="P317" s="199" t="s">
        <v>9</v>
      </c>
      <c r="Q317" s="13"/>
      <c r="R317" s="13"/>
      <c r="S317" s="580" t="s">
        <v>125</v>
      </c>
      <c r="T317" s="580"/>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1" t="str">
        <f>IF(ISBLANK(partije!L46),"",partije!L46)</f>
        <v/>
      </c>
      <c r="H318" s="581"/>
      <c r="I318" s="581" t="str">
        <f>IF(ISBLANK(partije!M46),"",partije!M46)</f>
        <v/>
      </c>
      <c r="J318" s="581"/>
      <c r="K318" s="581" t="str">
        <f>IF(ISBLANK(partije!N46),"",partije!N46)</f>
        <v/>
      </c>
      <c r="L318" s="581"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2" t="str">
        <f>IF(ISBLANK(partije!L47),"",partije!L47)</f>
        <v/>
      </c>
      <c r="H319" s="582"/>
      <c r="I319" s="582" t="str">
        <f>IF(ISBLANK(partije!M47),"",partije!M47)</f>
        <v/>
      </c>
      <c r="J319" s="582"/>
      <c r="K319" s="582" t="str">
        <f>IF(ISBLANK(partije!N47),"",partije!N47)</f>
        <v/>
      </c>
      <c r="L319" s="582"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2" t="str">
        <f>IF(ISBLANK(partije!L112),"",partije!L112)</f>
        <v/>
      </c>
      <c r="H320" s="582"/>
      <c r="I320" s="582" t="str">
        <f>IF(ISBLANK(partije!M112),"",partije!M112)</f>
        <v/>
      </c>
      <c r="J320" s="582"/>
      <c r="K320" s="582" t="str">
        <f>IF(ISBLANK(partije!N112),"",partije!N112)</f>
        <v/>
      </c>
      <c r="L320" s="582"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2" t="str">
        <f>IF(ISBLANK(partije!L113),"",partije!L113)</f>
        <v/>
      </c>
      <c r="H321" s="582"/>
      <c r="I321" s="582" t="str">
        <f>IF(ISBLANK(partije!M113),"",partije!M113)</f>
        <v/>
      </c>
      <c r="J321" s="582"/>
      <c r="K321" s="582" t="str">
        <f>IF(ISBLANK(partije!N113),"",partije!N113)</f>
        <v/>
      </c>
      <c r="L321" s="582"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2" t="str">
        <f>IF(ISBLANK(partije!L178),"",partije!L178)</f>
        <v/>
      </c>
      <c r="H322" s="582"/>
      <c r="I322" s="582" t="str">
        <f>IF(ISBLANK(partije!M178),"",partije!M178)</f>
        <v/>
      </c>
      <c r="J322" s="582"/>
      <c r="K322" s="582" t="str">
        <f>IF(ISBLANK(partije!N178),"",partije!N178)</f>
        <v/>
      </c>
      <c r="L322" s="582"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2" t="str">
        <f>IF(ISBLANK(partije!L179),"",partije!L179)</f>
        <v/>
      </c>
      <c r="H323" s="572"/>
      <c r="I323" s="572" t="str">
        <f>IF(ISBLANK(partije!M179),"",partije!M179)</f>
        <v/>
      </c>
      <c r="J323" s="572"/>
      <c r="K323" s="572" t="str">
        <f>IF(ISBLANK(partije!N179),"",partije!N179)</f>
        <v/>
      </c>
      <c r="L323" s="572"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3">
        <v>1</v>
      </c>
      <c r="F326" s="573"/>
      <c r="G326" s="573">
        <v>2</v>
      </c>
      <c r="H326" s="573"/>
      <c r="I326" s="574">
        <v>3</v>
      </c>
      <c r="J326" s="574"/>
      <c r="K326" s="573">
        <v>4</v>
      </c>
      <c r="L326" s="573"/>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5" t="str">
        <f t="array" ref="G327">INDEX(E332:E337,MATCH(D327&amp;D328,C332:C337&amp;D332:D337,0))&amp;"/"&amp;INDEX(F332:F337,MATCH(D327&amp;D328,C332:C337&amp;D332:D337,0))</f>
        <v>/</v>
      </c>
      <c r="H327" s="576"/>
      <c r="I327" s="575" t="str">
        <f t="array" ref="I327">INDEX(E332:E337,MATCH(D327&amp;D329,C332:C337&amp;D332:D337,0))&amp;"/"&amp;INDEX(F332:F337,MATCH(D327&amp;D329,C332:C337&amp;D332:D337,0))</f>
        <v>/</v>
      </c>
      <c r="J327" s="576"/>
      <c r="K327" s="575" t="str">
        <f t="array" ref="K327">INDEX(E332:E337,MATCH(D327&amp;D330,C332:C337&amp;D332:D337,0))&amp;"/"&amp;INDEX(F332:F337,MATCH(D327&amp;D330,C332:C337&amp;D332:D337,0))</f>
        <v>/</v>
      </c>
      <c r="L327" s="576"/>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5" t="str">
        <f t="array" ref="E328">INDEX(F332:F337,MATCH(D327&amp;D328,C332:C337&amp;D332:D337,0))&amp;"/"&amp;INDEX(E332:E337,MATCH(D327&amp;D328,C332:C337&amp;D332:D337,0))</f>
        <v>/</v>
      </c>
      <c r="F328" s="576"/>
      <c r="G328" s="139"/>
      <c r="H328" s="140"/>
      <c r="I328" s="575" t="str">
        <f t="array" ref="I328">INDEX(E332:E337,MATCH(D328&amp;D329,C332:C337&amp;D332:D337,0))&amp;"/"&amp;INDEX(F332:F337,MATCH(D328&amp;D329,C332:C337&amp;D332:D337,0))</f>
        <v>/</v>
      </c>
      <c r="J328" s="576"/>
      <c r="K328" s="575" t="str">
        <f t="array" ref="K328">INDEX(E332:E337,MATCH(D328&amp;D330,C332:C337&amp;D332:D337,0))&amp;"/"&amp;INDEX(F332:F337,MATCH(D328&amp;D330,C332:C337&amp;D332:D337,0))</f>
        <v>/</v>
      </c>
      <c r="L328" s="576"/>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5" t="str">
        <f t="array" ref="E329">INDEX(F332:F337,MATCH(D327&amp;D329,C332:C337&amp;D332:D337,0))&amp;"/"&amp;INDEX(E332:E337,MATCH(D327&amp;D329,C332:C337&amp;D332:D337,0))</f>
        <v>/</v>
      </c>
      <c r="F329" s="576"/>
      <c r="G329" s="575" t="str">
        <f t="array" ref="G329">INDEX(F332:F337,MATCH(D328&amp;D329,C332:C337&amp;D332:D337,0))&amp;"/"&amp;INDEX(E332:E337,MATCH(D328&amp;D329,C332:C337&amp;D332:D337,0))</f>
        <v>/</v>
      </c>
      <c r="H329" s="576"/>
      <c r="I329" s="139"/>
      <c r="J329" s="140"/>
      <c r="K329" s="575" t="str">
        <f t="array" ref="K329">INDEX(E332:E337,MATCH(D329&amp;D330,C332:C337&amp;D332:D337,0))&amp;"/"&amp;INDEX(F332:F337,MATCH(D329&amp;D330,C332:C337&amp;D332:D337,0))</f>
        <v>/</v>
      </c>
      <c r="L329" s="576"/>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7" t="str">
        <f t="array" ref="E330">INDEX(F332:F337,MATCH(D327&amp;D330,C332:C337&amp;D332:D337,0))&amp;"/"&amp;INDEX(E332:E337,MATCH(D327&amp;D330,C332:C337&amp;D332:D337,0))</f>
        <v>/</v>
      </c>
      <c r="F330" s="578"/>
      <c r="G330" s="577" t="str">
        <f t="array" ref="G330">INDEX(F332:F337,MATCH(D328&amp;D330,C332:C337&amp;D332:D337,0))&amp;"/"&amp;INDEX(E332:E337,MATCH(D328&amp;D330,C332:C337&amp;D332:D337,0))</f>
        <v>/</v>
      </c>
      <c r="H330" s="578"/>
      <c r="I330" s="577" t="str">
        <f t="array" ref="I330">INDEX(F332:F337,MATCH(D329&amp;D330,C332:C337&amp;D332:D337,0))&amp;"/"&amp;INDEX(E332:E337,MATCH(D329&amp;D330,C332:C337&amp;D332:D337,0))</f>
        <v>/</v>
      </c>
      <c r="J330" s="578"/>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8"/>
      <c r="B331" s="568"/>
      <c r="C331" s="169"/>
      <c r="E331" s="569" t="s">
        <v>10</v>
      </c>
      <c r="F331" s="569"/>
      <c r="G331" s="570" t="s">
        <v>11</v>
      </c>
      <c r="H331" s="570"/>
      <c r="I331" s="571" t="s">
        <v>4</v>
      </c>
      <c r="J331" s="571"/>
      <c r="K331" s="579" t="s">
        <v>12</v>
      </c>
      <c r="L331" s="579"/>
      <c r="M331" s="197" t="s">
        <v>5</v>
      </c>
      <c r="N331" s="197" t="s">
        <v>6</v>
      </c>
      <c r="O331" s="198" t="s">
        <v>8</v>
      </c>
      <c r="P331" s="199" t="s">
        <v>9</v>
      </c>
      <c r="Q331" s="13"/>
      <c r="R331" s="13"/>
      <c r="S331" s="580" t="s">
        <v>125</v>
      </c>
      <c r="T331" s="580"/>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1" t="str">
        <f>IF(ISBLANK(partije!L48),"",partije!L48)</f>
        <v/>
      </c>
      <c r="H332" s="581"/>
      <c r="I332" s="581" t="str">
        <f>IF(ISBLANK(partije!M48),"",partije!M48)</f>
        <v/>
      </c>
      <c r="J332" s="581"/>
      <c r="K332" s="581" t="str">
        <f>IF(ISBLANK(partije!N48),"",partije!N48)</f>
        <v/>
      </c>
      <c r="L332" s="581"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2" t="str">
        <f>IF(ISBLANK(partije!L49),"",partije!L49)</f>
        <v/>
      </c>
      <c r="H333" s="582"/>
      <c r="I333" s="582" t="str">
        <f>IF(ISBLANK(partije!M49),"",partije!M49)</f>
        <v/>
      </c>
      <c r="J333" s="582"/>
      <c r="K333" s="582" t="str">
        <f>IF(ISBLANK(partije!N49),"",partije!N49)</f>
        <v/>
      </c>
      <c r="L333" s="582"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2" t="str">
        <f>IF(ISBLANK(partije!L114),"",partije!L114)</f>
        <v/>
      </c>
      <c r="H334" s="582"/>
      <c r="I334" s="582" t="str">
        <f>IF(ISBLANK(partije!M114),"",partije!M114)</f>
        <v/>
      </c>
      <c r="J334" s="582"/>
      <c r="K334" s="582" t="str">
        <f>IF(ISBLANK(partije!N114),"",partije!N114)</f>
        <v/>
      </c>
      <c r="L334" s="582"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2" t="str">
        <f>IF(ISBLANK(partije!L115),"",partije!L115)</f>
        <v/>
      </c>
      <c r="H335" s="582"/>
      <c r="I335" s="582" t="str">
        <f>IF(ISBLANK(partije!M115),"",partije!M115)</f>
        <v/>
      </c>
      <c r="J335" s="582"/>
      <c r="K335" s="582" t="str">
        <f>IF(ISBLANK(partije!N115),"",partije!N115)</f>
        <v/>
      </c>
      <c r="L335" s="582"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2" t="str">
        <f>IF(ISBLANK(partije!L180),"",partije!L180)</f>
        <v/>
      </c>
      <c r="H336" s="582"/>
      <c r="I336" s="582" t="str">
        <f>IF(ISBLANK(partije!M180),"",partije!M180)</f>
        <v/>
      </c>
      <c r="J336" s="582"/>
      <c r="K336" s="582" t="str">
        <f>IF(ISBLANK(partije!N180),"",partije!N180)</f>
        <v/>
      </c>
      <c r="L336" s="582"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2" t="str">
        <f>IF(ISBLANK(partije!L181),"",partije!L181)</f>
        <v/>
      </c>
      <c r="H337" s="572"/>
      <c r="I337" s="572" t="str">
        <f>IF(ISBLANK(partije!M181),"",partije!M181)</f>
        <v/>
      </c>
      <c r="J337" s="572"/>
      <c r="K337" s="572" t="str">
        <f>IF(ISBLANK(partije!N181),"",partije!N181)</f>
        <v/>
      </c>
      <c r="L337" s="572"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3">
        <v>1</v>
      </c>
      <c r="F340" s="573"/>
      <c r="G340" s="573">
        <v>2</v>
      </c>
      <c r="H340" s="573"/>
      <c r="I340" s="574">
        <v>3</v>
      </c>
      <c r="J340" s="574"/>
      <c r="K340" s="573">
        <v>4</v>
      </c>
      <c r="L340" s="573"/>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5" t="str">
        <f t="array" ref="G341">INDEX(E346:E351,MATCH(D341&amp;D342,C346:C351&amp;D346:D351,0))&amp;"/"&amp;INDEX(F346:F351,MATCH(D341&amp;D342,C346:C351&amp;D346:D351,0))</f>
        <v>/</v>
      </c>
      <c r="H341" s="576"/>
      <c r="I341" s="575" t="str">
        <f t="array" ref="I341">INDEX(E346:E351,MATCH(D341&amp;D343,C346:C351&amp;D346:D351,0))&amp;"/"&amp;INDEX(F346:F351,MATCH(D341&amp;D343,C346:C351&amp;D346:D351,0))</f>
        <v>/</v>
      </c>
      <c r="J341" s="576"/>
      <c r="K341" s="575" t="str">
        <f t="array" ref="K341">INDEX(E346:E351,MATCH(D341&amp;D344,C346:C351&amp;D346:D351,0))&amp;"/"&amp;INDEX(F346:F351,MATCH(D341&amp;D344,C346:C351&amp;D346:D351,0))</f>
        <v>/</v>
      </c>
      <c r="L341" s="576"/>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5" t="str">
        <f t="array" ref="E342">INDEX(F346:F351,MATCH(D341&amp;D342,C346:C351&amp;D346:D351,0))&amp;"/"&amp;INDEX(E346:E351,MATCH(D341&amp;D342,C346:C351&amp;D346:D351,0))</f>
        <v>/</v>
      </c>
      <c r="F342" s="576"/>
      <c r="G342" s="139"/>
      <c r="H342" s="140"/>
      <c r="I342" s="575" t="str">
        <f t="array" ref="I342">INDEX(E346:E351,MATCH(D342&amp;D343,C346:C351&amp;D346:D351,0))&amp;"/"&amp;INDEX(F346:F351,MATCH(D342&amp;D343,C346:C351&amp;D346:D351,0))</f>
        <v>/</v>
      </c>
      <c r="J342" s="576"/>
      <c r="K342" s="575" t="str">
        <f t="array" ref="K342">INDEX(E346:E351,MATCH(D342&amp;D344,C346:C351&amp;D346:D351,0))&amp;"/"&amp;INDEX(F346:F351,MATCH(D342&amp;D344,C346:C351&amp;D346:D351,0))</f>
        <v>/</v>
      </c>
      <c r="L342" s="576"/>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5" t="str">
        <f t="array" ref="E343">INDEX(F346:F351,MATCH(D341&amp;D343,C346:C351&amp;D346:D351,0))&amp;"/"&amp;INDEX(E346:E351,MATCH(D341&amp;D343,C346:C351&amp;D346:D351,0))</f>
        <v>/</v>
      </c>
      <c r="F343" s="576"/>
      <c r="G343" s="575" t="str">
        <f t="array" ref="G343">INDEX(F346:F351,MATCH(D342&amp;D343,C346:C351&amp;D346:D351,0))&amp;"/"&amp;INDEX(E346:E351,MATCH(D342&amp;D343,C346:C351&amp;D346:D351,0))</f>
        <v>/</v>
      </c>
      <c r="H343" s="576"/>
      <c r="I343" s="139"/>
      <c r="J343" s="140"/>
      <c r="K343" s="575" t="str">
        <f t="array" ref="K343">INDEX(E346:E351,MATCH(D343&amp;D344,C346:C351&amp;D346:D351,0))&amp;"/"&amp;INDEX(F346:F351,MATCH(D343&amp;D344,C346:C351&amp;D346:D351,0))</f>
        <v>/</v>
      </c>
      <c r="L343" s="576"/>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7" t="str">
        <f t="array" ref="E344">INDEX(F346:F351,MATCH(D341&amp;D344,C346:C351&amp;D346:D351,0))&amp;"/"&amp;INDEX(E346:E351,MATCH(D341&amp;D344,C346:C351&amp;D346:D351,0))</f>
        <v>/</v>
      </c>
      <c r="F344" s="578"/>
      <c r="G344" s="577" t="str">
        <f t="array" ref="G344">INDEX(F346:F351,MATCH(D342&amp;D344,C346:C351&amp;D346:D351,0))&amp;"/"&amp;INDEX(E346:E351,MATCH(D342&amp;D344,C346:C351&amp;D346:D351,0))</f>
        <v>/</v>
      </c>
      <c r="H344" s="578"/>
      <c r="I344" s="577" t="str">
        <f t="array" ref="I344">INDEX(F346:F351,MATCH(D343&amp;D344,C346:C351&amp;D346:D351,0))&amp;"/"&amp;INDEX(E346:E351,MATCH(D343&amp;D344,C346:C351&amp;D346:D351,0))</f>
        <v>/</v>
      </c>
      <c r="J344" s="578"/>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8"/>
      <c r="B345" s="568"/>
      <c r="C345" s="169"/>
      <c r="E345" s="569" t="s">
        <v>10</v>
      </c>
      <c r="F345" s="569"/>
      <c r="G345" s="570" t="s">
        <v>11</v>
      </c>
      <c r="H345" s="570"/>
      <c r="I345" s="571" t="s">
        <v>4</v>
      </c>
      <c r="J345" s="571"/>
      <c r="K345" s="579" t="s">
        <v>12</v>
      </c>
      <c r="L345" s="579"/>
      <c r="M345" s="197" t="s">
        <v>5</v>
      </c>
      <c r="N345" s="197" t="s">
        <v>6</v>
      </c>
      <c r="O345" s="198" t="s">
        <v>8</v>
      </c>
      <c r="P345" s="199" t="s">
        <v>9</v>
      </c>
      <c r="Q345" s="13"/>
      <c r="R345" s="13"/>
      <c r="S345" s="580" t="s">
        <v>125</v>
      </c>
      <c r="T345" s="580"/>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1" t="str">
        <f>IF(ISBLANK(partije!L50),"",partije!L50)</f>
        <v/>
      </c>
      <c r="H346" s="581"/>
      <c r="I346" s="581" t="str">
        <f>IF(ISBLANK(partije!M50),"",partije!M50)</f>
        <v/>
      </c>
      <c r="J346" s="581"/>
      <c r="K346" s="581" t="str">
        <f>IF(ISBLANK(partije!N50),"",partije!N50)</f>
        <v/>
      </c>
      <c r="L346" s="581"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2" t="str">
        <f>IF(ISBLANK(partije!L51),"",partije!L51)</f>
        <v/>
      </c>
      <c r="H347" s="582"/>
      <c r="I347" s="582" t="str">
        <f>IF(ISBLANK(partije!M51),"",partije!M51)</f>
        <v/>
      </c>
      <c r="J347" s="582"/>
      <c r="K347" s="582" t="str">
        <f>IF(ISBLANK(partije!N51),"",partije!N51)</f>
        <v/>
      </c>
      <c r="L347" s="582"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2" t="str">
        <f>IF(ISBLANK(partije!L116),"",partije!L116)</f>
        <v/>
      </c>
      <c r="H348" s="582"/>
      <c r="I348" s="582" t="str">
        <f>IF(ISBLANK(partije!M116),"",partije!M116)</f>
        <v/>
      </c>
      <c r="J348" s="582"/>
      <c r="K348" s="582" t="str">
        <f>IF(ISBLANK(partije!N116),"",partije!N116)</f>
        <v/>
      </c>
      <c r="L348" s="582"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2" t="str">
        <f>IF(ISBLANK(partije!L117),"",partije!L117)</f>
        <v/>
      </c>
      <c r="H349" s="582"/>
      <c r="I349" s="582" t="str">
        <f>IF(ISBLANK(partije!M117),"",partije!M117)</f>
        <v/>
      </c>
      <c r="J349" s="582"/>
      <c r="K349" s="582" t="str">
        <f>IF(ISBLANK(partije!N117),"",partije!N117)</f>
        <v/>
      </c>
      <c r="L349" s="582"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2" t="str">
        <f>IF(ISBLANK(partije!O182),"",partije!L182)</f>
        <v/>
      </c>
      <c r="H350" s="582"/>
      <c r="I350" s="582" t="str">
        <f>IF(ISBLANK(partije!M182),"",partije!M182)</f>
        <v/>
      </c>
      <c r="J350" s="582"/>
      <c r="K350" s="582" t="str">
        <f>IF(ISBLANK(partije!N182),"",partije!N182)</f>
        <v/>
      </c>
      <c r="L350" s="582"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2" t="str">
        <f>IF(ISBLANK(partije!L183),"",partije!L183)</f>
        <v/>
      </c>
      <c r="H351" s="572"/>
      <c r="I351" s="572" t="str">
        <f>IF(ISBLANK(partije!M183),"",partije!M183)</f>
        <v/>
      </c>
      <c r="J351" s="572"/>
      <c r="K351" s="572" t="str">
        <f>IF(ISBLANK(partije!N183),"",partije!N183)</f>
        <v/>
      </c>
      <c r="L351" s="572"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3">
        <v>1</v>
      </c>
      <c r="F354" s="573"/>
      <c r="G354" s="573">
        <v>2</v>
      </c>
      <c r="H354" s="573"/>
      <c r="I354" s="574">
        <v>3</v>
      </c>
      <c r="J354" s="574"/>
      <c r="K354" s="573">
        <v>4</v>
      </c>
      <c r="L354" s="573"/>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5" t="str">
        <f t="array" ref="G355">INDEX(E360:E365,MATCH(D355&amp;D356,C360:C365&amp;D360:D365,0))&amp;"/"&amp;INDEX(F360:F365,MATCH(D355&amp;D356,C360:C365&amp;D360:D365,0))</f>
        <v>/</v>
      </c>
      <c r="H355" s="576"/>
      <c r="I355" s="575" t="str">
        <f t="array" ref="I355">INDEX(E360:E365,MATCH(D355&amp;D357,C360:C365&amp;D360:D365,0))&amp;"/"&amp;INDEX(F360:F365,MATCH(D355&amp;D357,C360:C365&amp;D360:D365,0))</f>
        <v>/</v>
      </c>
      <c r="J355" s="576"/>
      <c r="K355" s="575" t="str">
        <f t="array" ref="K355">INDEX(E360:E365,MATCH(D355&amp;D358,C360:C365&amp;D360:D365,0))&amp;"/"&amp;INDEX(F360:F365,MATCH(D355&amp;D358,C360:C365&amp;D360:D365,0))</f>
        <v>/</v>
      </c>
      <c r="L355" s="576"/>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5" t="str">
        <f t="array" ref="E356">INDEX(F360:F365,MATCH(D355&amp;D356,C360:C365&amp;D360:D365,0))&amp;"/"&amp;INDEX(E360:E365,MATCH(D355&amp;D356,C360:C365&amp;D360:D365,0))</f>
        <v>/</v>
      </c>
      <c r="F356" s="576"/>
      <c r="G356" s="139"/>
      <c r="H356" s="140"/>
      <c r="I356" s="575" t="str">
        <f t="array" ref="I356">INDEX(E360:E365,MATCH(D356&amp;D357,C360:C365&amp;D360:D365,0))&amp;"/"&amp;INDEX(F360:F365,MATCH(D356&amp;D357,C360:C365&amp;D360:D365,0))</f>
        <v>/</v>
      </c>
      <c r="J356" s="576"/>
      <c r="K356" s="575" t="str">
        <f t="array" ref="K356">INDEX(E360:E365,MATCH(D356&amp;D358,C360:C365&amp;D360:D365,0))&amp;"/"&amp;INDEX(F360:F365,MATCH(D356&amp;D358,C360:C365&amp;D360:D365,0))</f>
        <v>/</v>
      </c>
      <c r="L356" s="576"/>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5" t="str">
        <f t="array" ref="E357">INDEX(F360:F365,MATCH(D355&amp;D357,C360:C365&amp;D360:D365,0))&amp;"/"&amp;INDEX(E360:E365,MATCH(D355&amp;D357,C360:C365&amp;D360:D365,0))</f>
        <v>/</v>
      </c>
      <c r="F357" s="576"/>
      <c r="G357" s="575" t="str">
        <f t="array" ref="G357">INDEX(F360:F365,MATCH(D356&amp;D357,C360:C365&amp;D360:D365,0))&amp;"/"&amp;INDEX(E360:E365,MATCH(D356&amp;D357,C360:C365&amp;D360:D365,0))</f>
        <v>/</v>
      </c>
      <c r="H357" s="576"/>
      <c r="I357" s="139"/>
      <c r="J357" s="140"/>
      <c r="K357" s="575" t="str">
        <f t="array" ref="K357">INDEX(E360:E365,MATCH(D357&amp;D358,C360:C365&amp;D360:D365,0))&amp;"/"&amp;INDEX(F360:F365,MATCH(D357&amp;D358,C360:C365&amp;D360:D365,0))</f>
        <v>/</v>
      </c>
      <c r="L357" s="576"/>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7" t="str">
        <f t="array" ref="E358">INDEX(F360:F365,MATCH(D355&amp;D358,C360:C365&amp;D360:D365,0))&amp;"/"&amp;INDEX(E360:E365,MATCH(D355&amp;D358,C360:C365&amp;D360:D365,0))</f>
        <v>/</v>
      </c>
      <c r="F358" s="578"/>
      <c r="G358" s="577" t="str">
        <f t="array" ref="G358">INDEX(F360:F365,MATCH(D356&amp;D358,C360:C365&amp;D360:D365,0))&amp;"/"&amp;INDEX(E360:E365,MATCH(D356&amp;D358,C360:C365&amp;D360:D365,0))</f>
        <v>/</v>
      </c>
      <c r="H358" s="578"/>
      <c r="I358" s="577" t="str">
        <f t="array" ref="I358">INDEX(F360:F365,MATCH(D357&amp;D358,C360:C365&amp;D360:D365,0))&amp;"/"&amp;INDEX(E360:E365,MATCH(D357&amp;D358,C360:C365&amp;D360:D365,0))</f>
        <v>/</v>
      </c>
      <c r="J358" s="578"/>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8"/>
      <c r="B359" s="568"/>
      <c r="C359" s="169"/>
      <c r="E359" s="569" t="s">
        <v>10</v>
      </c>
      <c r="F359" s="569"/>
      <c r="G359" s="570" t="s">
        <v>11</v>
      </c>
      <c r="H359" s="570"/>
      <c r="I359" s="571" t="s">
        <v>4</v>
      </c>
      <c r="J359" s="571"/>
      <c r="K359" s="579" t="s">
        <v>12</v>
      </c>
      <c r="L359" s="579"/>
      <c r="M359" s="197" t="s">
        <v>5</v>
      </c>
      <c r="N359" s="197" t="s">
        <v>6</v>
      </c>
      <c r="O359" s="198" t="s">
        <v>8</v>
      </c>
      <c r="P359" s="199" t="s">
        <v>9</v>
      </c>
      <c r="Q359" s="13"/>
      <c r="R359" s="13"/>
      <c r="S359" s="580" t="s">
        <v>125</v>
      </c>
      <c r="T359" s="580"/>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1" t="str">
        <f>IF(ISBLANK(partije!L52),"",partije!L52)</f>
        <v/>
      </c>
      <c r="H360" s="581"/>
      <c r="I360" s="581" t="str">
        <f>IF(ISBLANK(partije!M52),"",partije!M52)</f>
        <v/>
      </c>
      <c r="J360" s="581"/>
      <c r="K360" s="581" t="str">
        <f>IF(ISBLANK(partije!N52),"",partije!N52)</f>
        <v/>
      </c>
      <c r="L360" s="581"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2" t="str">
        <f>IF(ISBLANK(partije!L53),"",partije!L53)</f>
        <v/>
      </c>
      <c r="H361" s="582"/>
      <c r="I361" s="582" t="str">
        <f>IF(ISBLANK(partije!M53),"",partije!M53)</f>
        <v/>
      </c>
      <c r="J361" s="582"/>
      <c r="K361" s="582" t="str">
        <f>IF(ISBLANK(partije!N53),"",partije!N53)</f>
        <v/>
      </c>
      <c r="L361" s="582"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2" t="str">
        <f>IF(ISBLANK(partije!L118),"",partije!L118)</f>
        <v/>
      </c>
      <c r="H362" s="582"/>
      <c r="I362" s="582" t="str">
        <f>IF(ISBLANK(partije!M118),"",partije!M118)</f>
        <v/>
      </c>
      <c r="J362" s="582"/>
      <c r="K362" s="582" t="str">
        <f>IF(ISBLANK(partije!N118),"",partije!N118)</f>
        <v/>
      </c>
      <c r="L362" s="582"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2" t="str">
        <f>IF(ISBLANK(partije!L119),"",partije!L119)</f>
        <v/>
      </c>
      <c r="H363" s="582"/>
      <c r="I363" s="582" t="str">
        <f>IF(ISBLANK(partije!M119),"",partije!M119)</f>
        <v/>
      </c>
      <c r="J363" s="582"/>
      <c r="K363" s="582" t="str">
        <f>IF(ISBLANK(partije!N119),"",partije!N119)</f>
        <v/>
      </c>
      <c r="L363" s="582"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2" t="str">
        <f>IF(ISBLANK(partije!L184),"",partije!L184)</f>
        <v/>
      </c>
      <c r="H364" s="582"/>
      <c r="I364" s="582" t="str">
        <f>IF(ISBLANK(partije!M184),"",partije!M184)</f>
        <v/>
      </c>
      <c r="J364" s="582"/>
      <c r="K364" s="582" t="str">
        <f>IF(ISBLANK(partije!N184),"",partije!N184)</f>
        <v/>
      </c>
      <c r="L364" s="582"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2" t="str">
        <f>IF(ISBLANK(partije!L185),"",partije!L185)</f>
        <v/>
      </c>
      <c r="H365" s="572"/>
      <c r="I365" s="572" t="str">
        <f>IF(ISBLANK(partije!M185),"",partije!M185)</f>
        <v/>
      </c>
      <c r="J365" s="572"/>
      <c r="K365" s="572" t="str">
        <f>IF(ISBLANK(partije!N185),"",partije!N185)</f>
        <v/>
      </c>
      <c r="L365" s="572"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3">
        <v>1</v>
      </c>
      <c r="F368" s="573"/>
      <c r="G368" s="573">
        <v>2</v>
      </c>
      <c r="H368" s="573"/>
      <c r="I368" s="574">
        <v>3</v>
      </c>
      <c r="J368" s="574"/>
      <c r="K368" s="573">
        <v>4</v>
      </c>
      <c r="L368" s="573"/>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5" t="str">
        <f t="array" ref="G369">INDEX(E374:E379,MATCH(D369&amp;D370,C374:C379&amp;D374:D379,0))&amp;"/"&amp;INDEX(F374:F379,MATCH(D369&amp;D370,C374:C379&amp;D374:D379,0))</f>
        <v>/</v>
      </c>
      <c r="H369" s="576"/>
      <c r="I369" s="575" t="str">
        <f t="array" ref="I369">INDEX(E374:E379,MATCH(D369&amp;D371,C374:C379&amp;D374:D379,0))&amp;"/"&amp;INDEX(F374:F379,MATCH(D369&amp;D371,C374:C379&amp;D374:D379,0))</f>
        <v>/</v>
      </c>
      <c r="J369" s="576"/>
      <c r="K369" s="575" t="str">
        <f t="array" ref="K369">INDEX(E374:E379,MATCH(D369&amp;D372,C374:C379&amp;D374:D379,0))&amp;"/"&amp;INDEX(F374:F379,MATCH(D369&amp;D372,C374:C379&amp;D374:D379,0))</f>
        <v>/</v>
      </c>
      <c r="L369" s="576"/>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5" t="str">
        <f t="array" ref="E370">INDEX(F374:F379,MATCH(D369&amp;D370,C374:C379&amp;D374:D379,0))&amp;"/"&amp;INDEX(E374:E379,MATCH(D369&amp;D370,C374:C379&amp;D374:D379,0))</f>
        <v>/</v>
      </c>
      <c r="F370" s="576"/>
      <c r="G370" s="139"/>
      <c r="H370" s="140"/>
      <c r="I370" s="575" t="str">
        <f t="array" ref="I370">INDEX(E374:E379,MATCH(D370&amp;D371,C374:C379&amp;D374:D379,0))&amp;"/"&amp;INDEX(F374:F379,MATCH(D370&amp;D371,C374:C379&amp;D374:D379,0))</f>
        <v>/</v>
      </c>
      <c r="J370" s="576"/>
      <c r="K370" s="575" t="str">
        <f t="array" ref="K370">INDEX(E374:E379,MATCH(D370&amp;D372,C374:C379&amp;D374:D379,0))&amp;"/"&amp;INDEX(F374:F379,MATCH(D370&amp;D372,C374:C379&amp;D374:D379,0))</f>
        <v>/</v>
      </c>
      <c r="L370" s="576"/>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5" t="str">
        <f t="array" ref="E371">INDEX(F374:F379,MATCH(D369&amp;D371,C374:C379&amp;D374:D379,0))&amp;"/"&amp;INDEX(E374:E379,MATCH(D369&amp;D371,C374:C379&amp;D374:D379,0))</f>
        <v>/</v>
      </c>
      <c r="F371" s="576"/>
      <c r="G371" s="575" t="str">
        <f t="array" ref="G371">INDEX(F374:F379,MATCH(D370&amp;D371,C374:C379&amp;D374:D379,0))&amp;"/"&amp;INDEX(E374:E379,MATCH(D370&amp;D371,C374:C379&amp;D374:D379,0))</f>
        <v>/</v>
      </c>
      <c r="H371" s="576"/>
      <c r="I371" s="139"/>
      <c r="J371" s="140"/>
      <c r="K371" s="575" t="str">
        <f t="array" ref="K371">INDEX(E374:E379,MATCH(D371&amp;D372,C374:C379&amp;D374:D379,0))&amp;"/"&amp;INDEX(F374:F379,MATCH(D371&amp;D372,C374:C379&amp;D374:D379,0))</f>
        <v>/</v>
      </c>
      <c r="L371" s="576"/>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7" t="str">
        <f t="array" ref="E372">INDEX(F374:F379,MATCH(D369&amp;D372,C374:C379&amp;D374:D379,0))&amp;"/"&amp;INDEX(E374:E379,MATCH(D369&amp;D372,C374:C379&amp;D374:D379,0))</f>
        <v>/</v>
      </c>
      <c r="F372" s="578"/>
      <c r="G372" s="577" t="str">
        <f t="array" ref="G372">INDEX(F374:F379,MATCH(D370&amp;D372,C374:C379&amp;D374:D379,0))&amp;"/"&amp;INDEX(E374:E379,MATCH(D370&amp;D372,C374:C379&amp;D374:D379,0))</f>
        <v>/</v>
      </c>
      <c r="H372" s="578"/>
      <c r="I372" s="577" t="str">
        <f t="array" ref="I372">INDEX(F374:F379,MATCH(D371&amp;D372,C374:C379&amp;D374:D379,0))&amp;"/"&amp;INDEX(E374:E379,MATCH(D371&amp;D372,C374:C379&amp;D374:D379,0))</f>
        <v>/</v>
      </c>
      <c r="J372" s="578"/>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8"/>
      <c r="B373" s="568"/>
      <c r="C373" s="169"/>
      <c r="E373" s="569" t="s">
        <v>10</v>
      </c>
      <c r="F373" s="569"/>
      <c r="G373" s="570" t="s">
        <v>11</v>
      </c>
      <c r="H373" s="570"/>
      <c r="I373" s="571" t="s">
        <v>4</v>
      </c>
      <c r="J373" s="571"/>
      <c r="K373" s="579" t="s">
        <v>12</v>
      </c>
      <c r="L373" s="579"/>
      <c r="M373" s="197" t="s">
        <v>5</v>
      </c>
      <c r="N373" s="197" t="s">
        <v>6</v>
      </c>
      <c r="O373" s="198" t="s">
        <v>8</v>
      </c>
      <c r="P373" s="199" t="s">
        <v>9</v>
      </c>
      <c r="Q373" s="13"/>
      <c r="R373" s="13"/>
      <c r="S373" s="580" t="s">
        <v>125</v>
      </c>
      <c r="T373" s="580"/>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1" t="str">
        <f>IF(ISBLANK(partije!L54),"",partije!L54)</f>
        <v/>
      </c>
      <c r="H374" s="581"/>
      <c r="I374" s="581" t="str">
        <f>IF(ISBLANK(partije!M54),"",partije!M54)</f>
        <v/>
      </c>
      <c r="J374" s="581"/>
      <c r="K374" s="581" t="str">
        <f>IF(ISBLANK(partije!N54),"",partije!N54)</f>
        <v/>
      </c>
      <c r="L374" s="581"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2" t="str">
        <f>IF(ISBLANK(partije!L55),"",partije!L55)</f>
        <v/>
      </c>
      <c r="H375" s="582"/>
      <c r="I375" s="582" t="str">
        <f>IF(ISBLANK(partije!M55),"",partije!M55)</f>
        <v/>
      </c>
      <c r="J375" s="582"/>
      <c r="K375" s="582" t="str">
        <f>IF(ISBLANK(partije!N55),"",partije!N55)</f>
        <v/>
      </c>
      <c r="L375" s="582"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2" t="str">
        <f>IF(ISBLANK(partije!L120),"",partije!L120)</f>
        <v/>
      </c>
      <c r="H376" s="582"/>
      <c r="I376" s="582" t="str">
        <f>IF(ISBLANK(partije!M120),"",partije!M120)</f>
        <v/>
      </c>
      <c r="J376" s="582"/>
      <c r="K376" s="582" t="str">
        <f>IF(ISBLANK(partije!N120),"",partije!N120)</f>
        <v/>
      </c>
      <c r="L376" s="582"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2" t="str">
        <f>IF(ISBLANK(partije!L121),"",partije!L121)</f>
        <v/>
      </c>
      <c r="H377" s="582"/>
      <c r="I377" s="582" t="str">
        <f>IF(ISBLANK(partije!M121),"",partije!M121)</f>
        <v/>
      </c>
      <c r="J377" s="582"/>
      <c r="K377" s="582" t="str">
        <f>IF(ISBLANK(partije!N121),"",partije!N121)</f>
        <v/>
      </c>
      <c r="L377" s="582"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2" t="str">
        <f>IF(ISBLANK(partije!L186),"",partije!L186)</f>
        <v/>
      </c>
      <c r="H378" s="582"/>
      <c r="I378" s="582" t="str">
        <f>IF(ISBLANK(partije!M186),"",partije!M186)</f>
        <v/>
      </c>
      <c r="J378" s="582"/>
      <c r="K378" s="582" t="str">
        <f>IF(ISBLANK(partije!N186),"",partije!N186)</f>
        <v/>
      </c>
      <c r="L378" s="582"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2" t="str">
        <f>IF(ISBLANK(partije!L187),"",partije!L187)</f>
        <v/>
      </c>
      <c r="H379" s="572"/>
      <c r="I379" s="572" t="str">
        <f>IF(ISBLANK(partije!M187),"",partije!M187)</f>
        <v/>
      </c>
      <c r="J379" s="572"/>
      <c r="K379" s="572" t="str">
        <f>IF(ISBLANK(partije!N187),"",partije!N187)</f>
        <v/>
      </c>
      <c r="L379" s="572"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3">
        <v>1</v>
      </c>
      <c r="F382" s="573"/>
      <c r="G382" s="573">
        <v>2</v>
      </c>
      <c r="H382" s="573"/>
      <c r="I382" s="574">
        <v>3</v>
      </c>
      <c r="J382" s="574"/>
      <c r="K382" s="573">
        <v>4</v>
      </c>
      <c r="L382" s="573"/>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5" t="str">
        <f t="array" ref="G383">INDEX(E388:E393,MATCH(D383&amp;D384,C388:C393&amp;D388:D393,0))&amp;"/"&amp;INDEX(F388:F393,MATCH(D383&amp;D384,C388:C393&amp;D388:D393,0))</f>
        <v>/</v>
      </c>
      <c r="H383" s="576"/>
      <c r="I383" s="575" t="str">
        <f t="array" ref="I383">INDEX(E388:E393,MATCH(D383&amp;D385,C388:C393&amp;D388:D393,0))&amp;"/"&amp;INDEX(F388:F393,MATCH(D383&amp;D385,C388:C393&amp;D388:D393,0))</f>
        <v>/</v>
      </c>
      <c r="J383" s="576"/>
      <c r="K383" s="575" t="str">
        <f t="array" ref="K383">INDEX(E388:E393,MATCH(D383&amp;D386,C388:C393&amp;D388:D393,0))&amp;"/"&amp;INDEX(F388:F393,MATCH(D383&amp;D386,C388:C393&amp;D388:D393,0))</f>
        <v>/</v>
      </c>
      <c r="L383" s="576"/>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5" t="str">
        <f t="array" ref="E384">INDEX(F388:F393,MATCH(D383&amp;D384,C388:C393&amp;D388:D393,0))&amp;"/"&amp;INDEX(E388:E393,MATCH(D383&amp;D384,C388:C393&amp;D388:D393,0))</f>
        <v>/</v>
      </c>
      <c r="F384" s="576"/>
      <c r="G384" s="139"/>
      <c r="H384" s="140"/>
      <c r="I384" s="575" t="str">
        <f t="array" ref="I384">INDEX(E388:E393,MATCH(D384&amp;D385,C388:C393&amp;D388:D393,0))&amp;"/"&amp;INDEX(F388:F393,MATCH(D384&amp;D385,C388:C393&amp;D388:D393,0))</f>
        <v>/</v>
      </c>
      <c r="J384" s="576"/>
      <c r="K384" s="575" t="str">
        <f t="array" ref="K384">INDEX(E388:E393,MATCH(D384&amp;D386,C388:C393&amp;D388:D393,0))&amp;"/"&amp;INDEX(F388:F393,MATCH(D384&amp;D386,C388:C393&amp;D388:D393,0))</f>
        <v>/</v>
      </c>
      <c r="L384" s="576"/>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5" t="str">
        <f t="array" ref="E385">INDEX(F388:F393,MATCH(D383&amp;D385,C388:C393&amp;D388:D393,0))&amp;"/"&amp;INDEX(E388:E393,MATCH(D383&amp;D385,C388:C393&amp;D388:D393,0))</f>
        <v>/</v>
      </c>
      <c r="F385" s="576"/>
      <c r="G385" s="575" t="str">
        <f t="array" ref="G385">INDEX(F388:F393,MATCH(D384&amp;D385,C388:C393&amp;D388:D393,0))&amp;"/"&amp;INDEX(E388:E393,MATCH(D384&amp;D385,C388:C393&amp;D388:D393,0))</f>
        <v>/</v>
      </c>
      <c r="H385" s="576"/>
      <c r="I385" s="139"/>
      <c r="J385" s="140"/>
      <c r="K385" s="575" t="str">
        <f t="array" ref="K385">INDEX(E388:E393,MATCH(D385&amp;D386,C388:C393&amp;D388:D393,0))&amp;"/"&amp;INDEX(F388:F393,MATCH(D385&amp;D386,C388:C393&amp;D388:D393,0))</f>
        <v>/</v>
      </c>
      <c r="L385" s="576"/>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7" t="str">
        <f t="array" ref="E386">INDEX(F388:F393,MATCH(D383&amp;D386,C388:C393&amp;D388:D393,0))&amp;"/"&amp;INDEX(E388:E393,MATCH(D383&amp;D386,C388:C393&amp;D388:D393,0))</f>
        <v>/</v>
      </c>
      <c r="F386" s="578"/>
      <c r="G386" s="577" t="str">
        <f t="array" ref="G386">INDEX(F388:F393,MATCH(D384&amp;D386,C388:C393&amp;D388:D393,0))&amp;"/"&amp;INDEX(E388:E393,MATCH(D384&amp;D386,C388:C393&amp;D388:D393,0))</f>
        <v>/</v>
      </c>
      <c r="H386" s="578"/>
      <c r="I386" s="577" t="str">
        <f t="array" ref="I386">INDEX(F388:F393,MATCH(D385&amp;D386,C388:C393&amp;D388:D393,0))&amp;"/"&amp;INDEX(E388:E393,MATCH(D385&amp;D386,C388:C393&amp;D388:D393,0))</f>
        <v>/</v>
      </c>
      <c r="J386" s="578"/>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8"/>
      <c r="B387" s="568"/>
      <c r="C387" s="169"/>
      <c r="E387" s="569" t="s">
        <v>10</v>
      </c>
      <c r="F387" s="569"/>
      <c r="G387" s="570" t="s">
        <v>11</v>
      </c>
      <c r="H387" s="570"/>
      <c r="I387" s="571" t="s">
        <v>4</v>
      </c>
      <c r="J387" s="571"/>
      <c r="K387" s="579" t="s">
        <v>12</v>
      </c>
      <c r="L387" s="579"/>
      <c r="M387" s="197" t="s">
        <v>5</v>
      </c>
      <c r="N387" s="197" t="s">
        <v>6</v>
      </c>
      <c r="O387" s="198" t="s">
        <v>8</v>
      </c>
      <c r="P387" s="199" t="s">
        <v>9</v>
      </c>
      <c r="Q387" s="13"/>
      <c r="R387" s="13"/>
      <c r="S387" s="580" t="s">
        <v>125</v>
      </c>
      <c r="T387" s="580"/>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1"/>
      <c r="H388" s="581" t="str">
        <f>IF(ISBLANK(partije!L56),"",partije!L56)</f>
        <v/>
      </c>
      <c r="I388" s="581" t="str">
        <f>IF(ISBLANK(partije!M56),"",partije!M56)</f>
        <v/>
      </c>
      <c r="J388" s="581"/>
      <c r="K388" s="581" t="str">
        <f>IF(ISBLANK(partije!N56),"",partije!N56)</f>
        <v/>
      </c>
      <c r="L388" s="581"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2"/>
      <c r="H389" s="582" t="str">
        <f>IF(ISBLANK(partije!L57),"",partije!L57)</f>
        <v/>
      </c>
      <c r="I389" s="582" t="str">
        <f>IF(ISBLANK(partije!M57),"",partije!M57)</f>
        <v/>
      </c>
      <c r="J389" s="582"/>
      <c r="K389" s="582" t="str">
        <f>IF(ISBLANK(partije!N57),"",partije!N57)</f>
        <v/>
      </c>
      <c r="L389" s="582"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2"/>
      <c r="H390" s="582" t="str">
        <f>IF(ISBLANK(partije!L122),"",partije!L122)</f>
        <v/>
      </c>
      <c r="I390" s="582" t="str">
        <f>IF(ISBLANK(partije!M122),"",partije!M122)</f>
        <v/>
      </c>
      <c r="J390" s="582"/>
      <c r="K390" s="582" t="str">
        <f>IF(ISBLANK(partije!N122),"",partije!N122)</f>
        <v/>
      </c>
      <c r="L390" s="582"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2"/>
      <c r="H391" s="582" t="str">
        <f>IF(ISBLANK(partije!L123),"",partije!L123)</f>
        <v/>
      </c>
      <c r="I391" s="582" t="str">
        <f>IF(ISBLANK(partije!M123),"",partije!M123)</f>
        <v/>
      </c>
      <c r="J391" s="582"/>
      <c r="K391" s="582" t="str">
        <f>IF(ISBLANK(partije!N123),"",partije!N123)</f>
        <v/>
      </c>
      <c r="L391" s="582"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2"/>
      <c r="H392" s="582" t="str">
        <f>IF(ISBLANK(partije!L188),"",partije!L188)</f>
        <v/>
      </c>
      <c r="I392" s="582" t="str">
        <f>IF(ISBLANK(partije!M188),"",partije!M188)</f>
        <v/>
      </c>
      <c r="J392" s="582"/>
      <c r="K392" s="582" t="str">
        <f>IF(ISBLANK(partije!N188),"",partije!N188)</f>
        <v/>
      </c>
      <c r="L392" s="582"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2"/>
      <c r="H393" s="572" t="str">
        <f>IF(ISBLANK(partije!L189),"",partije!L189)</f>
        <v/>
      </c>
      <c r="I393" s="572" t="str">
        <f>IF(ISBLANK(partije!M189),"",partije!M189)</f>
        <v/>
      </c>
      <c r="J393" s="572"/>
      <c r="K393" s="572" t="str">
        <f>IF(ISBLANK(partije!N189),"",partije!N189)</f>
        <v/>
      </c>
      <c r="L393" s="572"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3">
        <v>1</v>
      </c>
      <c r="F396" s="573"/>
      <c r="G396" s="573">
        <v>2</v>
      </c>
      <c r="H396" s="573"/>
      <c r="I396" s="574">
        <v>3</v>
      </c>
      <c r="J396" s="574"/>
      <c r="K396" s="573">
        <v>4</v>
      </c>
      <c r="L396" s="573"/>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5" t="str">
        <f t="array" ref="G397">INDEX(E402:E407,MATCH(D397&amp;D398,C402:C407&amp;D402:D407,0))&amp;"/"&amp;INDEX(F402:F407,MATCH(D397&amp;D398,C402:C407&amp;D402:D407,0))</f>
        <v>/</v>
      </c>
      <c r="H397" s="576"/>
      <c r="I397" s="575" t="str">
        <f t="array" ref="I397">INDEX(E402:E407,MATCH(D397&amp;D399,C402:C407&amp;D402:D407,0))&amp;"/"&amp;INDEX(F402:F407,MATCH(D397&amp;D399,C402:C407&amp;D402:D407,0))</f>
        <v>/</v>
      </c>
      <c r="J397" s="576"/>
      <c r="K397" s="575" t="str">
        <f t="array" ref="K397">INDEX(E402:E407,MATCH(D397&amp;D400,C402:C407&amp;D402:D407,0))&amp;"/"&amp;INDEX(F402:F407,MATCH(D397&amp;D400,C402:C407&amp;D402:D407,0))</f>
        <v>/</v>
      </c>
      <c r="L397" s="576"/>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5" t="str">
        <f t="array" ref="E398">INDEX(F402:F407,MATCH(D397&amp;D398,C402:C407&amp;D402:D407,0))&amp;"/"&amp;INDEX(E402:E407,MATCH(D397&amp;D398,C402:C407&amp;D402:D407,0))</f>
        <v>/</v>
      </c>
      <c r="F398" s="576"/>
      <c r="G398" s="139"/>
      <c r="H398" s="140"/>
      <c r="I398" s="575" t="str">
        <f t="array" ref="I398">INDEX(E402:E407,MATCH(D398&amp;D399,C402:C407&amp;D402:D407,0))&amp;"/"&amp;INDEX(F402:F407,MATCH(D398&amp;D399,C402:C407&amp;D402:D407,0))</f>
        <v>/</v>
      </c>
      <c r="J398" s="576"/>
      <c r="K398" s="575" t="str">
        <f t="array" ref="K398">INDEX(E402:E407,MATCH(D398&amp;D400,C402:C407&amp;D402:D407,0))&amp;"/"&amp;INDEX(F402:F407,MATCH(D398&amp;D400,C402:C407&amp;D402:D407,0))</f>
        <v>/</v>
      </c>
      <c r="L398" s="576"/>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5" t="str">
        <f t="array" ref="E399">INDEX(F402:F407,MATCH(D397&amp;D399,C402:C407&amp;D402:D407,0))&amp;"/"&amp;INDEX(E402:E407,MATCH(D397&amp;D399,C402:C407&amp;D402:D407,0))</f>
        <v>/</v>
      </c>
      <c r="F399" s="576"/>
      <c r="G399" s="575" t="str">
        <f t="array" ref="G399">INDEX(F402:F407,MATCH(D398&amp;D399,C402:C407&amp;D402:D407,0))&amp;"/"&amp;INDEX(E402:E407,MATCH(D398&amp;D399,C402:C407&amp;D402:D407,0))</f>
        <v>/</v>
      </c>
      <c r="H399" s="576"/>
      <c r="I399" s="139"/>
      <c r="J399" s="140"/>
      <c r="K399" s="575" t="str">
        <f t="array" ref="K399">INDEX(E402:E407,MATCH(D399&amp;D400,C402:C407&amp;D402:D407,0))&amp;"/"&amp;INDEX(F402:F407,MATCH(D399&amp;D400,C402:C407&amp;D402:D407,0))</f>
        <v>/</v>
      </c>
      <c r="L399" s="576"/>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7" t="str">
        <f t="array" ref="E400">INDEX(F402:F407,MATCH(D397&amp;D400,C402:C407&amp;D402:D407,0))&amp;"/"&amp;INDEX(E402:E407,MATCH(D397&amp;D400,C402:C407&amp;D402:D407,0))</f>
        <v>/</v>
      </c>
      <c r="F400" s="578"/>
      <c r="G400" s="577" t="str">
        <f t="array" ref="G400">INDEX(F402:F407,MATCH(D398&amp;D400,C402:C407&amp;D402:D407,0))&amp;"/"&amp;INDEX(E402:E407,MATCH(D398&amp;D400,C402:C407&amp;D402:D407,0))</f>
        <v>/</v>
      </c>
      <c r="H400" s="578"/>
      <c r="I400" s="577" t="str">
        <f t="array" ref="I400">INDEX(F402:F407,MATCH(D399&amp;D400,C402:C407&amp;D402:D407,0))&amp;"/"&amp;INDEX(E402:E407,MATCH(D399&amp;D400,C402:C407&amp;D402:D407,0))</f>
        <v>/</v>
      </c>
      <c r="J400" s="578"/>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8"/>
      <c r="B401" s="568"/>
      <c r="C401" s="169"/>
      <c r="E401" s="569" t="s">
        <v>10</v>
      </c>
      <c r="F401" s="569"/>
      <c r="G401" s="570" t="s">
        <v>11</v>
      </c>
      <c r="H401" s="570"/>
      <c r="I401" s="571" t="s">
        <v>4</v>
      </c>
      <c r="J401" s="571"/>
      <c r="K401" s="579" t="s">
        <v>12</v>
      </c>
      <c r="L401" s="579"/>
      <c r="M401" s="197" t="s">
        <v>5</v>
      </c>
      <c r="N401" s="197" t="s">
        <v>6</v>
      </c>
      <c r="O401" s="198" t="s">
        <v>8</v>
      </c>
      <c r="P401" s="199" t="s">
        <v>9</v>
      </c>
      <c r="Q401" s="13"/>
      <c r="R401" s="13"/>
      <c r="S401" s="580" t="s">
        <v>125</v>
      </c>
      <c r="T401" s="580"/>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1" t="str">
        <f>IF(ISBLANK(partije!L58),"",partije!L58)</f>
        <v/>
      </c>
      <c r="H402" s="581"/>
      <c r="I402" s="581" t="str">
        <f>IF(ISBLANK(partije!M58),"",partije!M58)</f>
        <v/>
      </c>
      <c r="J402" s="581"/>
      <c r="K402" s="581" t="str">
        <f>IF(ISBLANK(partije!N58),"",partije!N58)</f>
        <v/>
      </c>
      <c r="L402" s="581"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2" t="str">
        <f>IF(ISBLANK(partije!L59),"",partije!L59)</f>
        <v/>
      </c>
      <c r="H403" s="582"/>
      <c r="I403" s="582" t="str">
        <f>IF(ISBLANK(partije!M59),"",partije!M59)</f>
        <v/>
      </c>
      <c r="J403" s="582"/>
      <c r="K403" s="582" t="str">
        <f>IF(ISBLANK(partije!N59),"",partije!N59)</f>
        <v/>
      </c>
      <c r="L403" s="582"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2" t="str">
        <f>IF(ISBLANK(partije!L124),"",partije!L124)</f>
        <v/>
      </c>
      <c r="H404" s="582"/>
      <c r="I404" s="582" t="str">
        <f>IF(ISBLANK(partije!M124),"",partije!M124)</f>
        <v/>
      </c>
      <c r="J404" s="582"/>
      <c r="K404" s="582" t="str">
        <f>IF(ISBLANK(partije!N124),"",partije!N124)</f>
        <v/>
      </c>
      <c r="L404" s="582"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2" t="str">
        <f>IF(ISBLANK(partije!L125),"",partije!L125)</f>
        <v/>
      </c>
      <c r="H405" s="582"/>
      <c r="I405" s="582" t="str">
        <f>IF(ISBLANK(partije!M125),"",partije!M125)</f>
        <v/>
      </c>
      <c r="J405" s="582"/>
      <c r="K405" s="582" t="str">
        <f>IF(ISBLANK(partije!N125),"",partije!N125)</f>
        <v/>
      </c>
      <c r="L405" s="582"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2" t="str">
        <f>IF(ISBLANK(partije!L190),"",partije!L190)</f>
        <v/>
      </c>
      <c r="H406" s="582"/>
      <c r="I406" s="582" t="str">
        <f>IF(ISBLANK(partije!M190),"",partije!M190)</f>
        <v/>
      </c>
      <c r="J406" s="582"/>
      <c r="K406" s="582" t="str">
        <f>IF(ISBLANK(partije!N190),"",partije!N190)</f>
        <v/>
      </c>
      <c r="L406" s="582"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2" t="str">
        <f>IF(ISBLANK(partije!L191),"",partije!L191)</f>
        <v/>
      </c>
      <c r="H407" s="572"/>
      <c r="I407" s="572" t="str">
        <f>IF(ISBLANK(partije!M191),"",partije!M191)</f>
        <v/>
      </c>
      <c r="J407" s="572"/>
      <c r="K407" s="572" t="str">
        <f>IF(ISBLANK(partije!N191),"",partije!N191)</f>
        <v/>
      </c>
      <c r="L407" s="572"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3">
        <v>1</v>
      </c>
      <c r="F410" s="573"/>
      <c r="G410" s="573">
        <v>2</v>
      </c>
      <c r="H410" s="573"/>
      <c r="I410" s="574">
        <v>3</v>
      </c>
      <c r="J410" s="574"/>
      <c r="K410" s="573">
        <v>4</v>
      </c>
      <c r="L410" s="573"/>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5" t="str">
        <f t="array" ref="G411">INDEX(E416:E421,MATCH(D411&amp;D412,C416:C421&amp;D416:D421,0))&amp;"/"&amp;INDEX(F416:F421,MATCH(D411&amp;D412,C416:C421&amp;D416:D421,0))</f>
        <v>/</v>
      </c>
      <c r="H411" s="576"/>
      <c r="I411" s="575" t="str">
        <f t="array" ref="I411">INDEX(E416:E421,MATCH(D411&amp;D413,C416:C421&amp;D416:D421,0))&amp;"/"&amp;INDEX(F416:F421,MATCH(D411&amp;D413,C416:C421&amp;D416:D421,0))</f>
        <v>/</v>
      </c>
      <c r="J411" s="576"/>
      <c r="K411" s="575" t="str">
        <f t="array" ref="K411">INDEX(E416:E421,MATCH(D411&amp;D414,C416:C421&amp;D416:D421,0))&amp;"/"&amp;INDEX(F416:F421,MATCH(D411&amp;D414,C416:C421&amp;D416:D421,0))</f>
        <v>/</v>
      </c>
      <c r="L411" s="576"/>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5" t="str">
        <f t="array" ref="E412">INDEX(F416:F421,MATCH(D411&amp;D412,C416:C421&amp;D416:D421,0))&amp;"/"&amp;INDEX(E416:E421,MATCH(D411&amp;D412,C416:C421&amp;D416:D421,0))</f>
        <v>/</v>
      </c>
      <c r="F412" s="576"/>
      <c r="G412" s="139"/>
      <c r="H412" s="140"/>
      <c r="I412" s="575" t="str">
        <f t="array" ref="I412">INDEX(E416:E421,MATCH(D412&amp;D413,C416:C421&amp;D416:D421,0))&amp;"/"&amp;INDEX(F416:F421,MATCH(D412&amp;D413,C416:C421&amp;D416:D421,0))</f>
        <v>/</v>
      </c>
      <c r="J412" s="576"/>
      <c r="K412" s="575" t="str">
        <f t="array" ref="K412">INDEX(E416:E421,MATCH(D412&amp;D414,C416:C421&amp;D416:D421,0))&amp;"/"&amp;INDEX(F416:F421,MATCH(D412&amp;D414,C416:C421&amp;D416:D421,0))</f>
        <v>/</v>
      </c>
      <c r="L412" s="576"/>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5" t="str">
        <f t="array" ref="E413">INDEX(F416:F421,MATCH(D411&amp;D413,C416:C421&amp;D416:D421,0))&amp;"/"&amp;INDEX(E416:E421,MATCH(D411&amp;D413,C416:C421&amp;D416:D421,0))</f>
        <v>/</v>
      </c>
      <c r="F413" s="576"/>
      <c r="G413" s="575" t="str">
        <f t="array" ref="G413">INDEX(F416:F421,MATCH(D412&amp;D413,C416:C421&amp;D416:D421,0))&amp;"/"&amp;INDEX(E416:E421,MATCH(D412&amp;D413,C416:C421&amp;D416:D421,0))</f>
        <v>/</v>
      </c>
      <c r="H413" s="576"/>
      <c r="I413" s="139"/>
      <c r="J413" s="140"/>
      <c r="K413" s="575" t="str">
        <f t="array" ref="K413">INDEX(E416:E421,MATCH(D413&amp;D414,C416:C421&amp;D416:D421,0))&amp;"/"&amp;INDEX(F416:F421,MATCH(D413&amp;D414,C416:C421&amp;D416:D421,0))</f>
        <v>/</v>
      </c>
      <c r="L413" s="576"/>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7" t="str">
        <f t="array" ref="E414">INDEX(F416:F421,MATCH(D411&amp;D414,C416:C421&amp;D416:D421,0))&amp;"/"&amp;INDEX(E416:E421,MATCH(D411&amp;D414,C416:C421&amp;D416:D421,0))</f>
        <v>/</v>
      </c>
      <c r="F414" s="578"/>
      <c r="G414" s="577" t="str">
        <f t="array" ref="G414">INDEX(F416:F421,MATCH(D412&amp;D414,C416:C421&amp;D416:D421,0))&amp;"/"&amp;INDEX(E416:E421,MATCH(D412&amp;D414,C416:C421&amp;D416:D421,0))</f>
        <v>/</v>
      </c>
      <c r="H414" s="578"/>
      <c r="I414" s="577" t="str">
        <f t="array" ref="I414">INDEX(F416:F421,MATCH(D413&amp;D414,C416:C421&amp;D416:D421,0))&amp;"/"&amp;INDEX(E416:E421,MATCH(D413&amp;D414,C416:C421&amp;D416:D421,0))</f>
        <v>/</v>
      </c>
      <c r="J414" s="578"/>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8"/>
      <c r="B415" s="568"/>
      <c r="C415" s="169"/>
      <c r="E415" s="569" t="s">
        <v>10</v>
      </c>
      <c r="F415" s="569"/>
      <c r="G415" s="570" t="s">
        <v>11</v>
      </c>
      <c r="H415" s="570"/>
      <c r="I415" s="571" t="s">
        <v>4</v>
      </c>
      <c r="J415" s="571"/>
      <c r="K415" s="579" t="s">
        <v>12</v>
      </c>
      <c r="L415" s="579"/>
      <c r="M415" s="197" t="s">
        <v>5</v>
      </c>
      <c r="N415" s="197" t="s">
        <v>6</v>
      </c>
      <c r="O415" s="198" t="s">
        <v>8</v>
      </c>
      <c r="P415" s="199" t="s">
        <v>9</v>
      </c>
      <c r="Q415" s="13"/>
      <c r="R415" s="13"/>
      <c r="S415" s="580" t="s">
        <v>125</v>
      </c>
      <c r="T415" s="580"/>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1" t="str">
        <f>IF(ISBLANK(partije!L60),"",partije!L60)</f>
        <v/>
      </c>
      <c r="H416" s="581"/>
      <c r="I416" s="581" t="str">
        <f>IF(ISBLANK(partije!M60),"",partije!M60)</f>
        <v/>
      </c>
      <c r="J416" s="581"/>
      <c r="K416" s="581" t="str">
        <f>IF(ISBLANK(partije!N60),"",partije!N60)</f>
        <v/>
      </c>
      <c r="L416" s="581"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2" t="str">
        <f>IF(ISBLANK(partije!L61),"",partije!L61)</f>
        <v/>
      </c>
      <c r="H417" s="582"/>
      <c r="I417" s="582" t="str">
        <f>IF(ISBLANK(partije!M61),"",partije!M61)</f>
        <v/>
      </c>
      <c r="J417" s="582"/>
      <c r="K417" s="582" t="str">
        <f>IF(ISBLANK(partije!N61),"",partije!N61)</f>
        <v/>
      </c>
      <c r="L417" s="582"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2" t="str">
        <f>IF(ISBLANK(partije!L126),"",partije!L126)</f>
        <v/>
      </c>
      <c r="H418" s="582"/>
      <c r="I418" s="582" t="str">
        <f>IF(ISBLANK(partije!M126),"",partije!M126)</f>
        <v/>
      </c>
      <c r="J418" s="582"/>
      <c r="K418" s="582" t="str">
        <f>IF(ISBLANK(partije!N126),"",partije!N126)</f>
        <v/>
      </c>
      <c r="L418" s="582"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2" t="str">
        <f>IF(ISBLANK(partije!L127),"",partije!L127)</f>
        <v/>
      </c>
      <c r="H419" s="582"/>
      <c r="I419" s="582" t="str">
        <f>IF(ISBLANK(partije!M127),"",partije!M127)</f>
        <v/>
      </c>
      <c r="J419" s="582"/>
      <c r="K419" s="582" t="str">
        <f>IF(ISBLANK(partije!N127),"",partije!N127)</f>
        <v/>
      </c>
      <c r="L419" s="582"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2" t="str">
        <f>IF(ISBLANK(partije!L192),"",partije!L192)</f>
        <v/>
      </c>
      <c r="H420" s="582"/>
      <c r="I420" s="582" t="str">
        <f>IF(ISBLANK(partije!M192),"",partije!M192)</f>
        <v/>
      </c>
      <c r="J420" s="582"/>
      <c r="K420" s="582" t="str">
        <f>IF(ISBLANK(partije!N192),"",partije!N192)</f>
        <v/>
      </c>
      <c r="L420" s="582"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2" t="str">
        <f>IF(ISBLANK(partije!L193),"",partije!L193)</f>
        <v/>
      </c>
      <c r="H421" s="572"/>
      <c r="I421" s="572" t="str">
        <f>IF(ISBLANK(partije!M193),"",partije!M193)</f>
        <v/>
      </c>
      <c r="J421" s="572"/>
      <c r="K421" s="572" t="str">
        <f>IF(ISBLANK(partije!N193),"",partije!N193)</f>
        <v/>
      </c>
      <c r="L421" s="572"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3">
        <v>1</v>
      </c>
      <c r="F424" s="573"/>
      <c r="G424" s="573">
        <v>2</v>
      </c>
      <c r="H424" s="573"/>
      <c r="I424" s="574">
        <v>3</v>
      </c>
      <c r="J424" s="574"/>
      <c r="K424" s="573">
        <v>4</v>
      </c>
      <c r="L424" s="573"/>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5" t="str">
        <f t="array" ref="G425">INDEX(E430:E435,MATCH(D425&amp;D426,C430:C435&amp;D430:D435,0))&amp;"/"&amp;INDEX(F430:F435,MATCH(D425&amp;D426,C430:C435&amp;D430:D435,0))</f>
        <v>/</v>
      </c>
      <c r="H425" s="576"/>
      <c r="I425" s="575" t="str">
        <f t="array" ref="I425">INDEX(E430:E435,MATCH(D425&amp;D427,C430:C435&amp;D430:D435,0))&amp;"/"&amp;INDEX(F430:F435,MATCH(D425&amp;D427,C430:C435&amp;D430:D435,0))</f>
        <v>/</v>
      </c>
      <c r="J425" s="576"/>
      <c r="K425" s="575" t="str">
        <f t="array" ref="K425">INDEX(E430:E435,MATCH(D425&amp;D428,C430:C435&amp;D430:D435,0))&amp;"/"&amp;INDEX(F430:F435,MATCH(D425&amp;D428,C430:C435&amp;D430:D435,0))</f>
        <v>/</v>
      </c>
      <c r="L425" s="576"/>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5" t="str">
        <f t="array" ref="E426">INDEX(F430:F435,MATCH(D425&amp;D426,C430:C435&amp;D430:D435,0))&amp;"/"&amp;INDEX(E430:E435,MATCH(D425&amp;D426,C430:C435&amp;D430:D435,0))</f>
        <v>/</v>
      </c>
      <c r="F426" s="576"/>
      <c r="G426" s="139"/>
      <c r="H426" s="140"/>
      <c r="I426" s="575" t="str">
        <f t="array" ref="I426">INDEX(E430:E435,MATCH(D426&amp;D427,C430:C435&amp;D430:D435,0))&amp;"/"&amp;INDEX(F430:F435,MATCH(D426&amp;D427,C430:C435&amp;D430:D435,0))</f>
        <v>/</v>
      </c>
      <c r="J426" s="576"/>
      <c r="K426" s="575" t="str">
        <f t="array" ref="K426">INDEX(E430:E435,MATCH(D426&amp;D428,C430:C435&amp;D430:D435,0))&amp;"/"&amp;INDEX(F430:F435,MATCH(D426&amp;D428,C430:C435&amp;D430:D435,0))</f>
        <v>/</v>
      </c>
      <c r="L426" s="576"/>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5" t="str">
        <f t="array" ref="E427">INDEX(F430:F435,MATCH(D425&amp;D427,C430:C435&amp;D430:D435,0))&amp;"/"&amp;INDEX(E430:E435,MATCH(D425&amp;D427,C430:C435&amp;D430:D435,0))</f>
        <v>/</v>
      </c>
      <c r="F427" s="576"/>
      <c r="G427" s="575" t="str">
        <f t="array" ref="G427">INDEX(F430:F435,MATCH(D426&amp;D427,C430:C435&amp;D430:D435,0))&amp;"/"&amp;INDEX(E430:E435,MATCH(D426&amp;D427,C430:C435&amp;D430:D435,0))</f>
        <v>/</v>
      </c>
      <c r="H427" s="576"/>
      <c r="I427" s="139"/>
      <c r="J427" s="140"/>
      <c r="K427" s="575" t="str">
        <f t="array" ref="K427">INDEX(E430:E435,MATCH(D427&amp;D428,C430:C435&amp;D430:D435,0))&amp;"/"&amp;INDEX(F430:F435,MATCH(D427&amp;D428,C430:C435&amp;D430:D435,0))</f>
        <v>/</v>
      </c>
      <c r="L427" s="576"/>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7" t="str">
        <f t="array" ref="E428">INDEX(F430:F435,MATCH(D425&amp;D428,C430:C435&amp;D430:D435,0))&amp;"/"&amp;INDEX(E430:E435,MATCH(D425&amp;D428,C430:C435&amp;D430:D435,0))</f>
        <v>/</v>
      </c>
      <c r="F428" s="578"/>
      <c r="G428" s="577" t="str">
        <f t="array" ref="G428">INDEX(F430:F435,MATCH(D426&amp;D428,C430:C435&amp;D430:D435,0))&amp;"/"&amp;INDEX(E430:E435,MATCH(D426&amp;D428,C430:C435&amp;D430:D435,0))</f>
        <v>/</v>
      </c>
      <c r="H428" s="578"/>
      <c r="I428" s="577" t="str">
        <f t="array" ref="I428">INDEX(F430:F435,MATCH(D427&amp;D428,C430:C435&amp;D430:D435,0))&amp;"/"&amp;INDEX(E430:E435,MATCH(D427&amp;D428,C430:C435&amp;D430:D435,0))</f>
        <v>/</v>
      </c>
      <c r="J428" s="578"/>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8"/>
      <c r="B429" s="568"/>
      <c r="C429" s="169"/>
      <c r="E429" s="569" t="s">
        <v>10</v>
      </c>
      <c r="F429" s="569"/>
      <c r="G429" s="570" t="s">
        <v>11</v>
      </c>
      <c r="H429" s="570"/>
      <c r="I429" s="571" t="s">
        <v>4</v>
      </c>
      <c r="J429" s="571"/>
      <c r="K429" s="579" t="s">
        <v>12</v>
      </c>
      <c r="L429" s="579"/>
      <c r="M429" s="197" t="s">
        <v>5</v>
      </c>
      <c r="N429" s="197" t="s">
        <v>6</v>
      </c>
      <c r="O429" s="198" t="s">
        <v>8</v>
      </c>
      <c r="P429" s="199" t="s">
        <v>9</v>
      </c>
      <c r="Q429" s="13"/>
      <c r="R429" s="13"/>
      <c r="S429" s="580" t="s">
        <v>125</v>
      </c>
      <c r="T429" s="580"/>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1" t="str">
        <f>IF(ISBLANK(partije!L62),"",partije!L62)</f>
        <v/>
      </c>
      <c r="H430" s="581"/>
      <c r="I430" s="581" t="str">
        <f>IF(ISBLANK(partije!M62),"",partije!M62)</f>
        <v/>
      </c>
      <c r="J430" s="581"/>
      <c r="K430" s="581" t="str">
        <f>IF(ISBLANK(partije!N62),"",partije!N62)</f>
        <v/>
      </c>
      <c r="L430" s="581"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2" t="str">
        <f>IF(ISBLANK(partije!L63),"",partije!L63)</f>
        <v/>
      </c>
      <c r="H431" s="582"/>
      <c r="I431" s="582" t="str">
        <f>IF(ISBLANK(partije!M63),"",partije!M63)</f>
        <v/>
      </c>
      <c r="J431" s="582"/>
      <c r="K431" s="582" t="str">
        <f>IF(ISBLANK(partije!N63),"",partije!N63)</f>
        <v/>
      </c>
      <c r="L431" s="582"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2" t="str">
        <f>IF(ISBLANK(partije!L128),"",partije!L128)</f>
        <v/>
      </c>
      <c r="H432" s="582"/>
      <c r="I432" s="582" t="str">
        <f>IF(ISBLANK(partije!M128),"",partije!M128)</f>
        <v/>
      </c>
      <c r="J432" s="582"/>
      <c r="K432" s="582" t="str">
        <f>IF(ISBLANK(partije!N128),"",partije!N128)</f>
        <v/>
      </c>
      <c r="L432" s="582"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2" t="str">
        <f>IF(ISBLANK(partije!L129),"",partije!L129)</f>
        <v/>
      </c>
      <c r="H433" s="582"/>
      <c r="I433" s="582" t="str">
        <f>IF(ISBLANK(partije!M129),"",partije!M129)</f>
        <v/>
      </c>
      <c r="J433" s="582"/>
      <c r="K433" s="582" t="str">
        <f>IF(ISBLANK(partije!N129),"",partije!N129)</f>
        <v/>
      </c>
      <c r="L433" s="582"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2" t="str">
        <f>IF(ISBLANK(partije!L194),"",partije!L194)</f>
        <v/>
      </c>
      <c r="H434" s="582"/>
      <c r="I434" s="582" t="str">
        <f>IF(ISBLANK(partije!M194),"",partije!M194)</f>
        <v/>
      </c>
      <c r="J434" s="582"/>
      <c r="K434" s="582" t="str">
        <f>IF(ISBLANK(partije!N194),"",partije!N194)</f>
        <v/>
      </c>
      <c r="L434" s="582"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2" t="str">
        <f>IF(ISBLANK(partije!L195),"",partije!L195)</f>
        <v/>
      </c>
      <c r="H435" s="572"/>
      <c r="I435" s="572" t="str">
        <f>IF(ISBLANK(partije!M195),"",partije!M195)</f>
        <v/>
      </c>
      <c r="J435" s="572"/>
      <c r="K435" s="572" t="str">
        <f>IF(ISBLANK(partije!N195),"",partije!N195)</f>
        <v/>
      </c>
      <c r="L435" s="572"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3">
        <v>1</v>
      </c>
      <c r="F438" s="573"/>
      <c r="G438" s="573">
        <v>2</v>
      </c>
      <c r="H438" s="573"/>
      <c r="I438" s="574">
        <v>3</v>
      </c>
      <c r="J438" s="574"/>
      <c r="K438" s="573">
        <v>4</v>
      </c>
      <c r="L438" s="573"/>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5" t="str">
        <f t="array" ref="G439">INDEX(E444:E449,MATCH(D439&amp;D440,C444:C449&amp;D444:D449,0))&amp;"/"&amp;INDEX(F444:F449,MATCH(D439&amp;D440,C444:C449&amp;D444:D449,0))</f>
        <v>/</v>
      </c>
      <c r="H439" s="576"/>
      <c r="I439" s="575" t="str">
        <f t="array" ref="I439">INDEX(E444:E449,MATCH(D439&amp;D441,C444:C449&amp;D444:D449,0))&amp;"/"&amp;INDEX(F444:F449,MATCH(D439&amp;D441,C444:C449&amp;D444:D449,0))</f>
        <v>/</v>
      </c>
      <c r="J439" s="576"/>
      <c r="K439" s="575" t="str">
        <f t="array" ref="K439">INDEX(E444:E449,MATCH(D439&amp;D442,C444:C449&amp;D444:D449,0))&amp;"/"&amp;INDEX(F444:F449,MATCH(D439&amp;D442,C444:C449&amp;D444:D449,0))</f>
        <v>/</v>
      </c>
      <c r="L439" s="576"/>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5" t="str">
        <f t="array" ref="E440">INDEX(F444:F449,MATCH(D439&amp;D440,C444:C449&amp;D444:D449,0))&amp;"/"&amp;INDEX(E444:E449,MATCH(D439&amp;D440,C444:C449&amp;D444:D449,0))</f>
        <v>/</v>
      </c>
      <c r="F440" s="576"/>
      <c r="G440" s="139"/>
      <c r="H440" s="140"/>
      <c r="I440" s="575" t="str">
        <f t="array" ref="I440">INDEX(E444:E449,MATCH(D440&amp;D441,C444:C449&amp;D444:D449,0))&amp;"/"&amp;INDEX(F444:F449,MATCH(D440&amp;D441,C444:C449&amp;D444:D449,0))</f>
        <v>/</v>
      </c>
      <c r="J440" s="576"/>
      <c r="K440" s="575" t="str">
        <f t="array" ref="K440">INDEX(E444:E449,MATCH(D440&amp;D442,C444:C449&amp;D444:D449,0))&amp;"/"&amp;INDEX(F444:F449,MATCH(D440&amp;D442,C444:C449&amp;D444:D449,0))</f>
        <v>/</v>
      </c>
      <c r="L440" s="576"/>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5" t="str">
        <f t="array" ref="E441">INDEX(F444:F449,MATCH(D439&amp;D441,C444:C449&amp;D444:D449,0))&amp;"/"&amp;INDEX(E444:E449,MATCH(D439&amp;D441,C444:C449&amp;D444:D449,0))</f>
        <v>/</v>
      </c>
      <c r="F441" s="576"/>
      <c r="G441" s="575" t="str">
        <f t="array" ref="G441">INDEX(F444:F449,MATCH(D440&amp;D441,C444:C449&amp;D444:D449,0))&amp;"/"&amp;INDEX(E444:E449,MATCH(D440&amp;D441,C444:C449&amp;D444:D449,0))</f>
        <v>/</v>
      </c>
      <c r="H441" s="576"/>
      <c r="I441" s="139"/>
      <c r="J441" s="140"/>
      <c r="K441" s="575" t="str">
        <f t="array" ref="K441">INDEX(E444:E449,MATCH(D441&amp;D442,C444:C449&amp;D444:D449,0))&amp;"/"&amp;INDEX(F444:F449,MATCH(D441&amp;D442,C444:C449&amp;D444:D449,0))</f>
        <v>/</v>
      </c>
      <c r="L441" s="576"/>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7" t="str">
        <f t="array" ref="E442">INDEX(F444:F449,MATCH(D439&amp;D442,C444:C449&amp;D444:D449,0))&amp;"/"&amp;INDEX(E444:E449,MATCH(D439&amp;D442,C444:C449&amp;D444:D449,0))</f>
        <v>/</v>
      </c>
      <c r="F442" s="578"/>
      <c r="G442" s="577" t="str">
        <f t="array" ref="G442">INDEX(F444:F449,MATCH(D440&amp;D442,C444:C449&amp;D444:D449,0))&amp;"/"&amp;INDEX(E444:E449,MATCH(D440&amp;D442,C444:C449&amp;D444:D449,0))</f>
        <v>/</v>
      </c>
      <c r="H442" s="578"/>
      <c r="I442" s="577" t="str">
        <f t="array" ref="I442">INDEX(F444:F449,MATCH(D441&amp;D442,C444:C449&amp;D444:D449,0))&amp;"/"&amp;INDEX(E444:E449,MATCH(D441&amp;D442,C444:C449&amp;D444:D449,0))</f>
        <v>/</v>
      </c>
      <c r="J442" s="578"/>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8"/>
      <c r="B443" s="568"/>
      <c r="C443" s="169"/>
      <c r="E443" s="569" t="s">
        <v>10</v>
      </c>
      <c r="F443" s="569"/>
      <c r="G443" s="570" t="s">
        <v>11</v>
      </c>
      <c r="H443" s="570"/>
      <c r="I443" s="571" t="s">
        <v>4</v>
      </c>
      <c r="J443" s="571"/>
      <c r="K443" s="579" t="s">
        <v>12</v>
      </c>
      <c r="L443" s="579"/>
      <c r="M443" s="197" t="s">
        <v>5</v>
      </c>
      <c r="N443" s="197" t="s">
        <v>6</v>
      </c>
      <c r="O443" s="198" t="s">
        <v>8</v>
      </c>
      <c r="P443" s="199" t="s">
        <v>9</v>
      </c>
      <c r="Q443" s="13"/>
      <c r="R443" s="13"/>
      <c r="S443" s="580" t="s">
        <v>125</v>
      </c>
      <c r="T443" s="580"/>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1" t="str">
        <f>IF(ISBLANK(partije!L64),"",partije!L64)</f>
        <v/>
      </c>
      <c r="H444" s="581"/>
      <c r="I444" s="581" t="str">
        <f>IF(ISBLANK(partije!M64),"",partije!M64)</f>
        <v/>
      </c>
      <c r="J444" s="581"/>
      <c r="K444" s="581" t="str">
        <f>IF(ISBLANK(partije!N64),"",partije!N64)</f>
        <v/>
      </c>
      <c r="L444" s="581"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2" t="str">
        <f>IF(ISBLANK(partije!L65),"",partije!L65)</f>
        <v/>
      </c>
      <c r="H445" s="582"/>
      <c r="I445" s="582" t="str">
        <f>IF(ISBLANK(partije!M65),"",partije!M65)</f>
        <v/>
      </c>
      <c r="J445" s="582"/>
      <c r="K445" s="582" t="str">
        <f>IF(ISBLANK(partije!N65),"",partije!N65)</f>
        <v/>
      </c>
      <c r="L445" s="582"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2" t="str">
        <f>IF(ISBLANK(partije!L130),"",partije!L130)</f>
        <v/>
      </c>
      <c r="H446" s="582"/>
      <c r="I446" s="582" t="str">
        <f>IF(ISBLANK(partije!M130),"",partije!M130)</f>
        <v/>
      </c>
      <c r="J446" s="582"/>
      <c r="K446" s="582" t="str">
        <f>IF(ISBLANK(partije!N130),"",partije!N130)</f>
        <v/>
      </c>
      <c r="L446" s="582"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2" t="str">
        <f>IF(ISBLANK(partije!L131),"",partije!L131)</f>
        <v/>
      </c>
      <c r="H447" s="582"/>
      <c r="I447" s="582" t="str">
        <f>IF(ISBLANK(partije!M131),"",partije!M131)</f>
        <v/>
      </c>
      <c r="J447" s="582"/>
      <c r="K447" s="582" t="str">
        <f>IF(ISBLANK(partije!N131),"",partije!N131)</f>
        <v/>
      </c>
      <c r="L447" s="582"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2" t="str">
        <f>IF(ISBLANK(partije!L196),"",partije!L196)</f>
        <v/>
      </c>
      <c r="H448" s="582"/>
      <c r="I448" s="582" t="str">
        <f>IF(ISBLANK(partije!M196),"",partije!M196)</f>
        <v/>
      </c>
      <c r="J448" s="582"/>
      <c r="K448" s="582" t="str">
        <f>IF(ISBLANK(partije!N196),"",partije!N196)</f>
        <v/>
      </c>
      <c r="L448" s="582"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2" t="str">
        <f>IF(ISBLANK(partije!L197),"",partije!L197)</f>
        <v/>
      </c>
      <c r="H449" s="572"/>
      <c r="I449" s="572" t="str">
        <f>IF(ISBLANK(partije!M197),"",partije!M197)</f>
        <v/>
      </c>
      <c r="J449" s="572"/>
      <c r="K449" s="572" t="str">
        <f>IF(ISBLANK(partije!N197),"",partije!N197)</f>
        <v/>
      </c>
      <c r="L449" s="572"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3">
        <v>1</v>
      </c>
      <c r="F452" s="573"/>
      <c r="G452" s="573">
        <v>2</v>
      </c>
      <c r="H452" s="573"/>
      <c r="I452" s="574">
        <v>3</v>
      </c>
      <c r="J452" s="574"/>
      <c r="K452" s="573">
        <v>4</v>
      </c>
      <c r="L452" s="573"/>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5" t="str">
        <f t="array" ref="G453">INDEX(E458:E463,MATCH(D453&amp;D454,C458:C463&amp;D458:D463,0))&amp;"/"&amp;INDEX(F458:F463,MATCH(D453&amp;D454,C458:C463&amp;D458:D463,0))</f>
        <v>/</v>
      </c>
      <c r="H453" s="576"/>
      <c r="I453" s="575" t="str">
        <f t="array" ref="I453">INDEX(E458:E463,MATCH(D453&amp;D455,C458:C463&amp;D458:D463,0))&amp;"/"&amp;INDEX(F458:F463,MATCH(D453&amp;D455,C458:C463&amp;D458:D463,0))</f>
        <v>/</v>
      </c>
      <c r="J453" s="576"/>
      <c r="K453" s="575" t="str">
        <f t="array" ref="K453">INDEX(E458:E463,MATCH(D453&amp;D456,C458:C463&amp;D458:D463,0))&amp;"/"&amp;INDEX(F458:F463,MATCH(D453&amp;D456,C458:C463&amp;D458:D463,0))</f>
        <v>/</v>
      </c>
      <c r="L453" s="576"/>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5" t="str">
        <f t="array" ref="E454">INDEX(F458:F463,MATCH(D453&amp;D454,C458:C463&amp;D458:D463,0))&amp;"/"&amp;INDEX(E458:E463,MATCH(D453&amp;D454,C458:C463&amp;D458:D463,0))</f>
        <v>/</v>
      </c>
      <c r="F454" s="576"/>
      <c r="G454" s="139"/>
      <c r="H454" s="140"/>
      <c r="I454" s="575" t="str">
        <f t="array" ref="I454">INDEX(E458:E463,MATCH(D454&amp;D455,C458:C463&amp;D458:D463,0))&amp;"/"&amp;INDEX(F458:F463,MATCH(D454&amp;D455,C458:C463&amp;D458:D463,0))</f>
        <v>/</v>
      </c>
      <c r="J454" s="576"/>
      <c r="K454" s="575" t="str">
        <f t="array" ref="K454">INDEX(E458:E463,MATCH(D454&amp;D456,C458:C463&amp;D458:D463,0))&amp;"/"&amp;INDEX(F458:F463,MATCH(D454&amp;D456,C458:C463&amp;D458:D463,0))</f>
        <v>/</v>
      </c>
      <c r="L454" s="576"/>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5" t="str">
        <f t="array" ref="E455">INDEX(F458:F463,MATCH(D453&amp;D455,C458:C463&amp;D458:D463,0))&amp;"/"&amp;INDEX(E458:E463,MATCH(D453&amp;D455,C458:C463&amp;D458:D463,0))</f>
        <v>/</v>
      </c>
      <c r="F455" s="576"/>
      <c r="G455" s="575" t="str">
        <f t="array" ref="G455">INDEX(F458:F463,MATCH(D454&amp;D455,C458:C463&amp;D458:D463,0))&amp;"/"&amp;INDEX(E458:E463,MATCH(D454&amp;D455,C458:C463&amp;D458:D463,0))</f>
        <v>/</v>
      </c>
      <c r="H455" s="576"/>
      <c r="I455" s="139"/>
      <c r="J455" s="140"/>
      <c r="K455" s="575" t="str">
        <f t="array" ref="K455">INDEX(E458:E463,MATCH(D455&amp;D456,C458:C463&amp;D458:D463,0))&amp;"/"&amp;INDEX(F458:F463,MATCH(D455&amp;D456,C458:C463&amp;D458:D463,0))</f>
        <v>/</v>
      </c>
      <c r="L455" s="576"/>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7" t="str">
        <f t="array" ref="E456">INDEX(F458:F463,MATCH(D453&amp;D456,C458:C463&amp;D458:D463,0))&amp;"/"&amp;INDEX(E458:E463,MATCH(D453&amp;D456,C458:C463&amp;D458:D463,0))</f>
        <v>/</v>
      </c>
      <c r="F456" s="578"/>
      <c r="G456" s="577" t="str">
        <f t="array" ref="G456">INDEX(F458:F463,MATCH(D454&amp;D456,C458:C463&amp;D458:D463,0))&amp;"/"&amp;INDEX(E458:E463,MATCH(D454&amp;D456,C458:C463&amp;D458:D463,0))</f>
        <v>/</v>
      </c>
      <c r="H456" s="578"/>
      <c r="I456" s="577" t="str">
        <f t="array" ref="I456">INDEX(F458:F463,MATCH(D455&amp;D456,C458:C463&amp;D458:D463,0))&amp;"/"&amp;INDEX(E458:E463,MATCH(D455&amp;D456,C458:C463&amp;D458:D463,0))</f>
        <v>/</v>
      </c>
      <c r="J456" s="578"/>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8"/>
      <c r="B457" s="568"/>
      <c r="C457" s="169"/>
      <c r="E457" s="569" t="s">
        <v>10</v>
      </c>
      <c r="F457" s="569"/>
      <c r="G457" s="570" t="s">
        <v>11</v>
      </c>
      <c r="H457" s="570"/>
      <c r="I457" s="571" t="s">
        <v>4</v>
      </c>
      <c r="J457" s="571"/>
      <c r="K457" s="579" t="s">
        <v>12</v>
      </c>
      <c r="L457" s="579"/>
      <c r="M457" s="197" t="s">
        <v>5</v>
      </c>
      <c r="N457" s="197" t="s">
        <v>6</v>
      </c>
      <c r="O457" s="198" t="s">
        <v>8</v>
      </c>
      <c r="P457" s="199" t="s">
        <v>9</v>
      </c>
      <c r="Q457" s="13"/>
      <c r="R457" s="13"/>
      <c r="S457" s="580" t="s">
        <v>125</v>
      </c>
      <c r="T457" s="580"/>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1" t="str">
        <f>IF(ISBLANK(partije!L66),"",partije!L66)</f>
        <v/>
      </c>
      <c r="H458" s="581"/>
      <c r="I458" s="581" t="str">
        <f>IF(ISBLANK(partije!M66),"",partije!M66)</f>
        <v/>
      </c>
      <c r="J458" s="581"/>
      <c r="K458" s="581" t="str">
        <f>IF(ISBLANK(partije!N66),"",partije!N66)</f>
        <v/>
      </c>
      <c r="L458" s="581"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2" t="str">
        <f>IF(ISBLANK(partije!L67),"",partije!L67)</f>
        <v/>
      </c>
      <c r="H459" s="582"/>
      <c r="I459" s="582" t="str">
        <f>IF(ISBLANK(partije!M67),"",partije!M67)</f>
        <v/>
      </c>
      <c r="J459" s="582"/>
      <c r="K459" s="582" t="str">
        <f>IF(ISBLANK(partije!N67),"",partije!N67)</f>
        <v/>
      </c>
      <c r="L459" s="582"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2" t="str">
        <f>IF(ISBLANK(partije!L132),"",partije!L132)</f>
        <v/>
      </c>
      <c r="H460" s="582"/>
      <c r="I460" s="582" t="str">
        <f>IF(ISBLANK(partije!M132),"",partije!M132)</f>
        <v/>
      </c>
      <c r="J460" s="582"/>
      <c r="K460" s="582" t="str">
        <f>IF(ISBLANK(partije!N132),"",partije!N132)</f>
        <v/>
      </c>
      <c r="L460" s="582"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2" t="str">
        <f>IF(ISBLANK(partije!L133),"",partije!L133)</f>
        <v/>
      </c>
      <c r="H461" s="582"/>
      <c r="I461" s="582" t="str">
        <f>IF(ISBLANK(partije!M133),"",partije!M133)</f>
        <v/>
      </c>
      <c r="J461" s="582"/>
      <c r="K461" s="582" t="str">
        <f>IF(ISBLANK(partije!N133),"",partije!N133)</f>
        <v/>
      </c>
      <c r="L461" s="582"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2" t="str">
        <f>IF(ISBLANK(partije!L198),"",partije!L198)</f>
        <v/>
      </c>
      <c r="H462" s="582"/>
      <c r="I462" s="582" t="str">
        <f>IF(ISBLANK(partije!M198),"",partije!M198)</f>
        <v/>
      </c>
      <c r="J462" s="582"/>
      <c r="K462" s="582" t="str">
        <f>IF(ISBLANK(partije!N198),"",partije!N198)</f>
        <v/>
      </c>
      <c r="L462" s="582"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2" t="str">
        <f>IF(ISBLANK(partije!L199),"",partije!L199)</f>
        <v/>
      </c>
      <c r="H463" s="572"/>
      <c r="I463" s="572" t="str">
        <f>IF(ISBLANK(partije!M199),"",partije!M199)</f>
        <v/>
      </c>
      <c r="J463" s="572"/>
      <c r="K463" s="572" t="str">
        <f>IF(ISBLANK(partije!N199),"",partije!N199)</f>
        <v/>
      </c>
      <c r="L463" s="572"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405:H405"/>
    <mergeCell ref="G425:H425"/>
    <mergeCell ref="I425:J425"/>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251:H251"/>
    <mergeCell ref="I251:J251"/>
    <mergeCell ref="K251:L251"/>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20:F120"/>
    <mergeCell ref="G120:H120"/>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45:J145"/>
    <mergeCell ref="I146:J146"/>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G302:H302"/>
    <mergeCell ref="I253:J253"/>
    <mergeCell ref="K253:L253"/>
    <mergeCell ref="E298:F298"/>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41" priority="381">
      <formula>"ISNA(P4)"</formula>
    </cfRule>
  </conditionalFormatting>
  <conditionalFormatting sqref="Q5 Q19 Q33 Q187 Q46:Q47 Q61 Q75 Q89 Q103 Q131 P117:Q117 Q145 Q159 Q173 Q201 Q215 Q229 Q243 Q257 Q271 Q285 Q299 Q313 Q327 Q341 Q355 Q369 Q383 Q397 Q411 Q425 Q439 Q453">
    <cfRule type="expression" dxfId="140" priority="380">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39" priority="378">
      <formula>ISERROR(M1)</formula>
    </cfRule>
    <cfRule type="containsErrors" dxfId="138" priority="379">
      <formula>ISERROR(M1)</formula>
    </cfRule>
  </conditionalFormatting>
  <conditionalFormatting sqref="C5:C8">
    <cfRule type="duplicateValues" dxfId="137" priority="142" stopIfTrue="1"/>
    <cfRule type="duplicateValues" dxfId="136" priority="155" stopIfTrue="1"/>
  </conditionalFormatting>
  <conditionalFormatting sqref="C19 C21:C22">
    <cfRule type="duplicateValues" dxfId="135" priority="154" stopIfTrue="1"/>
  </conditionalFormatting>
  <conditionalFormatting sqref="C33">
    <cfRule type="duplicateValues" dxfId="134" priority="153" stopIfTrue="1"/>
  </conditionalFormatting>
  <conditionalFormatting sqref="C47">
    <cfRule type="duplicateValues" dxfId="133" priority="152" stopIfTrue="1"/>
  </conditionalFormatting>
  <conditionalFormatting sqref="C61">
    <cfRule type="duplicateValues" dxfId="132" priority="151" stopIfTrue="1"/>
  </conditionalFormatting>
  <conditionalFormatting sqref="C75">
    <cfRule type="duplicateValues" dxfId="131" priority="150" stopIfTrue="1"/>
  </conditionalFormatting>
  <conditionalFormatting sqref="C89">
    <cfRule type="duplicateValues" dxfId="130" priority="149" stopIfTrue="1"/>
  </conditionalFormatting>
  <conditionalFormatting sqref="C103">
    <cfRule type="duplicateValues" dxfId="129" priority="148" stopIfTrue="1"/>
  </conditionalFormatting>
  <conditionalFormatting sqref="C117">
    <cfRule type="duplicateValues" dxfId="128" priority="147" stopIfTrue="1"/>
  </conditionalFormatting>
  <conditionalFormatting sqref="C131">
    <cfRule type="duplicateValues" dxfId="127" priority="146" stopIfTrue="1"/>
  </conditionalFormatting>
  <conditionalFormatting sqref="C131:C134">
    <cfRule type="duplicateValues" dxfId="126" priority="145" stopIfTrue="1"/>
  </conditionalFormatting>
  <conditionalFormatting sqref="C117:C120">
    <cfRule type="duplicateValues" dxfId="125" priority="144" stopIfTrue="1"/>
  </conditionalFormatting>
  <conditionalFormatting sqref="C103:C106">
    <cfRule type="duplicateValues" dxfId="124" priority="143" stopIfTrue="1"/>
  </conditionalFormatting>
  <conditionalFormatting sqref="C19 C21:C22">
    <cfRule type="duplicateValues" dxfId="123" priority="140" stopIfTrue="1"/>
    <cfRule type="duplicateValues" dxfId="122" priority="141" stopIfTrue="1"/>
  </conditionalFormatting>
  <conditionalFormatting sqref="C20 C33:C34 C36">
    <cfRule type="duplicateValues" dxfId="121" priority="138" stopIfTrue="1"/>
    <cfRule type="duplicateValues" dxfId="120" priority="139" stopIfTrue="1"/>
  </conditionalFormatting>
  <conditionalFormatting sqref="C47:C50">
    <cfRule type="duplicateValues" dxfId="119" priority="136" stopIfTrue="1"/>
    <cfRule type="duplicateValues" dxfId="118" priority="137" stopIfTrue="1"/>
  </conditionalFormatting>
  <conditionalFormatting sqref="C61:C64">
    <cfRule type="duplicateValues" dxfId="117" priority="134" stopIfTrue="1"/>
    <cfRule type="duplicateValues" dxfId="116" priority="135" stopIfTrue="1"/>
  </conditionalFormatting>
  <conditionalFormatting sqref="C75:C78">
    <cfRule type="duplicateValues" dxfId="115" priority="132" stopIfTrue="1"/>
    <cfRule type="duplicateValues" dxfId="114" priority="133" stopIfTrue="1"/>
  </conditionalFormatting>
  <conditionalFormatting sqref="C89:C92">
    <cfRule type="duplicateValues" dxfId="113" priority="130" stopIfTrue="1"/>
    <cfRule type="duplicateValues" dxfId="112" priority="131" stopIfTrue="1"/>
  </conditionalFormatting>
  <conditionalFormatting sqref="C103:C106">
    <cfRule type="duplicateValues" dxfId="111" priority="128" stopIfTrue="1"/>
    <cfRule type="duplicateValues" dxfId="110" priority="129" stopIfTrue="1"/>
  </conditionalFormatting>
  <conditionalFormatting sqref="C117:C120">
    <cfRule type="duplicateValues" dxfId="109" priority="126" stopIfTrue="1"/>
    <cfRule type="duplicateValues" dxfId="108" priority="127" stopIfTrue="1"/>
  </conditionalFormatting>
  <conditionalFormatting sqref="C131:C134">
    <cfRule type="duplicateValues" dxfId="107" priority="124" stopIfTrue="1"/>
    <cfRule type="duplicateValues" dxfId="106" priority="125" stopIfTrue="1"/>
  </conditionalFormatting>
  <conditionalFormatting sqref="C145:C148">
    <cfRule type="duplicateValues" dxfId="105" priority="122" stopIfTrue="1"/>
    <cfRule type="duplicateValues" dxfId="104" priority="123" stopIfTrue="1"/>
  </conditionalFormatting>
  <conditionalFormatting sqref="C159:C162">
    <cfRule type="duplicateValues" dxfId="103" priority="120" stopIfTrue="1"/>
    <cfRule type="duplicateValues" dxfId="102" priority="121" stopIfTrue="1"/>
  </conditionalFormatting>
  <conditionalFormatting sqref="C173:C176">
    <cfRule type="duplicateValues" dxfId="101" priority="118" stopIfTrue="1"/>
    <cfRule type="duplicateValues" dxfId="100" priority="119" stopIfTrue="1"/>
  </conditionalFormatting>
  <conditionalFormatting sqref="C187:C190">
    <cfRule type="duplicateValues" dxfId="99" priority="116" stopIfTrue="1"/>
    <cfRule type="duplicateValues" dxfId="98" priority="117" stopIfTrue="1"/>
  </conditionalFormatting>
  <conditionalFormatting sqref="C201:C204">
    <cfRule type="duplicateValues" dxfId="97" priority="114" stopIfTrue="1"/>
    <cfRule type="duplicateValues" dxfId="96" priority="115" stopIfTrue="1"/>
  </conditionalFormatting>
  <conditionalFormatting sqref="C215:C218">
    <cfRule type="duplicateValues" dxfId="95" priority="112" stopIfTrue="1"/>
    <cfRule type="duplicateValues" dxfId="94" priority="113" stopIfTrue="1"/>
  </conditionalFormatting>
  <conditionalFormatting sqref="C229:C232">
    <cfRule type="duplicateValues" dxfId="93" priority="110" stopIfTrue="1"/>
    <cfRule type="duplicateValues" dxfId="92" priority="111" stopIfTrue="1"/>
  </conditionalFormatting>
  <conditionalFormatting sqref="C243:C246">
    <cfRule type="duplicateValues" dxfId="91" priority="108" stopIfTrue="1"/>
    <cfRule type="duplicateValues" dxfId="90" priority="109" stopIfTrue="1"/>
  </conditionalFormatting>
  <conditionalFormatting sqref="C257:C260">
    <cfRule type="duplicateValues" dxfId="89" priority="106" stopIfTrue="1"/>
    <cfRule type="duplicateValues" dxfId="88" priority="107" stopIfTrue="1"/>
  </conditionalFormatting>
  <conditionalFormatting sqref="C271:C274">
    <cfRule type="duplicateValues" dxfId="87" priority="104" stopIfTrue="1"/>
    <cfRule type="duplicateValues" dxfId="86" priority="105" stopIfTrue="1"/>
  </conditionalFormatting>
  <conditionalFormatting sqref="C285:C288">
    <cfRule type="duplicateValues" dxfId="85" priority="102" stopIfTrue="1"/>
    <cfRule type="duplicateValues" dxfId="84" priority="103" stopIfTrue="1"/>
  </conditionalFormatting>
  <conditionalFormatting sqref="C299:C302">
    <cfRule type="duplicateValues" dxfId="83" priority="100" stopIfTrue="1"/>
    <cfRule type="duplicateValues" dxfId="82" priority="101" stopIfTrue="1"/>
  </conditionalFormatting>
  <conditionalFormatting sqref="C313:C316">
    <cfRule type="duplicateValues" dxfId="81" priority="98" stopIfTrue="1"/>
    <cfRule type="duplicateValues" dxfId="80" priority="99" stopIfTrue="1"/>
  </conditionalFormatting>
  <conditionalFormatting sqref="C327:C330">
    <cfRule type="duplicateValues" dxfId="79" priority="96" stopIfTrue="1"/>
    <cfRule type="duplicateValues" dxfId="78" priority="97" stopIfTrue="1"/>
  </conditionalFormatting>
  <conditionalFormatting sqref="C341:C344">
    <cfRule type="duplicateValues" dxfId="77" priority="94" stopIfTrue="1"/>
    <cfRule type="duplicateValues" dxfId="76" priority="95" stopIfTrue="1"/>
  </conditionalFormatting>
  <conditionalFormatting sqref="C355:C358">
    <cfRule type="duplicateValues" dxfId="75" priority="92" stopIfTrue="1"/>
    <cfRule type="duplicateValues" dxfId="74" priority="93" stopIfTrue="1"/>
  </conditionalFormatting>
  <conditionalFormatting sqref="C369:C372">
    <cfRule type="duplicateValues" dxfId="73" priority="90" stopIfTrue="1"/>
    <cfRule type="duplicateValues" dxfId="72" priority="91" stopIfTrue="1"/>
  </conditionalFormatting>
  <conditionalFormatting sqref="C383:C386">
    <cfRule type="duplicateValues" dxfId="71" priority="88" stopIfTrue="1"/>
    <cfRule type="duplicateValues" dxfId="70" priority="89" stopIfTrue="1"/>
  </conditionalFormatting>
  <conditionalFormatting sqref="C397:C400">
    <cfRule type="duplicateValues" dxfId="69" priority="86" stopIfTrue="1"/>
    <cfRule type="duplicateValues" dxfId="68" priority="87" stopIfTrue="1"/>
  </conditionalFormatting>
  <conditionalFormatting sqref="C411:C414">
    <cfRule type="duplicateValues" dxfId="67" priority="84" stopIfTrue="1"/>
    <cfRule type="duplicateValues" dxfId="66" priority="85" stopIfTrue="1"/>
  </conditionalFormatting>
  <conditionalFormatting sqref="C425:C428">
    <cfRule type="duplicateValues" dxfId="65" priority="82" stopIfTrue="1"/>
    <cfRule type="duplicateValues" dxfId="64" priority="83" stopIfTrue="1"/>
  </conditionalFormatting>
  <conditionalFormatting sqref="C439:C442">
    <cfRule type="duplicateValues" dxfId="63" priority="80" stopIfTrue="1"/>
    <cfRule type="duplicateValues" dxfId="62" priority="81" stopIfTrue="1"/>
  </conditionalFormatting>
  <conditionalFormatting sqref="C453:C456">
    <cfRule type="duplicateValues" dxfId="61" priority="78" stopIfTrue="1"/>
    <cfRule type="duplicateValues" dxfId="60" priority="79" stopIfTrue="1"/>
  </conditionalFormatting>
  <conditionalFormatting sqref="C78">
    <cfRule type="duplicateValues" dxfId="59" priority="76" stopIfTrue="1"/>
    <cfRule type="duplicateValues" dxfId="58" priority="77" stopIfTrue="1"/>
  </conditionalFormatting>
  <conditionalFormatting sqref="C61">
    <cfRule type="duplicateValues" dxfId="57" priority="6" stopIfTrue="1"/>
    <cfRule type="duplicateValues" dxfId="56" priority="7" stopIfTrue="1"/>
  </conditionalFormatting>
  <conditionalFormatting sqref="C35">
    <cfRule type="duplicateValues" dxfId="55" priority="3" stopIfTrue="1"/>
  </conditionalFormatting>
  <conditionalFormatting sqref="C35">
    <cfRule type="duplicateValues" dxfId="54" priority="1" stopIfTrue="1"/>
    <cfRule type="duplicateValues" dxfId="53"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zoomScaleSheetLayoutView="100" workbookViewId="0">
      <selection activeCell="L11" sqref="L1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4" t="str">
        <f>info!C3</f>
        <v>Pojedinačno prvenstvo RSTSN</v>
      </c>
      <c r="B1" s="584"/>
      <c r="C1" s="584"/>
      <c r="D1" s="586" t="s">
        <v>180</v>
      </c>
      <c r="E1" s="586"/>
      <c r="F1" s="585" t="str">
        <f>info!C4</f>
        <v>Mlađi kadeti</v>
      </c>
      <c r="G1" s="585"/>
    </row>
    <row r="2" spans="1:10" ht="22.5" customHeight="1">
      <c r="A2" s="357" t="s">
        <v>16</v>
      </c>
      <c r="B2" s="358" t="s">
        <v>181</v>
      </c>
      <c r="C2" s="358" t="s">
        <v>26</v>
      </c>
      <c r="D2" s="364" t="s">
        <v>138</v>
      </c>
      <c r="E2" s="358" t="s">
        <v>182</v>
      </c>
      <c r="F2" s="358" t="s">
        <v>26</v>
      </c>
      <c r="G2" s="364" t="s">
        <v>138</v>
      </c>
    </row>
    <row r="3" spans="1:10" ht="22.5" customHeight="1">
      <c r="A3" s="359">
        <v>1</v>
      </c>
      <c r="B3" s="253" t="s">
        <v>198</v>
      </c>
      <c r="C3" s="253" t="s">
        <v>211</v>
      </c>
      <c r="D3" s="366">
        <v>1</v>
      </c>
      <c r="E3" s="253" t="s">
        <v>227</v>
      </c>
      <c r="F3" s="253" t="s">
        <v>241</v>
      </c>
      <c r="G3" s="366">
        <v>29</v>
      </c>
      <c r="H3" s="360" t="str">
        <f>B3</f>
        <v>Petrović Đorđe</v>
      </c>
      <c r="I3" s="360">
        <f>D3</f>
        <v>1</v>
      </c>
      <c r="J3" s="360" t="str">
        <f>C3</f>
        <v>Železničar</v>
      </c>
    </row>
    <row r="4" spans="1:10" ht="22.5" customHeight="1">
      <c r="A4" s="359">
        <v>2</v>
      </c>
      <c r="B4" s="253" t="s">
        <v>208</v>
      </c>
      <c r="C4" s="253" t="s">
        <v>212</v>
      </c>
      <c r="D4" s="366">
        <v>32</v>
      </c>
      <c r="E4" s="253" t="s">
        <v>235</v>
      </c>
      <c r="F4" s="253" t="s">
        <v>236</v>
      </c>
      <c r="G4" s="366">
        <v>12</v>
      </c>
      <c r="H4" s="361" t="str">
        <f t="shared" ref="H4:H35" si="0">B4</f>
        <v>Vidić Petar</v>
      </c>
      <c r="I4" s="361">
        <f t="shared" ref="I4:I35" si="1">D4</f>
        <v>32</v>
      </c>
      <c r="J4" s="360" t="str">
        <f t="shared" ref="J4:J35" si="2">C4</f>
        <v>Hajduk Veljko</v>
      </c>
    </row>
    <row r="5" spans="1:10" ht="22.5" customHeight="1">
      <c r="A5" s="359">
        <v>3</v>
      </c>
      <c r="B5" s="253" t="s">
        <v>201</v>
      </c>
      <c r="C5" s="253" t="s">
        <v>214</v>
      </c>
      <c r="D5" s="366">
        <v>16</v>
      </c>
      <c r="E5" s="253" t="s">
        <v>223</v>
      </c>
      <c r="F5" s="253" t="s">
        <v>243</v>
      </c>
      <c r="G5" s="366">
        <v>20</v>
      </c>
      <c r="H5" s="361" t="str">
        <f t="shared" si="0"/>
        <v>Ilić Bogdan</v>
      </c>
      <c r="I5" s="361">
        <f t="shared" si="1"/>
        <v>16</v>
      </c>
      <c r="J5" s="360" t="str">
        <f t="shared" si="2"/>
        <v>SFS Borac</v>
      </c>
    </row>
    <row r="6" spans="1:10" ht="22.5" customHeight="1">
      <c r="A6" s="359">
        <v>4</v>
      </c>
      <c r="B6" s="253" t="s">
        <v>204</v>
      </c>
      <c r="C6" s="253" t="s">
        <v>213</v>
      </c>
      <c r="D6" s="366">
        <v>17</v>
      </c>
      <c r="E6" s="253" t="s">
        <v>238</v>
      </c>
      <c r="F6" s="253" t="s">
        <v>239</v>
      </c>
      <c r="G6" s="366">
        <v>4</v>
      </c>
      <c r="H6" s="361" t="str">
        <f t="shared" si="0"/>
        <v>Smiljković Branislav</v>
      </c>
      <c r="I6" s="361">
        <f t="shared" si="1"/>
        <v>17</v>
      </c>
      <c r="J6" s="360" t="str">
        <f t="shared" si="2"/>
        <v>Napad</v>
      </c>
    </row>
    <row r="7" spans="1:10" ht="22.5" customHeight="1">
      <c r="A7" s="359">
        <v>5</v>
      </c>
      <c r="B7" s="253" t="s">
        <v>210</v>
      </c>
      <c r="C7" s="253" t="s">
        <v>212</v>
      </c>
      <c r="D7" s="366">
        <v>24</v>
      </c>
      <c r="E7" s="253" t="s">
        <v>253</v>
      </c>
      <c r="F7" s="253" t="s">
        <v>241</v>
      </c>
      <c r="G7" s="366">
        <v>5</v>
      </c>
      <c r="H7" s="361" t="str">
        <f t="shared" si="0"/>
        <v>Stanković Viktor</v>
      </c>
      <c r="I7" s="361">
        <f t="shared" si="1"/>
        <v>24</v>
      </c>
      <c r="J7" s="360" t="str">
        <f t="shared" si="2"/>
        <v>Hajduk Veljko</v>
      </c>
    </row>
    <row r="8" spans="1:10" ht="22.5" customHeight="1">
      <c r="A8" s="359">
        <v>6</v>
      </c>
      <c r="B8" s="253" t="s">
        <v>231</v>
      </c>
      <c r="C8" s="253" t="s">
        <v>212</v>
      </c>
      <c r="D8" s="366">
        <v>9</v>
      </c>
      <c r="E8" s="253" t="s">
        <v>205</v>
      </c>
      <c r="F8" s="253" t="s">
        <v>213</v>
      </c>
      <c r="G8" s="366">
        <v>28</v>
      </c>
      <c r="H8" s="361" t="str">
        <f t="shared" si="0"/>
        <v>Pucarević Pavle</v>
      </c>
      <c r="I8" s="361">
        <f t="shared" si="1"/>
        <v>9</v>
      </c>
      <c r="J8" s="360" t="str">
        <f t="shared" si="2"/>
        <v>Hajduk Veljko</v>
      </c>
    </row>
    <row r="9" spans="1:10" ht="22.5" customHeight="1">
      <c r="A9" s="359">
        <v>7</v>
      </c>
      <c r="B9" s="253" t="s">
        <v>202</v>
      </c>
      <c r="C9" s="253" t="s">
        <v>214</v>
      </c>
      <c r="D9" s="366">
        <v>25</v>
      </c>
      <c r="E9" s="253" t="s">
        <v>226</v>
      </c>
      <c r="F9" s="253" t="s">
        <v>241</v>
      </c>
      <c r="G9" s="366">
        <v>13</v>
      </c>
      <c r="H9" s="361" t="str">
        <f t="shared" si="0"/>
        <v>Aleksić Milan</v>
      </c>
      <c r="I9" s="361">
        <f t="shared" si="1"/>
        <v>25</v>
      </c>
      <c r="J9" s="360" t="str">
        <f t="shared" si="2"/>
        <v>SFS Borac</v>
      </c>
    </row>
    <row r="10" spans="1:10" ht="22.5" customHeight="1">
      <c r="A10" s="359">
        <v>8</v>
      </c>
      <c r="B10" s="253" t="s">
        <v>221</v>
      </c>
      <c r="C10" s="253" t="s">
        <v>254</v>
      </c>
      <c r="D10" s="366">
        <v>8</v>
      </c>
      <c r="E10" s="253" t="s">
        <v>203</v>
      </c>
      <c r="F10" s="253" t="s">
        <v>214</v>
      </c>
      <c r="G10" s="366">
        <v>21</v>
      </c>
      <c r="H10" s="361" t="str">
        <f t="shared" si="0"/>
        <v>Šujica Mateja</v>
      </c>
      <c r="I10" s="361">
        <f t="shared" si="1"/>
        <v>8</v>
      </c>
      <c r="J10" s="360" t="str">
        <f t="shared" si="2"/>
        <v>Top Spin Storek</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str">
        <f>E3</f>
        <v>Terzić Vladica</v>
      </c>
      <c r="I36" s="361">
        <f>G3</f>
        <v>29</v>
      </c>
      <c r="J36" s="361" t="str">
        <f>F3</f>
        <v>Grabovac Spin</v>
      </c>
    </row>
    <row r="37" spans="1:10" ht="15.75" customHeight="1">
      <c r="H37" s="361" t="str">
        <f t="shared" ref="H37:H59" si="3">E4</f>
        <v>Pavković Đorđe</v>
      </c>
      <c r="I37" s="361">
        <f t="shared" ref="I37:I59" si="4">G4</f>
        <v>12</v>
      </c>
      <c r="J37" s="361" t="str">
        <f>F4</f>
        <v>Ozren</v>
      </c>
    </row>
    <row r="38" spans="1:10" ht="15.75" customHeight="1">
      <c r="H38" s="361" t="str">
        <f t="shared" si="3"/>
        <v>Dimitrijević Ognjen</v>
      </c>
      <c r="I38" s="361">
        <f t="shared" si="4"/>
        <v>20</v>
      </c>
      <c r="J38" s="361" t="str">
        <f t="shared" ref="J38:J68" si="5">F5</f>
        <v>Radnički Pirot</v>
      </c>
    </row>
    <row r="39" spans="1:10" ht="15.75" customHeight="1">
      <c r="H39" s="361" t="str">
        <f t="shared" si="3"/>
        <v>Vasić Bogdan</v>
      </c>
      <c r="I39" s="361">
        <f t="shared" si="4"/>
        <v>4</v>
      </c>
      <c r="J39" s="361" t="str">
        <f t="shared" si="5"/>
        <v>Stoni</v>
      </c>
    </row>
    <row r="40" spans="1:10" ht="15.75" customHeight="1">
      <c r="H40" s="361" t="str">
        <f t="shared" si="3"/>
        <v>Kostić Srđan</v>
      </c>
      <c r="I40" s="361">
        <f t="shared" si="4"/>
        <v>5</v>
      </c>
      <c r="J40" s="361" t="str">
        <f t="shared" si="5"/>
        <v>Grabovac Spin</v>
      </c>
    </row>
    <row r="41" spans="1:10" ht="15.75" customHeight="1">
      <c r="H41" s="361" t="str">
        <f t="shared" si="3"/>
        <v>Jeftić Mateja</v>
      </c>
      <c r="I41" s="361">
        <f t="shared" si="4"/>
        <v>28</v>
      </c>
      <c r="J41" s="361" t="str">
        <f t="shared" si="5"/>
        <v>Napad</v>
      </c>
    </row>
    <row r="42" spans="1:10" ht="15.75" customHeight="1">
      <c r="H42" s="361" t="str">
        <f t="shared" si="3"/>
        <v>Trošić Janko</v>
      </c>
      <c r="I42" s="361">
        <f t="shared" si="4"/>
        <v>13</v>
      </c>
      <c r="J42" s="361" t="str">
        <f t="shared" si="5"/>
        <v>Grabovac Spin</v>
      </c>
    </row>
    <row r="43" spans="1:10" ht="15.75" customHeight="1">
      <c r="H43" s="361" t="str">
        <f t="shared" si="3"/>
        <v>Aleksić Đorđe</v>
      </c>
      <c r="I43" s="361">
        <f t="shared" si="4"/>
        <v>21</v>
      </c>
      <c r="J43" s="361" t="str">
        <f t="shared" si="5"/>
        <v>SFS Borac</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2" priority="9" stopIfTrue="1" operator="equal">
      <formula>0</formula>
    </cfRule>
  </conditionalFormatting>
  <conditionalFormatting sqref="B3:G35">
    <cfRule type="containsErrors" dxfId="1" priority="8" stopIfTrue="1">
      <formula>ISERROR(B3)</formula>
    </cfRule>
  </conditionalFormatting>
  <conditionalFormatting sqref="D3:D35 G3:G35">
    <cfRule type="duplicateValues" dxfId="52"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abSelected="1" topLeftCell="A37" zoomScaleSheetLayoutView="80" workbookViewId="0">
      <selection activeCell="T39" sqref="T39:T40"/>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Mlađi kadeti</v>
      </c>
    </row>
    <row r="2" spans="1:39" ht="13.5" customHeight="1" thickTop="1">
      <c r="AM2" s="350"/>
    </row>
    <row r="3" spans="1:39" ht="16.5" customHeight="1">
      <c r="A3" s="541">
        <v>1</v>
      </c>
      <c r="B3" s="541">
        <v>1</v>
      </c>
      <c r="C3" s="618" t="str">
        <f>IF(ISNA(MATCH(A3,spisak!$E$4:$E$151,0)),IF(ISNA(MATCH(A3,plasman!$I$3:$I$68,0)),"bye",INDEX(plasman!$H$3:$H$68,MATCH(A3,plasman!$I$3:$I$68,0))),INDEX(spisak!$B$4:$B$151,MATCH(A3,spisak!$E$4:$E$151,0)))</f>
        <v>Petrović Đorđe</v>
      </c>
      <c r="D3" s="618"/>
      <c r="E3" s="618"/>
      <c r="F3" s="618"/>
      <c r="G3" s="620" t="str">
        <f>IF(ISNA(MATCH(C3,spisak!$B$4:$B$151,0)),"",INDEX(spisak!$C$4:$C$151,MATCH(C3,spisak!$B$4:$B$151,0)))</f>
        <v>Železničar</v>
      </c>
      <c r="H3" s="620"/>
      <c r="I3" s="620"/>
      <c r="J3" s="592" t="str">
        <f>partije!$S$200</f>
        <v>Petrović Đorđe</v>
      </c>
      <c r="K3" s="592"/>
      <c r="L3" s="592"/>
      <c r="M3" s="592"/>
      <c r="N3" s="592"/>
      <c r="O3" s="595" t="str">
        <f>IF(ISBLANK(partije!J200),"",IF(partije!J200&gt;partije!K200,partije!J200,partije!K200))</f>
        <v/>
      </c>
      <c r="P3" s="592" t="str">
        <f>IF(ISBLANK(partije!J200),"",IF(partije!J200&gt;partije!K200,partije!K200,partije!J200))</f>
        <v/>
      </c>
      <c r="Q3" s="281"/>
      <c r="R3" s="281"/>
      <c r="S3" s="281"/>
      <c r="T3" s="281"/>
      <c r="U3" s="281"/>
      <c r="V3" s="645" t="s">
        <v>137</v>
      </c>
      <c r="W3" s="645"/>
      <c r="X3" s="645"/>
      <c r="Y3" s="594" t="s">
        <v>198</v>
      </c>
      <c r="Z3" s="594"/>
      <c r="AA3" s="594"/>
      <c r="AB3" s="594"/>
      <c r="AC3" s="594"/>
      <c r="AD3" s="594"/>
      <c r="AE3" s="592" t="str">
        <f>partije!$S$200</f>
        <v>Petrović Đorđe</v>
      </c>
      <c r="AF3" s="592"/>
      <c r="AG3" s="592"/>
      <c r="AH3" s="592"/>
      <c r="AI3" s="592"/>
      <c r="AJ3" s="624" t="str">
        <f>IF(ISBLANK(partije!J262),"",IF(partije!J262&gt;partije!K262,partije!J262,partije!K262))</f>
        <v/>
      </c>
      <c r="AK3" s="625" t="str">
        <f>IF(ISBLANK(partije!J262),"",IF(partije!J262&gt;partije!K262,partije!K262,partije!J262))</f>
        <v/>
      </c>
      <c r="AL3" s="282"/>
      <c r="AM3" s="351"/>
    </row>
    <row r="4" spans="1:39" ht="12" customHeight="1">
      <c r="A4" s="623">
        <v>2</v>
      </c>
      <c r="B4" s="623"/>
      <c r="C4" s="617" t="str">
        <f>IF(ISNA(MATCH(A4,spisak!$E$4:$E$151,0)),IF(ISNA(MATCH(A4,plasman!$I$3:$I$68,0)),"bye",INDEX(plasman!$H$3:$H$68,MATCH(A4,plasman!$I$3:$I$68,0))),INDEX(spisak!$B$4:$B$151,MATCH(A4,spisak!$E$4:$E$151,0)))</f>
        <v>bye</v>
      </c>
      <c r="D4" s="617"/>
      <c r="E4" s="617"/>
      <c r="F4" s="617"/>
      <c r="G4" s="619" t="str">
        <f>IF(ISNA(MATCH(C4,spisak!$B$4:$B$151,0)),"",INDEX(spisak!$C$4:$C$151,MATCH(C4,spisak!$B$4:$B$151,0)))</f>
        <v/>
      </c>
      <c r="H4" s="619"/>
      <c r="I4" s="621"/>
      <c r="J4" s="592"/>
      <c r="K4" s="592"/>
      <c r="L4" s="592"/>
      <c r="M4" s="592"/>
      <c r="N4" s="592"/>
      <c r="O4" s="595"/>
      <c r="P4" s="592"/>
      <c r="Q4" s="281"/>
      <c r="R4" s="281"/>
      <c r="S4" s="281"/>
      <c r="T4" s="281"/>
      <c r="U4" s="281"/>
      <c r="V4" s="281"/>
      <c r="W4" s="281"/>
      <c r="X4" s="281"/>
      <c r="Y4" s="643" t="s">
        <v>208</v>
      </c>
      <c r="Z4" s="643"/>
      <c r="AA4" s="643"/>
      <c r="AB4" s="643"/>
      <c r="AC4" s="643"/>
      <c r="AD4" s="644"/>
      <c r="AE4" s="592"/>
      <c r="AF4" s="592"/>
      <c r="AG4" s="592"/>
      <c r="AH4" s="592"/>
      <c r="AI4" s="592"/>
      <c r="AJ4" s="603"/>
      <c r="AK4" s="600"/>
      <c r="AL4" s="282"/>
      <c r="AM4" s="351"/>
    </row>
    <row r="5" spans="1:39" ht="12" customHeight="1">
      <c r="A5" s="623"/>
      <c r="B5" s="623"/>
      <c r="C5" s="618">
        <f>IF(ISNA(MATCH(A5,spisak!$E$4:$E$151,0)),IF(ISNA(MATCH(A5,plasman!$I$3:$I$68,0)),"bye",INDEX(plasman!$H$3:$H$68,MATCH(A5,plasman!$I$3:$I$68,0))),INDEX(spisak!$B$4:$B$151,MATCH(A5,spisak!$E$4:$E$151,0)))</f>
        <v>0</v>
      </c>
      <c r="D5" s="618"/>
      <c r="E5" s="618"/>
      <c r="F5" s="618"/>
      <c r="G5" s="620" t="str">
        <f>IF(ISNA(MATCH(C5,spisak!$B$4:$B$151,0)),"",INDEX(spisak!$C$4:$C$151,MATCH(C5,spisak!$B$4:$B$151,0)))</f>
        <v/>
      </c>
      <c r="H5" s="620"/>
      <c r="I5" s="622"/>
      <c r="J5" s="613" t="str">
        <f>IF(ISBLANK(partije!L200),"",partije!L200)</f>
        <v/>
      </c>
      <c r="K5" s="613" t="str">
        <f>IF(ISBLANK(partije!M200),"",partije!M200)</f>
        <v/>
      </c>
      <c r="L5" s="613" t="str">
        <f>IF(ISBLANK(partije!N200),"",partije!N200)</f>
        <v/>
      </c>
      <c r="M5" s="613" t="str">
        <f>IF(ISBLANK(partije!O200),"",partije!O200)</f>
        <v/>
      </c>
      <c r="N5" s="613" t="str">
        <f>IF(ISBLANK(partije!P200),"",partije!P200)</f>
        <v/>
      </c>
      <c r="O5" s="613" t="str">
        <f>IF(ISBLANK(partije!Q200),"",partije!Q200)</f>
        <v/>
      </c>
      <c r="P5" s="615" t="str">
        <f>IF(ISBLANK(partije!R200),"",partije!R200)</f>
        <v/>
      </c>
      <c r="Q5" s="592" t="str">
        <f>partije!$S$200</f>
        <v>Petrović Đorđe</v>
      </c>
      <c r="R5" s="592"/>
      <c r="S5" s="592"/>
      <c r="T5" s="592"/>
      <c r="U5" s="592"/>
      <c r="V5" s="595">
        <v>3</v>
      </c>
      <c r="W5" s="592">
        <v>0</v>
      </c>
      <c r="X5" s="281"/>
      <c r="Y5" s="594"/>
      <c r="Z5" s="594"/>
      <c r="AA5" s="594"/>
      <c r="AB5" s="594"/>
      <c r="AC5" s="594"/>
      <c r="AD5" s="590"/>
      <c r="AE5" s="588" t="str">
        <f>IF(ISBLANK(partije!L262),"",partije!L262)</f>
        <v/>
      </c>
      <c r="AF5" s="588" t="str">
        <f>IF(ISBLANK(partije!M262),"",partije!M262)</f>
        <v/>
      </c>
      <c r="AG5" s="588" t="str">
        <f>IF(ISBLANK(partije!N262),"",partije!N262)</f>
        <v/>
      </c>
      <c r="AH5" s="588" t="str">
        <f>IF(ISBLANK(partije!O262),"",partije!O262)</f>
        <v/>
      </c>
      <c r="AI5" s="588" t="str">
        <f>IF(ISBLANK(partije!P262),"",partije!P262)</f>
        <v/>
      </c>
      <c r="AJ5" s="588" t="str">
        <f>IF(ISBLANK(partije!Q262),"",partije!Q262)</f>
        <v/>
      </c>
      <c r="AK5" s="601" t="str">
        <f>IF(ISBLANK(partije!R262),"",partije!R262)</f>
        <v/>
      </c>
      <c r="AL5" s="282"/>
      <c r="AM5" s="351"/>
    </row>
    <row r="6" spans="1:39" ht="12" customHeight="1">
      <c r="A6" s="623">
        <v>3</v>
      </c>
      <c r="B6" s="623"/>
      <c r="C6" s="617" t="str">
        <f>IF(ISNA(MATCH(A6,spisak!$E$4:$E$151,0)),IF(ISNA(MATCH(A6,plasman!$I$3:$I$68,0)),"bye",INDEX(plasman!$H$3:$H$68,MATCH(A6,plasman!$I$3:$I$68,0))),INDEX(spisak!$B$4:$B$151,MATCH(A6,spisak!$E$4:$E$151,0)))</f>
        <v>bye</v>
      </c>
      <c r="D6" s="617"/>
      <c r="E6" s="617"/>
      <c r="F6" s="617"/>
      <c r="G6" s="619" t="str">
        <f>IF(ISNA(MATCH(C6,spisak!$B$4:$B$151,0)),"",INDEX(spisak!$C$4:$C$151,MATCH(C6,spisak!$B$4:$B$151,0)))</f>
        <v/>
      </c>
      <c r="H6" s="619"/>
      <c r="I6" s="619"/>
      <c r="J6" s="614"/>
      <c r="K6" s="614"/>
      <c r="L6" s="614"/>
      <c r="M6" s="614"/>
      <c r="N6" s="614"/>
      <c r="O6" s="614"/>
      <c r="P6" s="616"/>
      <c r="Q6" s="592"/>
      <c r="R6" s="592"/>
      <c r="S6" s="592"/>
      <c r="T6" s="592"/>
      <c r="U6" s="592"/>
      <c r="V6" s="596"/>
      <c r="W6" s="594"/>
      <c r="X6" s="281"/>
      <c r="Y6" s="281"/>
      <c r="Z6" s="281"/>
      <c r="AA6" s="281"/>
      <c r="AB6" s="281"/>
      <c r="AC6" s="281"/>
      <c r="AD6" s="281"/>
      <c r="AE6" s="588"/>
      <c r="AF6" s="588"/>
      <c r="AG6" s="588"/>
      <c r="AH6" s="588"/>
      <c r="AI6" s="588"/>
      <c r="AJ6" s="588"/>
      <c r="AK6" s="588"/>
      <c r="AL6" s="282"/>
      <c r="AM6" s="351"/>
    </row>
    <row r="7" spans="1:39" ht="12" customHeight="1">
      <c r="A7" s="623"/>
      <c r="B7" s="623"/>
      <c r="C7" s="618">
        <f>IF(ISNA(MATCH(A7,spisak!$E$4:$E$151,0)),IF(ISNA(MATCH(A7,plasman!$I$3:$I$68,0)),"bye",INDEX(plasman!$H$3:$H$68,MATCH(A7,plasman!$I$3:$I$68,0))),INDEX(spisak!$B$4:$B$151,MATCH(A7,spisak!$E$4:$E$151,0)))</f>
        <v>0</v>
      </c>
      <c r="D7" s="618"/>
      <c r="E7" s="618"/>
      <c r="F7" s="618"/>
      <c r="G7" s="620" t="str">
        <f>IF(ISNA(MATCH(C7,spisak!$B$4:$B$151,0)),"",INDEX(spisak!$C$4:$C$151,MATCH(C7,spisak!$B$4:$B$151,0)))</f>
        <v/>
      </c>
      <c r="H7" s="620"/>
      <c r="I7" s="620"/>
      <c r="J7" s="592" t="str">
        <f>partije!S201</f>
        <v>Vasić Bogdan</v>
      </c>
      <c r="K7" s="592"/>
      <c r="L7" s="592"/>
      <c r="M7" s="592"/>
      <c r="N7" s="592"/>
      <c r="O7" s="595" t="str">
        <f>IF(ISBLANK(partije!J201),"",IF(partije!J201&gt;partije!K201,partije!J201,partije!K201))</f>
        <v/>
      </c>
      <c r="P7" s="589" t="str">
        <f>IF(ISBLANK(partije!J201),"",IF(partije!J201&gt;partije!K201,partije!K201,partije!J201))</f>
        <v/>
      </c>
      <c r="Q7" s="588">
        <v>1103</v>
      </c>
      <c r="R7" s="588">
        <v>1103</v>
      </c>
      <c r="S7" s="588">
        <v>1105</v>
      </c>
      <c r="T7" s="588" t="str">
        <f>IF(ISBLANK(partije!O216),"",partije!O216)</f>
        <v/>
      </c>
      <c r="U7" s="588" t="str">
        <f>IF(ISBLANK(partije!P216),"",partije!P216)</f>
        <v/>
      </c>
      <c r="V7" s="588" t="str">
        <f>IF(ISBLANK(partije!Q216),"",partije!Q216)</f>
        <v/>
      </c>
      <c r="W7" s="597"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3">
        <v>4</v>
      </c>
      <c r="B8" s="623">
        <v>16</v>
      </c>
      <c r="C8" s="617" t="str">
        <f>IF(ISNA(MATCH(A8,spisak!$E$4:$E$151,0)),IF(ISNA(MATCH(A8,plasman!$I$3:$I$68,0)),"bye",INDEX(plasman!$H$3:$H$68,MATCH(A8,plasman!$I$3:$I$68,0))),INDEX(spisak!$B$4:$B$151,MATCH(A8,spisak!$E$4:$E$151,0)))</f>
        <v>Vasić Bogdan</v>
      </c>
      <c r="D8" s="617"/>
      <c r="E8" s="617"/>
      <c r="F8" s="617"/>
      <c r="G8" s="619" t="str">
        <f>IF(ISNA(MATCH(C8,spisak!$B$4:$B$151,0)),"",INDEX(spisak!$C$4:$C$151,MATCH(C8,spisak!$B$4:$B$151,0)))</f>
        <v>Stoni</v>
      </c>
      <c r="H8" s="619"/>
      <c r="I8" s="621"/>
      <c r="J8" s="594"/>
      <c r="K8" s="594"/>
      <c r="L8" s="594"/>
      <c r="M8" s="594"/>
      <c r="N8" s="594"/>
      <c r="O8" s="596"/>
      <c r="P8" s="590"/>
      <c r="Q8" s="588"/>
      <c r="R8" s="588"/>
      <c r="S8" s="588"/>
      <c r="T8" s="588"/>
      <c r="U8" s="588"/>
      <c r="V8" s="588"/>
      <c r="W8" s="598"/>
      <c r="X8" s="281"/>
      <c r="Y8" s="281"/>
      <c r="Z8" s="281"/>
      <c r="AA8" s="281"/>
      <c r="AB8" s="281"/>
      <c r="AC8" s="281"/>
      <c r="AD8" s="281"/>
      <c r="AE8" s="281"/>
      <c r="AF8" s="281"/>
      <c r="AG8" s="283"/>
      <c r="AH8" s="281"/>
      <c r="AI8" s="281"/>
      <c r="AJ8" s="282"/>
      <c r="AK8" s="282"/>
      <c r="AL8" s="282"/>
      <c r="AM8" s="351"/>
    </row>
    <row r="9" spans="1:39" ht="12" customHeight="1">
      <c r="A9" s="623"/>
      <c r="B9" s="623">
        <v>16</v>
      </c>
      <c r="C9" s="618">
        <f>IF(ISNA(MATCH(A9,spisak!$E$4:$E$151,0)),IF(ISNA(MATCH(A9,plasman!$I$3:$I$68,0)),"bye",INDEX(plasman!$H$3:$H$68,MATCH(A9,plasman!$I$3:$I$68,0))),INDEX(spisak!$B$4:$B$151,MATCH(A9,spisak!$E$4:$E$151,0)))</f>
        <v>0</v>
      </c>
      <c r="D9" s="618"/>
      <c r="E9" s="618"/>
      <c r="F9" s="618"/>
      <c r="G9" s="620" t="str">
        <f>IF(ISNA(MATCH(C9,spisak!$B$4:$B$151,0)),"",INDEX(spisak!$C$4:$C$151,MATCH(C9,spisak!$B$4:$B$151,0)))</f>
        <v/>
      </c>
      <c r="H9" s="620"/>
      <c r="I9" s="622"/>
      <c r="J9" s="609" t="str">
        <f>IF(ISBLANK(partije!L201),"",partije!L201)</f>
        <v/>
      </c>
      <c r="K9" s="609" t="str">
        <f>IF(ISBLANK(partije!M201),"",partije!M201)</f>
        <v/>
      </c>
      <c r="L9" s="609" t="str">
        <f>IF(ISBLANK(partije!N201),"",partije!N201)</f>
        <v/>
      </c>
      <c r="M9" s="609" t="str">
        <f>IF(ISBLANK(partije!O201),"",partije!O201)</f>
        <v/>
      </c>
      <c r="N9" s="609" t="str">
        <f>IF(ISBLANK(partije!P201),"",partije!P201)</f>
        <v/>
      </c>
      <c r="O9" s="609" t="str">
        <f>IF(ISBLANK(partije!Q201),"",partije!Q201)</f>
        <v/>
      </c>
      <c r="P9" s="609" t="str">
        <f>IF(ISBLANK(partije!R201),"",partije!R201)</f>
        <v/>
      </c>
      <c r="Q9" s="281"/>
      <c r="R9" s="281"/>
      <c r="S9" s="281"/>
      <c r="T9" s="281"/>
      <c r="U9" s="281"/>
      <c r="V9" s="537"/>
      <c r="W9" s="543"/>
      <c r="X9" s="592" t="str">
        <f>partije!$S$200</f>
        <v>Petrović Đorđe</v>
      </c>
      <c r="Y9" s="592"/>
      <c r="Z9" s="592"/>
      <c r="AA9" s="592"/>
      <c r="AB9" s="592"/>
      <c r="AC9" s="595">
        <v>3</v>
      </c>
      <c r="AD9" s="592">
        <v>0</v>
      </c>
      <c r="AE9" s="281"/>
      <c r="AF9" s="281"/>
      <c r="AG9" s="281"/>
      <c r="AH9" s="281"/>
      <c r="AI9" s="281"/>
      <c r="AJ9" s="282"/>
      <c r="AK9" s="282"/>
      <c r="AL9" s="282"/>
      <c r="AM9" s="351"/>
    </row>
    <row r="10" spans="1:39" ht="12" customHeight="1">
      <c r="A10" s="623">
        <v>5</v>
      </c>
      <c r="B10" s="623">
        <v>9</v>
      </c>
      <c r="C10" s="617" t="str">
        <f>IF(ISNA(MATCH(A10,spisak!$E$4:$E$151,0)),IF(ISNA(MATCH(A10,plasman!$I$3:$I$68,0)),"bye",INDEX(plasman!$H$3:$H$68,MATCH(A10,plasman!$I$3:$I$68,0))),INDEX(spisak!$B$4:$B$151,MATCH(A10,spisak!$E$4:$E$151,0)))</f>
        <v>Kostić Srđan</v>
      </c>
      <c r="D10" s="617"/>
      <c r="E10" s="617"/>
      <c r="F10" s="617"/>
      <c r="G10" s="619" t="str">
        <f>IF(ISNA(MATCH(C10,spisak!$B$4:$B$151,0)),"",INDEX(spisak!$C$4:$C$151,MATCH(C10,spisak!$B$4:$B$151,0)))</f>
        <v/>
      </c>
      <c r="H10" s="619"/>
      <c r="I10" s="619"/>
      <c r="J10" s="609"/>
      <c r="K10" s="609"/>
      <c r="L10" s="609"/>
      <c r="M10" s="609"/>
      <c r="N10" s="609"/>
      <c r="O10" s="609"/>
      <c r="P10" s="609"/>
      <c r="Q10" s="281"/>
      <c r="R10" s="281"/>
      <c r="S10" s="281"/>
      <c r="T10" s="281"/>
      <c r="U10" s="281"/>
      <c r="V10" s="537"/>
      <c r="W10" s="543"/>
      <c r="X10" s="592"/>
      <c r="Y10" s="592"/>
      <c r="Z10" s="592"/>
      <c r="AA10" s="592"/>
      <c r="AB10" s="592"/>
      <c r="AC10" s="596"/>
      <c r="AD10" s="594"/>
      <c r="AE10" s="281"/>
      <c r="AF10" s="281"/>
      <c r="AG10" s="281"/>
      <c r="AH10" s="281"/>
      <c r="AI10" s="281"/>
      <c r="AJ10" s="282"/>
      <c r="AK10" s="282"/>
      <c r="AL10" s="282"/>
      <c r="AM10" s="351"/>
    </row>
    <row r="11" spans="1:39" ht="12" customHeight="1">
      <c r="A11" s="623"/>
      <c r="B11" s="623">
        <v>9</v>
      </c>
      <c r="C11" s="618">
        <f>IF(ISNA(MATCH(A11,spisak!$E$4:$E$151,0)),IF(ISNA(MATCH(A11,plasman!$I$3:$I$68,0)),"bye",INDEX(plasman!$H$3:$H$68,MATCH(A11,plasman!$I$3:$I$68,0))),INDEX(spisak!$B$4:$B$151,MATCH(A11,spisak!$E$4:$E$151,0)))</f>
        <v>0</v>
      </c>
      <c r="D11" s="618"/>
      <c r="E11" s="618"/>
      <c r="F11" s="618"/>
      <c r="G11" s="620" t="str">
        <f>IF(ISNA(MATCH(C11,spisak!$B$4:$B$151,0)),"",INDEX(spisak!$C$4:$C$151,MATCH(C11,spisak!$B$4:$B$151,0)))</f>
        <v/>
      </c>
      <c r="H11" s="620"/>
      <c r="I11" s="620"/>
      <c r="J11" s="592" t="str">
        <f>partije!S202</f>
        <v>Kostić Srđan</v>
      </c>
      <c r="K11" s="592"/>
      <c r="L11" s="592"/>
      <c r="M11" s="592"/>
      <c r="N11" s="592"/>
      <c r="O11" s="595" t="str">
        <f>IF(ISBLANK(partije!J202),"",IF(partije!J202&gt;partije!K202,partije!J202,partije!K202))</f>
        <v/>
      </c>
      <c r="P11" s="592" t="str">
        <f>IF(ISBLANK(partije!J202),"",IF(partije!J202&gt;partije!K202,partije!K202,partije!J202))</f>
        <v/>
      </c>
      <c r="Q11" s="281"/>
      <c r="R11" s="281"/>
      <c r="S11" s="281"/>
      <c r="T11" s="281"/>
      <c r="U11" s="281"/>
      <c r="V11" s="537"/>
      <c r="W11" s="543"/>
      <c r="X11" s="588">
        <v>1104</v>
      </c>
      <c r="Y11" s="588">
        <v>1103</v>
      </c>
      <c r="Z11" s="588">
        <v>1210</v>
      </c>
      <c r="AA11" s="588"/>
      <c r="AB11" s="588" t="str">
        <f>IF(ISBLANK(partije!P224),"",partije!P224)</f>
        <v/>
      </c>
      <c r="AC11" s="588" t="str">
        <f>IF(ISBLANK(partije!Q224),"",partije!Q224)</f>
        <v/>
      </c>
      <c r="AD11" s="597" t="str">
        <f>IF(ISBLANK(partije!R224),"",partije!R224)</f>
        <v/>
      </c>
      <c r="AE11" s="281"/>
      <c r="AF11" s="281"/>
      <c r="AG11" s="281"/>
      <c r="AH11" s="281"/>
      <c r="AI11" s="281"/>
      <c r="AJ11" s="282"/>
      <c r="AK11" s="282"/>
      <c r="AL11" s="282"/>
      <c r="AM11" s="351"/>
    </row>
    <row r="12" spans="1:39" ht="12" customHeight="1">
      <c r="A12" s="623">
        <v>6</v>
      </c>
      <c r="B12" s="623"/>
      <c r="C12" s="617" t="str">
        <f>IF(ISNA(MATCH(A12,spisak!$E$4:$E$151,0)),IF(ISNA(MATCH(A12,plasman!$I$3:$I$68,0)),"bye",INDEX(plasman!$H$3:$H$68,MATCH(A12,plasman!$I$3:$I$68,0))),INDEX(spisak!$B$4:$B$151,MATCH(A12,spisak!$E$4:$E$151,0)))</f>
        <v>bye</v>
      </c>
      <c r="D12" s="617"/>
      <c r="E12" s="617"/>
      <c r="F12" s="617"/>
      <c r="G12" s="619" t="str">
        <f>IF(ISNA(MATCH(C12,spisak!$B$4:$B$151,0)),"",INDEX(spisak!$C$4:$C$151,MATCH(C12,spisak!$B$4:$B$151,0)))</f>
        <v/>
      </c>
      <c r="H12" s="619"/>
      <c r="I12" s="621"/>
      <c r="J12" s="594"/>
      <c r="K12" s="594"/>
      <c r="L12" s="594"/>
      <c r="M12" s="594"/>
      <c r="N12" s="594"/>
      <c r="O12" s="596"/>
      <c r="P12" s="594"/>
      <c r="Q12" s="281"/>
      <c r="R12" s="281"/>
      <c r="S12" s="281"/>
      <c r="T12" s="281"/>
      <c r="U12" s="281"/>
      <c r="V12" s="537"/>
      <c r="W12" s="543"/>
      <c r="X12" s="588"/>
      <c r="Y12" s="588"/>
      <c r="Z12" s="588"/>
      <c r="AA12" s="588"/>
      <c r="AB12" s="588"/>
      <c r="AC12" s="588"/>
      <c r="AD12" s="598"/>
      <c r="AE12" s="281"/>
      <c r="AF12" s="281"/>
      <c r="AG12" s="281"/>
      <c r="AH12" s="281"/>
      <c r="AI12" s="281"/>
      <c r="AJ12" s="282"/>
      <c r="AK12" s="282"/>
      <c r="AL12" s="282"/>
      <c r="AM12" s="351"/>
    </row>
    <row r="13" spans="1:39" ht="12" customHeight="1">
      <c r="A13" s="623"/>
      <c r="B13" s="623"/>
      <c r="C13" s="618">
        <f>IF(ISNA(MATCH(A13,spisak!$E$4:$E$151,0)),IF(ISNA(MATCH(A13,plasman!$I$3:$I$68,0)),"bye",INDEX(plasman!$H$3:$H$68,MATCH(A13,plasman!$I$3:$I$68,0))),INDEX(spisak!$B$4:$B$151,MATCH(A13,spisak!$E$4:$E$151,0)))</f>
        <v>0</v>
      </c>
      <c r="D13" s="618"/>
      <c r="E13" s="618"/>
      <c r="F13" s="618"/>
      <c r="G13" s="620" t="str">
        <f>IF(ISNA(MATCH(C13,spisak!$B$4:$B$151,0)),"",INDEX(spisak!$C$4:$C$151,MATCH(C13,spisak!$B$4:$B$151,0)))</f>
        <v/>
      </c>
      <c r="H13" s="620"/>
      <c r="I13" s="622"/>
      <c r="J13" s="609" t="str">
        <f>IF(ISBLANK(partije!L202),"",partije!L202)</f>
        <v/>
      </c>
      <c r="K13" s="609" t="str">
        <f>IF(ISBLANK(partije!M202),"",partije!M202)</f>
        <v/>
      </c>
      <c r="L13" s="609" t="str">
        <f>IF(ISBLANK(partije!N202),"",partije!N202)</f>
        <v/>
      </c>
      <c r="M13" s="609" t="str">
        <f>IF(ISBLANK(partije!O202),"",partije!O202)</f>
        <v/>
      </c>
      <c r="N13" s="609" t="str">
        <f>IF(ISBLANK(partije!P202),"",partije!P202)</f>
        <v/>
      </c>
      <c r="O13" s="609" t="str">
        <f>IF(ISBLANK(partije!Q202),"",partije!Q202)</f>
        <v/>
      </c>
      <c r="P13" s="615" t="str">
        <f>IF(ISBLANK(partije!R202),"",partije!R202)</f>
        <v/>
      </c>
      <c r="Q13" s="592" t="str">
        <f>partije!$S$203</f>
        <v>Šujica Mateja</v>
      </c>
      <c r="R13" s="592"/>
      <c r="S13" s="592"/>
      <c r="T13" s="592"/>
      <c r="U13" s="592"/>
      <c r="V13" s="595">
        <v>3</v>
      </c>
      <c r="W13" s="589">
        <v>0</v>
      </c>
      <c r="X13" s="281"/>
      <c r="Y13" s="281"/>
      <c r="Z13" s="281"/>
      <c r="AA13" s="281"/>
      <c r="AB13" s="281"/>
      <c r="AC13" s="537"/>
      <c r="AD13" s="543"/>
      <c r="AE13" s="281"/>
      <c r="AF13" s="281"/>
      <c r="AG13" s="281"/>
      <c r="AH13" s="281"/>
      <c r="AI13" s="281"/>
      <c r="AJ13" s="282"/>
      <c r="AK13" s="282"/>
      <c r="AL13" s="282"/>
      <c r="AM13" s="351"/>
    </row>
    <row r="14" spans="1:39" ht="12" customHeight="1">
      <c r="A14" s="623">
        <v>7</v>
      </c>
      <c r="B14" s="623"/>
      <c r="C14" s="617" t="str">
        <f>IF(ISNA(MATCH(A14,spisak!$E$4:$E$151,0)),IF(ISNA(MATCH(A14,plasman!$I$3:$I$68,0)),"bye",INDEX(plasman!$H$3:$H$68,MATCH(A14,plasman!$I$3:$I$68,0))),INDEX(spisak!$B$4:$B$151,MATCH(A14,spisak!$E$4:$E$151,0)))</f>
        <v>bye</v>
      </c>
      <c r="D14" s="617"/>
      <c r="E14" s="617"/>
      <c r="F14" s="617"/>
      <c r="G14" s="619" t="str">
        <f>IF(ISNA(MATCH(C14,spisak!$B$4:$B$151,0)),"",INDEX(spisak!$C$4:$C$151,MATCH(C14,spisak!$B$4:$B$151,0)))</f>
        <v/>
      </c>
      <c r="H14" s="619"/>
      <c r="I14" s="619"/>
      <c r="J14" s="614"/>
      <c r="K14" s="614"/>
      <c r="L14" s="614"/>
      <c r="M14" s="614"/>
      <c r="N14" s="614"/>
      <c r="O14" s="614"/>
      <c r="P14" s="616"/>
      <c r="Q14" s="594"/>
      <c r="R14" s="594"/>
      <c r="S14" s="594"/>
      <c r="T14" s="594"/>
      <c r="U14" s="594"/>
      <c r="V14" s="596"/>
      <c r="W14" s="590"/>
      <c r="X14" s="281"/>
      <c r="Y14" s="281"/>
      <c r="Z14" s="281"/>
      <c r="AA14" s="281"/>
      <c r="AB14" s="281"/>
      <c r="AC14" s="537"/>
      <c r="AD14" s="543"/>
      <c r="AE14" s="281"/>
      <c r="AF14" s="281"/>
      <c r="AG14" s="281"/>
      <c r="AH14" s="281"/>
      <c r="AI14" s="281"/>
      <c r="AJ14" s="282"/>
      <c r="AK14" s="282"/>
      <c r="AL14" s="282"/>
      <c r="AM14" s="351"/>
    </row>
    <row r="15" spans="1:39" ht="12" customHeight="1">
      <c r="A15" s="623"/>
      <c r="B15" s="623"/>
      <c r="C15" s="618">
        <f>IF(ISNA(MATCH(A15,spisak!$E$4:$E$151,0)),IF(ISNA(MATCH(A15,plasman!$I$3:$I$68,0)),"bye",INDEX(plasman!$H$3:$H$68,MATCH(A15,plasman!$I$3:$I$68,0))),INDEX(spisak!$B$4:$B$151,MATCH(A15,spisak!$E$4:$E$151,0)))</f>
        <v>0</v>
      </c>
      <c r="D15" s="618"/>
      <c r="E15" s="618"/>
      <c r="F15" s="618"/>
      <c r="G15" s="620" t="str">
        <f>IF(ISNA(MATCH(C15,spisak!$B$4:$B$151,0)),"",INDEX(spisak!$C$4:$C$151,MATCH(C15,spisak!$B$4:$B$151,0)))</f>
        <v/>
      </c>
      <c r="H15" s="620"/>
      <c r="I15" s="620"/>
      <c r="J15" s="592" t="str">
        <f>partije!$S$203</f>
        <v>Šujica Mateja</v>
      </c>
      <c r="K15" s="592"/>
      <c r="L15" s="592"/>
      <c r="M15" s="592"/>
      <c r="N15" s="592"/>
      <c r="O15" s="595" t="str">
        <f>IF(ISBLANK(partije!J203),"",IF(partije!J203&gt;partije!K203,partije!J203,partije!K203))</f>
        <v/>
      </c>
      <c r="P15" s="589" t="str">
        <f>IF(ISBLANK(partije!J203),"",IF(partije!J203&gt;partije!K203,partije!K203,partije!J203))</f>
        <v/>
      </c>
      <c r="Q15" s="588">
        <v>711</v>
      </c>
      <c r="R15" s="588">
        <v>311</v>
      </c>
      <c r="S15" s="588">
        <v>811</v>
      </c>
      <c r="T15" s="588" t="str">
        <f>IF(ISBLANK(partije!O217),"",partije!O217)</f>
        <v/>
      </c>
      <c r="U15" s="588" t="str">
        <f>IF(ISBLANK(partije!P217),"",partije!P217)</f>
        <v/>
      </c>
      <c r="V15" s="588" t="str">
        <f>IF(ISBLANK(partije!Q217),"",partije!Q217)</f>
        <v/>
      </c>
      <c r="W15" s="588" t="str">
        <f>IF(ISBLANK(partije!R217),"",partije!R217)</f>
        <v/>
      </c>
      <c r="X15" s="281"/>
      <c r="Y15" s="281"/>
      <c r="Z15" s="281"/>
      <c r="AA15" s="281"/>
      <c r="AB15" s="281"/>
      <c r="AC15" s="537"/>
      <c r="AD15" s="543"/>
      <c r="AE15" s="281"/>
      <c r="AF15" s="281"/>
      <c r="AG15" s="281"/>
      <c r="AH15" s="281"/>
      <c r="AI15" s="281"/>
      <c r="AJ15" s="282"/>
      <c r="AK15" s="282"/>
      <c r="AL15" s="282"/>
      <c r="AM15" s="351"/>
    </row>
    <row r="16" spans="1:39" ht="12" customHeight="1">
      <c r="A16" s="623">
        <v>8</v>
      </c>
      <c r="B16" s="623">
        <v>8</v>
      </c>
      <c r="C16" s="617" t="str">
        <f>IF(ISNA(MATCH(A16,spisak!$E$4:$E$151,0)),IF(ISNA(MATCH(A16,plasman!$I$3:$I$68,0)),"bye",INDEX(plasman!$H$3:$H$68,MATCH(A16,plasman!$I$3:$I$68,0))),INDEX(spisak!$B$4:$B$151,MATCH(A16,spisak!$E$4:$E$151,0)))</f>
        <v>Šujica Mateja</v>
      </c>
      <c r="D16" s="617"/>
      <c r="E16" s="617"/>
      <c r="F16" s="617"/>
      <c r="G16" s="619" t="str">
        <f>IF(ISNA(MATCH(C16,spisak!$B$4:$B$151,0)),"",INDEX(spisak!$C$4:$C$151,MATCH(C16,spisak!$B$4:$B$151,0)))</f>
        <v>Top Spin STOREK</v>
      </c>
      <c r="H16" s="619"/>
      <c r="I16" s="621"/>
      <c r="J16" s="594"/>
      <c r="K16" s="594"/>
      <c r="L16" s="594"/>
      <c r="M16" s="594"/>
      <c r="N16" s="594"/>
      <c r="O16" s="596"/>
      <c r="P16" s="590"/>
      <c r="Q16" s="588"/>
      <c r="R16" s="588"/>
      <c r="S16" s="588"/>
      <c r="T16" s="588"/>
      <c r="U16" s="588"/>
      <c r="V16" s="588"/>
      <c r="W16" s="588"/>
      <c r="X16" s="281"/>
      <c r="Y16" s="281"/>
      <c r="Z16" s="281"/>
      <c r="AA16" s="281"/>
      <c r="AB16" s="281"/>
      <c r="AC16" s="537"/>
      <c r="AD16" s="543"/>
      <c r="AE16" s="281"/>
      <c r="AF16" s="281"/>
      <c r="AG16" s="281"/>
      <c r="AH16" s="281"/>
      <c r="AI16" s="281"/>
      <c r="AJ16" s="282"/>
      <c r="AK16" s="282"/>
      <c r="AL16" s="282"/>
      <c r="AM16" s="351"/>
    </row>
    <row r="17" spans="1:39" ht="12" customHeight="1">
      <c r="A17" s="623"/>
      <c r="B17" s="623">
        <v>8</v>
      </c>
      <c r="C17" s="618">
        <f>IF(ISNA(MATCH(A17,spisak!$E$4:$E$151,0)),IF(ISNA(MATCH(A17,plasman!$I$3:$I$68,0)),"bye",INDEX(plasman!$H$3:$H$68,MATCH(A17,plasman!$I$3:$I$68,0))),INDEX(spisak!$B$4:$B$151,MATCH(A17,spisak!$E$4:$E$151,0)))</f>
        <v>0</v>
      </c>
      <c r="D17" s="618"/>
      <c r="E17" s="618"/>
      <c r="F17" s="618"/>
      <c r="G17" s="620" t="str">
        <f>IF(ISNA(MATCH(C17,spisak!$B$4:$B$151,0)),"",INDEX(spisak!$C$4:$C$151,MATCH(C17,spisak!$B$4:$B$151,0)))</f>
        <v/>
      </c>
      <c r="H17" s="620"/>
      <c r="I17" s="622"/>
      <c r="J17" s="609" t="str">
        <f>IF(ISBLANK(partije!L203),"",partije!L203)</f>
        <v/>
      </c>
      <c r="K17" s="609" t="str">
        <f>IF(ISBLANK(partije!M203),"",partije!M203)</f>
        <v/>
      </c>
      <c r="L17" s="609" t="str">
        <f>IF(ISBLANK(partije!N203),"",partije!N203)</f>
        <v/>
      </c>
      <c r="M17" s="609" t="str">
        <f>IF(ISBLANK(partije!O203),"",partije!O203)</f>
        <v/>
      </c>
      <c r="N17" s="609" t="str">
        <f>IF(ISBLANK(partije!P203),"",partije!P203)</f>
        <v/>
      </c>
      <c r="O17" s="609" t="str">
        <f>IF(ISBLANK(partije!Q203),"",partije!Q203)</f>
        <v/>
      </c>
      <c r="P17" s="609" t="str">
        <f>IF(ISBLANK(partije!R203),"",partije!R203)</f>
        <v/>
      </c>
      <c r="Q17" s="281"/>
      <c r="R17" s="281"/>
      <c r="S17" s="281"/>
      <c r="T17" s="281"/>
      <c r="U17" s="281"/>
      <c r="V17" s="537"/>
      <c r="W17" s="542"/>
      <c r="X17" s="281"/>
      <c r="Y17" s="281"/>
      <c r="Z17" s="281"/>
      <c r="AA17" s="281"/>
      <c r="AB17" s="281"/>
      <c r="AC17" s="537"/>
      <c r="AD17" s="543"/>
      <c r="AE17" s="281"/>
      <c r="AF17" s="281"/>
      <c r="AG17" s="281"/>
      <c r="AH17" s="281"/>
      <c r="AI17" s="281"/>
      <c r="AJ17" s="282"/>
      <c r="AK17" s="282"/>
      <c r="AL17" s="282"/>
      <c r="AM17" s="351"/>
    </row>
    <row r="18" spans="1:39" ht="12" customHeight="1">
      <c r="A18" s="623">
        <v>9</v>
      </c>
      <c r="B18" s="623">
        <v>5</v>
      </c>
      <c r="C18" s="617" t="str">
        <f>IF(ISNA(MATCH(A18,spisak!$E$4:$E$151,0)),IF(ISNA(MATCH(A18,plasman!$I$3:$I$68,0)),"bye",INDEX(plasman!$H$3:$H$68,MATCH(A18,plasman!$I$3:$I$68,0))),INDEX(spisak!$B$4:$B$151,MATCH(A18,spisak!$E$4:$E$151,0)))</f>
        <v>Pucarević Pavle</v>
      </c>
      <c r="D18" s="617"/>
      <c r="E18" s="617"/>
      <c r="F18" s="617"/>
      <c r="G18" s="619" t="str">
        <f>IF(ISNA(MATCH(C18,spisak!$B$4:$B$151,0)),"",INDEX(spisak!$C$4:$C$151,MATCH(C18,spisak!$B$4:$B$151,0)))</f>
        <v>Hajduk Veljko</v>
      </c>
      <c r="H18" s="619"/>
      <c r="I18" s="619"/>
      <c r="J18" s="609"/>
      <c r="K18" s="609"/>
      <c r="L18" s="609"/>
      <c r="M18" s="609"/>
      <c r="N18" s="609"/>
      <c r="O18" s="609"/>
      <c r="P18" s="609"/>
      <c r="Q18" s="281"/>
      <c r="R18" s="281"/>
      <c r="S18" s="281"/>
      <c r="T18" s="281"/>
      <c r="U18" s="281"/>
      <c r="V18" s="537"/>
      <c r="W18" s="542"/>
      <c r="X18" s="281"/>
      <c r="Y18" s="281"/>
      <c r="Z18" s="281"/>
      <c r="AA18" s="281"/>
      <c r="AB18" s="281"/>
      <c r="AC18" s="537"/>
      <c r="AD18" s="543"/>
      <c r="AE18" s="592" t="str">
        <f>partije!$S$200</f>
        <v>Petrović Đorđe</v>
      </c>
      <c r="AF18" s="592"/>
      <c r="AG18" s="592"/>
      <c r="AH18" s="592"/>
      <c r="AI18" s="592"/>
      <c r="AJ18" s="624">
        <v>3</v>
      </c>
      <c r="AK18" s="625">
        <v>0</v>
      </c>
      <c r="AL18" s="282"/>
      <c r="AM18" s="351"/>
    </row>
    <row r="19" spans="1:39" ht="12" customHeight="1">
      <c r="A19" s="623"/>
      <c r="B19" s="623">
        <v>5</v>
      </c>
      <c r="C19" s="618">
        <f>IF(ISNA(MATCH(A19,spisak!$E$4:$E$151,0)),IF(ISNA(MATCH(A19,plasman!$I$3:$I$68,0)),"bye",INDEX(plasman!$H$3:$H$68,MATCH(A19,plasman!$I$3:$I$68,0))),INDEX(spisak!$B$4:$B$151,MATCH(A19,spisak!$E$4:$E$151,0)))</f>
        <v>0</v>
      </c>
      <c r="D19" s="618"/>
      <c r="E19" s="618"/>
      <c r="F19" s="618"/>
      <c r="G19" s="620" t="str">
        <f>IF(ISNA(MATCH(C19,spisak!$B$4:$B$151,0)),"",INDEX(spisak!$C$4:$C$151,MATCH(C19,spisak!$B$4:$B$151,0)))</f>
        <v/>
      </c>
      <c r="H19" s="620"/>
      <c r="I19" s="620"/>
      <c r="J19" s="592" t="str">
        <f>partije!$S$204</f>
        <v>Pucarević Pavle</v>
      </c>
      <c r="K19" s="592"/>
      <c r="L19" s="592"/>
      <c r="M19" s="592"/>
      <c r="N19" s="592"/>
      <c r="O19" s="595" t="str">
        <f>IF(ISBLANK(partije!J204),"",IF(partije!J204&gt;partije!K204,partije!J204,partije!K204))</f>
        <v/>
      </c>
      <c r="P19" s="592" t="str">
        <f>IF(ISBLANK(partije!J204),"",IF(partije!J204&gt;partije!K204,partije!K204,partije!J204))</f>
        <v/>
      </c>
      <c r="Q19" s="281"/>
      <c r="R19" s="281"/>
      <c r="S19" s="281"/>
      <c r="T19" s="281"/>
      <c r="U19" s="281"/>
      <c r="V19" s="537"/>
      <c r="W19" s="542"/>
      <c r="X19" s="281"/>
      <c r="Y19" s="281"/>
      <c r="Z19" s="281"/>
      <c r="AA19" s="281"/>
      <c r="AB19" s="281"/>
      <c r="AC19" s="537"/>
      <c r="AD19" s="543"/>
      <c r="AE19" s="592"/>
      <c r="AF19" s="592"/>
      <c r="AG19" s="592"/>
      <c r="AH19" s="592"/>
      <c r="AI19" s="592"/>
      <c r="AJ19" s="603"/>
      <c r="AK19" s="600"/>
      <c r="AL19" s="282"/>
      <c r="AM19" s="351"/>
    </row>
    <row r="20" spans="1:39" ht="12" customHeight="1">
      <c r="A20" s="623">
        <v>10</v>
      </c>
      <c r="B20" s="623"/>
      <c r="C20" s="617" t="str">
        <f>IF(ISNA(MATCH(A20,spisak!$E$4:$E$151,0)),IF(ISNA(MATCH(A20,plasman!$I$3:$I$68,0)),"bye",INDEX(plasman!$H$3:$H$68,MATCH(A20,plasman!$I$3:$I$68,0))),INDEX(spisak!$B$4:$B$151,MATCH(A20,spisak!$E$4:$E$151,0)))</f>
        <v>bye</v>
      </c>
      <c r="D20" s="617"/>
      <c r="E20" s="617"/>
      <c r="F20" s="617"/>
      <c r="G20" s="619" t="str">
        <f>IF(ISNA(MATCH(C20,spisak!$B$4:$B$151,0)),"",INDEX(spisak!$C$4:$C$151,MATCH(C20,spisak!$B$4:$B$151,0)))</f>
        <v/>
      </c>
      <c r="H20" s="619"/>
      <c r="I20" s="621"/>
      <c r="J20" s="594"/>
      <c r="K20" s="594"/>
      <c r="L20" s="594"/>
      <c r="M20" s="594"/>
      <c r="N20" s="594"/>
      <c r="O20" s="596"/>
      <c r="P20" s="594"/>
      <c r="Q20" s="281"/>
      <c r="R20" s="281"/>
      <c r="S20" s="281"/>
      <c r="T20" s="281"/>
      <c r="U20" s="281"/>
      <c r="V20" s="537"/>
      <c r="W20" s="542"/>
      <c r="X20" s="281"/>
      <c r="Y20" s="281"/>
      <c r="Z20" s="281"/>
      <c r="AA20" s="281"/>
      <c r="AB20" s="281"/>
      <c r="AC20" s="537"/>
      <c r="AD20" s="543"/>
      <c r="AE20" s="588">
        <v>1107</v>
      </c>
      <c r="AF20" s="588">
        <v>1103</v>
      </c>
      <c r="AG20" s="588">
        <v>1108</v>
      </c>
      <c r="AH20" s="588"/>
      <c r="AI20" s="588"/>
      <c r="AJ20" s="588" t="str">
        <f>IF(ISBLANK(partije!Q228),"",partije!Q228)</f>
        <v/>
      </c>
      <c r="AK20" s="597" t="str">
        <f>IF(ISBLANK(partije!R228),"",partije!R228)</f>
        <v/>
      </c>
      <c r="AL20" s="282"/>
      <c r="AM20" s="351"/>
    </row>
    <row r="21" spans="1:39" ht="12" customHeight="1">
      <c r="A21" s="623"/>
      <c r="B21" s="623"/>
      <c r="C21" s="618">
        <f>IF(ISNA(MATCH(A21,spisak!$E$4:$E$151,0)),IF(ISNA(MATCH(A21,plasman!$I$3:$I$68,0)),"bye",INDEX(plasman!$H$3:$H$68,MATCH(A21,plasman!$I$3:$I$68,0))),INDEX(spisak!$B$4:$B$151,MATCH(A21,spisak!$E$4:$E$151,0)))</f>
        <v>0</v>
      </c>
      <c r="D21" s="618"/>
      <c r="E21" s="618"/>
      <c r="F21" s="618"/>
      <c r="G21" s="620" t="str">
        <f>IF(ISNA(MATCH(C21,spisak!$B$4:$B$151,0)),"",INDEX(spisak!$C$4:$C$151,MATCH(C21,spisak!$B$4:$B$151,0)))</f>
        <v/>
      </c>
      <c r="H21" s="620"/>
      <c r="I21" s="622"/>
      <c r="J21" s="609" t="str">
        <f>IF(ISBLANK(partije!L204),"",partije!L204)</f>
        <v/>
      </c>
      <c r="K21" s="609" t="str">
        <f>IF(ISBLANK(partije!M204),"",partije!M204)</f>
        <v/>
      </c>
      <c r="L21" s="609" t="str">
        <f>IF(ISBLANK(partije!N204),"",partije!N204)</f>
        <v/>
      </c>
      <c r="M21" s="609" t="str">
        <f>IF(ISBLANK(partije!O204),"",partije!O204)</f>
        <v/>
      </c>
      <c r="N21" s="609" t="str">
        <f>IF(ISBLANK(partije!P204),"",partije!P204)</f>
        <v/>
      </c>
      <c r="O21" s="609" t="str">
        <f>IF(ISBLANK(partije!Q204),"",partije!Q204)</f>
        <v/>
      </c>
      <c r="P21" s="615" t="str">
        <f>IF(ISBLANK(partije!R204),"",partije!R204)</f>
        <v/>
      </c>
      <c r="Q21" s="592" t="str">
        <f>partije!$S$205</f>
        <v>Pavković Đorđe</v>
      </c>
      <c r="R21" s="592"/>
      <c r="S21" s="592"/>
      <c r="T21" s="592"/>
      <c r="U21" s="592"/>
      <c r="V21" s="595">
        <v>3</v>
      </c>
      <c r="W21" s="592">
        <v>2</v>
      </c>
      <c r="X21" s="281"/>
      <c r="Y21" s="281"/>
      <c r="Z21" s="281"/>
      <c r="AA21" s="281"/>
      <c r="AB21" s="281"/>
      <c r="AC21" s="537"/>
      <c r="AD21" s="543"/>
      <c r="AE21" s="588"/>
      <c r="AF21" s="588"/>
      <c r="AG21" s="588"/>
      <c r="AH21" s="588"/>
      <c r="AI21" s="588"/>
      <c r="AJ21" s="588"/>
      <c r="AK21" s="598"/>
      <c r="AL21" s="282"/>
      <c r="AM21" s="351"/>
    </row>
    <row r="22" spans="1:39" ht="12" customHeight="1">
      <c r="A22" s="623">
        <v>11</v>
      </c>
      <c r="B22" s="623"/>
      <c r="C22" s="617" t="str">
        <f>IF(ISNA(MATCH(A22,spisak!$E$4:$E$151,0)),IF(ISNA(MATCH(A22,plasman!$I$3:$I$68,0)),"bye",INDEX(plasman!$H$3:$H$68,MATCH(A22,plasman!$I$3:$I$68,0))),INDEX(spisak!$B$4:$B$151,MATCH(A22,spisak!$E$4:$E$151,0)))</f>
        <v>bye</v>
      </c>
      <c r="D22" s="617"/>
      <c r="E22" s="617"/>
      <c r="F22" s="617"/>
      <c r="G22" s="619" t="str">
        <f>IF(ISNA(MATCH(C22,spisak!$B$4:$B$151,0)),"",INDEX(spisak!$C$4:$C$151,MATCH(C22,spisak!$B$4:$B$151,0)))</f>
        <v/>
      </c>
      <c r="H22" s="619"/>
      <c r="I22" s="619"/>
      <c r="J22" s="614"/>
      <c r="K22" s="614"/>
      <c r="L22" s="614"/>
      <c r="M22" s="614"/>
      <c r="N22" s="614"/>
      <c r="O22" s="614"/>
      <c r="P22" s="616"/>
      <c r="Q22" s="594"/>
      <c r="R22" s="594"/>
      <c r="S22" s="594"/>
      <c r="T22" s="594"/>
      <c r="U22" s="594"/>
      <c r="V22" s="596"/>
      <c r="W22" s="594"/>
      <c r="X22" s="281"/>
      <c r="Y22" s="281"/>
      <c r="Z22" s="281"/>
      <c r="AA22" s="281"/>
      <c r="AB22" s="281"/>
      <c r="AC22" s="537"/>
      <c r="AD22" s="543"/>
      <c r="AE22" s="281"/>
      <c r="AF22" s="281"/>
      <c r="AG22" s="281"/>
      <c r="AH22" s="281"/>
      <c r="AI22" s="281"/>
      <c r="AJ22" s="282"/>
      <c r="AK22" s="284"/>
      <c r="AL22" s="282"/>
      <c r="AM22" s="351"/>
    </row>
    <row r="23" spans="1:39" ht="12" customHeight="1">
      <c r="A23" s="623"/>
      <c r="B23" s="623"/>
      <c r="C23" s="618">
        <f>IF(ISNA(MATCH(A23,spisak!$E$4:$E$151,0)),IF(ISNA(MATCH(A23,plasman!$I$3:$I$68,0)),"bye",INDEX(plasman!$H$3:$H$68,MATCH(A23,plasman!$I$3:$I$68,0))),INDEX(spisak!$B$4:$B$151,MATCH(A23,spisak!$E$4:$E$151,0)))</f>
        <v>0</v>
      </c>
      <c r="D23" s="618"/>
      <c r="E23" s="618"/>
      <c r="F23" s="618"/>
      <c r="G23" s="620" t="str">
        <f>IF(ISNA(MATCH(C23,spisak!$B$4:$B$151,0)),"",INDEX(spisak!$C$4:$C$151,MATCH(C23,spisak!$B$4:$B$151,0)))</f>
        <v/>
      </c>
      <c r="H23" s="620"/>
      <c r="I23" s="620"/>
      <c r="J23" s="592" t="str">
        <f>partije!$S$205</f>
        <v>Pavković Đorđe</v>
      </c>
      <c r="K23" s="592"/>
      <c r="L23" s="592"/>
      <c r="M23" s="592"/>
      <c r="N23" s="592"/>
      <c r="O23" s="595"/>
      <c r="P23" s="589"/>
      <c r="Q23" s="588">
        <v>611</v>
      </c>
      <c r="R23" s="588">
        <v>711</v>
      </c>
      <c r="S23" s="588">
        <v>1104</v>
      </c>
      <c r="T23" s="588">
        <v>1210</v>
      </c>
      <c r="U23" s="588">
        <v>611</v>
      </c>
      <c r="V23" s="588" t="str">
        <f>IF(ISBLANK(partije!Q218),"",partije!Q218)</f>
        <v/>
      </c>
      <c r="W23" s="597" t="str">
        <f>IF(ISBLANK(partije!X218),"",partije!X218)</f>
        <v/>
      </c>
      <c r="X23" s="285"/>
      <c r="Y23" s="281"/>
      <c r="Z23" s="281"/>
      <c r="AA23" s="281"/>
      <c r="AB23" s="281"/>
      <c r="AC23" s="537"/>
      <c r="AD23" s="543"/>
      <c r="AE23" s="281"/>
      <c r="AF23" s="281"/>
      <c r="AG23" s="281"/>
      <c r="AH23" s="281"/>
      <c r="AI23" s="281"/>
      <c r="AJ23" s="282"/>
      <c r="AK23" s="284"/>
      <c r="AL23" s="282"/>
      <c r="AM23" s="351"/>
    </row>
    <row r="24" spans="1:39" ht="12" customHeight="1">
      <c r="A24" s="623">
        <v>12</v>
      </c>
      <c r="B24" s="623">
        <v>12</v>
      </c>
      <c r="C24" s="617" t="str">
        <f>IF(ISNA(MATCH(A24,spisak!$E$4:$E$151,0)),IF(ISNA(MATCH(A24,plasman!$I$3:$I$68,0)),"bye",INDEX(plasman!$H$3:$H$68,MATCH(A24,plasman!$I$3:$I$68,0))),INDEX(spisak!$B$4:$B$151,MATCH(A24,spisak!$E$4:$E$151,0)))</f>
        <v>Pavković Đorđe</v>
      </c>
      <c r="D24" s="617"/>
      <c r="E24" s="617"/>
      <c r="F24" s="617"/>
      <c r="G24" s="619" t="str">
        <f>IF(ISNA(MATCH(C24,spisak!$B$4:$B$151,0)),"",INDEX(spisak!$C$4:$C$151,MATCH(C24,spisak!$B$4:$B$151,0)))</f>
        <v>Ozren</v>
      </c>
      <c r="H24" s="619"/>
      <c r="I24" s="621"/>
      <c r="J24" s="594"/>
      <c r="K24" s="594"/>
      <c r="L24" s="594"/>
      <c r="M24" s="594"/>
      <c r="N24" s="594"/>
      <c r="O24" s="596"/>
      <c r="P24" s="590"/>
      <c r="Q24" s="588"/>
      <c r="R24" s="588"/>
      <c r="S24" s="588"/>
      <c r="T24" s="588"/>
      <c r="U24" s="588"/>
      <c r="V24" s="588"/>
      <c r="W24" s="598"/>
      <c r="X24" s="285"/>
      <c r="Y24" s="281"/>
      <c r="Z24" s="281"/>
      <c r="AA24" s="281"/>
      <c r="AB24" s="281"/>
      <c r="AC24" s="537"/>
      <c r="AD24" s="543"/>
      <c r="AE24" s="281"/>
      <c r="AF24" s="281"/>
      <c r="AG24" s="281"/>
      <c r="AH24" s="281"/>
      <c r="AI24" s="281"/>
      <c r="AJ24" s="282"/>
      <c r="AK24" s="284"/>
      <c r="AL24" s="282"/>
      <c r="AM24" s="351"/>
    </row>
    <row r="25" spans="1:39" ht="12" customHeight="1">
      <c r="A25" s="623"/>
      <c r="B25" s="623">
        <v>12</v>
      </c>
      <c r="C25" s="618">
        <f>IF(ISNA(MATCH(A25,spisak!$E$4:$E$151,0)),IF(ISNA(MATCH(A25,plasman!$I$3:$I$68,0)),"bye",INDEX(plasman!$H$3:$H$68,MATCH(A25,plasman!$I$3:$I$68,0))),INDEX(spisak!$B$4:$B$151,MATCH(A25,spisak!$E$4:$E$151,0)))</f>
        <v>0</v>
      </c>
      <c r="D25" s="618"/>
      <c r="E25" s="618"/>
      <c r="F25" s="618"/>
      <c r="G25" s="620" t="str">
        <f>IF(ISNA(MATCH(C25,spisak!$B$4:$B$151,0)),"",INDEX(spisak!$C$4:$C$151,MATCH(C25,spisak!$B$4:$B$151,0)))</f>
        <v/>
      </c>
      <c r="H25" s="620"/>
      <c r="I25" s="622"/>
      <c r="J25" s="609"/>
      <c r="K25" s="609"/>
      <c r="L25" s="609"/>
      <c r="M25" s="609" t="str">
        <f>IF(ISBLANK(partije!O205),"",partije!O205)</f>
        <v/>
      </c>
      <c r="N25" s="609" t="str">
        <f>IF(ISBLANK(partije!P205),"",partije!P205)</f>
        <v/>
      </c>
      <c r="O25" s="609" t="str">
        <f>IF(ISBLANK(partije!Q205),"",partije!Q205)</f>
        <v/>
      </c>
      <c r="P25" s="609" t="str">
        <f>IF(ISBLANK(partije!R205),"",partije!R205)</f>
        <v/>
      </c>
      <c r="Q25" s="281"/>
      <c r="R25" s="281"/>
      <c r="S25" s="281"/>
      <c r="T25" s="281"/>
      <c r="U25" s="281"/>
      <c r="V25" s="537"/>
      <c r="W25" s="543"/>
      <c r="X25" s="592" t="str">
        <f>partije!$S$207</f>
        <v>Ilić Bogdan</v>
      </c>
      <c r="Y25" s="592"/>
      <c r="Z25" s="592"/>
      <c r="AA25" s="592"/>
      <c r="AB25" s="592"/>
      <c r="AC25" s="595">
        <v>3</v>
      </c>
      <c r="AD25" s="589">
        <v>0</v>
      </c>
      <c r="AE25" s="281"/>
      <c r="AF25" s="281"/>
      <c r="AG25" s="281"/>
      <c r="AH25" s="281"/>
      <c r="AI25" s="281"/>
      <c r="AJ25" s="282"/>
      <c r="AK25" s="284"/>
      <c r="AL25" s="282"/>
      <c r="AM25" s="351"/>
    </row>
    <row r="26" spans="1:39" ht="12" customHeight="1">
      <c r="A26" s="623">
        <v>13</v>
      </c>
      <c r="B26" s="623">
        <v>13</v>
      </c>
      <c r="C26" s="617" t="str">
        <f>IF(ISNA(MATCH(A26,spisak!$E$4:$E$151,0)),IF(ISNA(MATCH(A26,plasman!$I$3:$I$68,0)),"bye",INDEX(plasman!$H$3:$H$68,MATCH(A26,plasman!$I$3:$I$68,0))),INDEX(spisak!$B$4:$B$151,MATCH(A26,spisak!$E$4:$E$151,0)))</f>
        <v>Trošić Janko</v>
      </c>
      <c r="D26" s="617"/>
      <c r="E26" s="617"/>
      <c r="F26" s="617"/>
      <c r="G26" s="619" t="str">
        <f>IF(ISNA(MATCH(C26,spisak!$B$4:$B$151,0)),"",INDEX(spisak!$C$4:$C$151,MATCH(C26,spisak!$B$4:$B$151,0)))</f>
        <v>Grabovac SPIN</v>
      </c>
      <c r="H26" s="619"/>
      <c r="I26" s="619"/>
      <c r="J26" s="609"/>
      <c r="K26" s="609"/>
      <c r="L26" s="609"/>
      <c r="M26" s="609"/>
      <c r="N26" s="609"/>
      <c r="O26" s="609"/>
      <c r="P26" s="609"/>
      <c r="Q26" s="281"/>
      <c r="R26" s="281"/>
      <c r="S26" s="281"/>
      <c r="T26" s="281"/>
      <c r="U26" s="281"/>
      <c r="V26" s="537"/>
      <c r="W26" s="543"/>
      <c r="X26" s="594"/>
      <c r="Y26" s="594"/>
      <c r="Z26" s="594"/>
      <c r="AA26" s="594"/>
      <c r="AB26" s="594"/>
      <c r="AC26" s="596"/>
      <c r="AD26" s="590"/>
      <c r="AE26" s="281"/>
      <c r="AF26" s="281"/>
      <c r="AG26" s="281"/>
      <c r="AH26" s="281"/>
      <c r="AI26" s="281"/>
      <c r="AJ26" s="282"/>
      <c r="AK26" s="284"/>
      <c r="AL26" s="282"/>
      <c r="AM26" s="351"/>
    </row>
    <row r="27" spans="1:39" ht="12" customHeight="1">
      <c r="A27" s="623"/>
      <c r="B27" s="623">
        <v>13</v>
      </c>
      <c r="C27" s="618">
        <f>IF(ISNA(MATCH(A27,spisak!$E$4:$E$151,0)),IF(ISNA(MATCH(A27,plasman!$I$3:$I$68,0)),"bye",INDEX(plasman!$H$3:$H$68,MATCH(A27,plasman!$I$3:$I$68,0))),INDEX(spisak!$B$4:$B$151,MATCH(A27,spisak!$E$4:$E$151,0)))</f>
        <v>0</v>
      </c>
      <c r="D27" s="618"/>
      <c r="E27" s="618"/>
      <c r="F27" s="618"/>
      <c r="G27" s="620" t="str">
        <f>IF(ISNA(MATCH(C27,spisak!$B$4:$B$151,0)),"",INDEX(spisak!$C$4:$C$151,MATCH(C27,spisak!$B$4:$B$151,0)))</f>
        <v/>
      </c>
      <c r="H27" s="620"/>
      <c r="I27" s="620"/>
      <c r="J27" s="592" t="str">
        <f>partije!$S$206</f>
        <v>Trošić Janko</v>
      </c>
      <c r="K27" s="592"/>
      <c r="L27" s="592"/>
      <c r="M27" s="592"/>
      <c r="N27" s="592"/>
      <c r="O27" s="595" t="str">
        <f>IF(ISBLANK(partije!J206),"",IF(partije!J206&gt;partije!K206,partije!J206,partije!K206))</f>
        <v/>
      </c>
      <c r="P27" s="592" t="str">
        <f>IF(ISBLANK(partije!J206),"",IF(partije!J206&gt;partije!K206,partije!K206,partije!J206))</f>
        <v/>
      </c>
      <c r="Q27" s="281"/>
      <c r="R27" s="281"/>
      <c r="S27" s="281"/>
      <c r="T27" s="281"/>
      <c r="U27" s="281"/>
      <c r="V27" s="537"/>
      <c r="W27" s="543"/>
      <c r="X27" s="588">
        <v>711</v>
      </c>
      <c r="Y27" s="588">
        <v>911</v>
      </c>
      <c r="Z27" s="588">
        <v>311</v>
      </c>
      <c r="AA27" s="588"/>
      <c r="AB27" s="588"/>
      <c r="AC27" s="588"/>
      <c r="AD27" s="588" t="str">
        <f>IF(ISBLANK(partije!R225),"",partije!R225)</f>
        <v/>
      </c>
      <c r="AE27" s="281"/>
      <c r="AF27" s="281"/>
      <c r="AG27" s="281"/>
      <c r="AH27" s="281"/>
      <c r="AI27" s="281"/>
      <c r="AJ27" s="282"/>
      <c r="AK27" s="284"/>
      <c r="AL27" s="282"/>
      <c r="AM27" s="351"/>
    </row>
    <row r="28" spans="1:39" ht="12" customHeight="1">
      <c r="A28" s="623">
        <v>14</v>
      </c>
      <c r="B28" s="623"/>
      <c r="C28" s="617" t="str">
        <f>IF(ISNA(MATCH(A28,spisak!$E$4:$E$151,0)),IF(ISNA(MATCH(A28,plasman!$I$3:$I$68,0)),"bye",INDEX(plasman!$H$3:$H$68,MATCH(A28,plasman!$I$3:$I$68,0))),INDEX(spisak!$B$4:$B$151,MATCH(A28,spisak!$E$4:$E$151,0)))</f>
        <v>bye</v>
      </c>
      <c r="D28" s="617"/>
      <c r="E28" s="617"/>
      <c r="F28" s="617"/>
      <c r="G28" s="619" t="str">
        <f>IF(ISNA(MATCH(C28,spisak!$B$4:$B$151,0)),"",INDEX(spisak!$C$4:$C$151,MATCH(C28,spisak!$B$4:$B$151,0)))</f>
        <v/>
      </c>
      <c r="H28" s="619"/>
      <c r="I28" s="621"/>
      <c r="J28" s="594"/>
      <c r="K28" s="594"/>
      <c r="L28" s="594"/>
      <c r="M28" s="594"/>
      <c r="N28" s="594"/>
      <c r="O28" s="596"/>
      <c r="P28" s="594"/>
      <c r="Q28" s="281"/>
      <c r="R28" s="281"/>
      <c r="S28" s="281"/>
      <c r="T28" s="281"/>
      <c r="U28" s="281"/>
      <c r="V28" s="537"/>
      <c r="W28" s="543"/>
      <c r="X28" s="588"/>
      <c r="Y28" s="588"/>
      <c r="Z28" s="588"/>
      <c r="AA28" s="588"/>
      <c r="AB28" s="588"/>
      <c r="AC28" s="588"/>
      <c r="AD28" s="588"/>
      <c r="AE28" s="281"/>
      <c r="AF28" s="281"/>
      <c r="AG28" s="281"/>
      <c r="AH28" s="281"/>
      <c r="AI28" s="281"/>
      <c r="AJ28" s="282"/>
      <c r="AK28" s="284"/>
      <c r="AL28" s="282"/>
      <c r="AM28" s="352"/>
    </row>
    <row r="29" spans="1:39" ht="12" customHeight="1">
      <c r="A29" s="623"/>
      <c r="B29" s="623"/>
      <c r="C29" s="618">
        <f>IF(ISNA(MATCH(A29,spisak!$E$4:$E$151,0)),IF(ISNA(MATCH(A29,plasman!$I$3:$I$68,0)),"bye",INDEX(plasman!$H$3:$H$68,MATCH(A29,plasman!$I$3:$I$68,0))),INDEX(spisak!$B$4:$B$151,MATCH(A29,spisak!$E$4:$E$151,0)))</f>
        <v>0</v>
      </c>
      <c r="D29" s="618"/>
      <c r="E29" s="618"/>
      <c r="F29" s="618"/>
      <c r="G29" s="620" t="str">
        <f>IF(ISNA(MATCH(C29,spisak!$B$4:$B$151,0)),"",INDEX(spisak!$C$4:$C$151,MATCH(C29,spisak!$B$4:$B$151,0)))</f>
        <v/>
      </c>
      <c r="H29" s="620"/>
      <c r="I29" s="622"/>
      <c r="J29" s="613" t="str">
        <f>IF(ISBLANK(partije!L206),"",partije!L206)</f>
        <v/>
      </c>
      <c r="K29" s="613" t="str">
        <f>IF(ISBLANK(partije!M206),"",partije!M206)</f>
        <v/>
      </c>
      <c r="L29" s="613" t="str">
        <f>IF(ISBLANK(partije!N206),"",partije!N206)</f>
        <v/>
      </c>
      <c r="M29" s="613" t="str">
        <f>IF(ISBLANK(partije!O206),"",partije!O206)</f>
        <v/>
      </c>
      <c r="N29" s="613" t="str">
        <f>IF(ISBLANK(partije!P206),"",partije!P206)</f>
        <v/>
      </c>
      <c r="O29" s="613" t="str">
        <f>IF(ISBLANK(partije!Q206),"",partije!Q206)</f>
        <v/>
      </c>
      <c r="P29" s="615" t="str">
        <f>IF(ISBLANK(partije!R206),"",partije!R206)</f>
        <v/>
      </c>
      <c r="Q29" s="592" t="str">
        <f>partije!$S$207</f>
        <v>Ilić Bogdan</v>
      </c>
      <c r="R29" s="592"/>
      <c r="S29" s="592"/>
      <c r="T29" s="592"/>
      <c r="U29" s="592"/>
      <c r="V29" s="595">
        <v>3</v>
      </c>
      <c r="W29" s="589">
        <v>0</v>
      </c>
      <c r="X29" s="281"/>
      <c r="Y29" s="281"/>
      <c r="Z29" s="281"/>
      <c r="AA29" s="281"/>
      <c r="AB29" s="281"/>
      <c r="AC29" s="537"/>
      <c r="AD29" s="542"/>
      <c r="AE29" s="281"/>
      <c r="AF29" s="281"/>
      <c r="AG29" s="281"/>
      <c r="AH29" s="281"/>
      <c r="AI29" s="281"/>
      <c r="AJ29" s="282"/>
      <c r="AK29" s="284"/>
      <c r="AL29" s="282"/>
      <c r="AM29" s="352"/>
    </row>
    <row r="30" spans="1:39" ht="12" customHeight="1">
      <c r="A30" s="623">
        <v>15</v>
      </c>
      <c r="B30" s="623"/>
      <c r="C30" s="617" t="str">
        <f>IF(ISNA(MATCH(A30,spisak!$E$4:$E$151,0)),IF(ISNA(MATCH(A30,plasman!$I$3:$I$68,0)),"bye",INDEX(plasman!$H$3:$H$68,MATCH(A30,plasman!$I$3:$I$68,0))),INDEX(spisak!$B$4:$B$151,MATCH(A30,spisak!$E$4:$E$151,0)))</f>
        <v>bye</v>
      </c>
      <c r="D30" s="617"/>
      <c r="E30" s="617"/>
      <c r="F30" s="617"/>
      <c r="G30" s="619" t="str">
        <f>IF(ISNA(MATCH(C30,spisak!$B$4:$B$151,0)),"",INDEX(spisak!$C$4:$C$151,MATCH(C30,spisak!$B$4:$B$151,0)))</f>
        <v/>
      </c>
      <c r="H30" s="619"/>
      <c r="I30" s="619"/>
      <c r="J30" s="614"/>
      <c r="K30" s="614"/>
      <c r="L30" s="614"/>
      <c r="M30" s="614"/>
      <c r="N30" s="614"/>
      <c r="O30" s="614"/>
      <c r="P30" s="616"/>
      <c r="Q30" s="594"/>
      <c r="R30" s="594"/>
      <c r="S30" s="594"/>
      <c r="T30" s="594"/>
      <c r="U30" s="594"/>
      <c r="V30" s="596"/>
      <c r="W30" s="590"/>
      <c r="X30" s="281"/>
      <c r="Y30" s="281"/>
      <c r="Z30" s="281"/>
      <c r="AA30" s="281"/>
      <c r="AB30" s="281"/>
      <c r="AC30" s="537"/>
      <c r="AD30" s="542"/>
      <c r="AE30" s="281"/>
      <c r="AF30" s="281"/>
      <c r="AG30" s="281"/>
      <c r="AH30" s="281"/>
      <c r="AI30" s="281"/>
      <c r="AJ30" s="282"/>
      <c r="AK30" s="284"/>
      <c r="AL30" s="282"/>
      <c r="AM30" s="352"/>
    </row>
    <row r="31" spans="1:39" ht="12" customHeight="1">
      <c r="A31" s="623"/>
      <c r="B31" s="623"/>
      <c r="C31" s="618">
        <f>IF(ISNA(MATCH(A31,spisak!$E$4:$E$151,0)),IF(ISNA(MATCH(A31,plasman!$I$3:$I$68,0)),"bye",INDEX(plasman!$H$3:$H$68,MATCH(A31,plasman!$I$3:$I$68,0))),INDEX(spisak!$B$4:$B$151,MATCH(A31,spisak!$E$4:$E$151,0)))</f>
        <v>0</v>
      </c>
      <c r="D31" s="618"/>
      <c r="E31" s="618"/>
      <c r="F31" s="618"/>
      <c r="G31" s="620" t="str">
        <f>IF(ISNA(MATCH(C31,spisak!$B$4:$B$151,0)),"",INDEX(spisak!$C$4:$C$151,MATCH(C31,spisak!$B$4:$B$151,0)))</f>
        <v/>
      </c>
      <c r="H31" s="620"/>
      <c r="I31" s="620"/>
      <c r="J31" s="592" t="str">
        <f>partije!$S$207</f>
        <v>Ilić Bogdan</v>
      </c>
      <c r="K31" s="592"/>
      <c r="L31" s="592"/>
      <c r="M31" s="592"/>
      <c r="N31" s="592"/>
      <c r="O31" s="595" t="str">
        <f>IF(ISBLANK(partije!J207),"",IF(partije!J207&gt;partije!K207,partije!J207,partije!K207))</f>
        <v/>
      </c>
      <c r="P31" s="589" t="str">
        <f>IF(ISBLANK(partije!J207),"",IF(partije!J207&gt;partije!K207,partije!K207,partije!J207))</f>
        <v/>
      </c>
      <c r="Q31" s="588">
        <v>411</v>
      </c>
      <c r="R31" s="588">
        <v>711</v>
      </c>
      <c r="S31" s="588">
        <v>811</v>
      </c>
      <c r="T31" s="588"/>
      <c r="U31" s="588" t="str">
        <f>IF(ISBLANK(partije!P219),"",partije!P219)</f>
        <v/>
      </c>
      <c r="V31" s="588" t="str">
        <f>IF(ISBLANK(partije!Q219),"",partije!Q219)</f>
        <v/>
      </c>
      <c r="W31" s="588" t="str">
        <f>IF(ISBLANK(partije!R219),"",partije!R219)</f>
        <v/>
      </c>
      <c r="X31" s="281"/>
      <c r="Y31" s="281"/>
      <c r="Z31" s="281"/>
      <c r="AA31" s="281"/>
      <c r="AB31" s="281"/>
      <c r="AC31" s="537"/>
      <c r="AD31" s="542"/>
      <c r="AE31" s="281"/>
      <c r="AF31" s="281"/>
      <c r="AG31" s="281"/>
      <c r="AH31" s="281"/>
      <c r="AI31" s="281"/>
      <c r="AJ31" s="282"/>
      <c r="AK31" s="284"/>
      <c r="AL31" s="282"/>
      <c r="AM31" s="352"/>
    </row>
    <row r="32" spans="1:39" ht="12" customHeight="1">
      <c r="A32" s="623">
        <v>16</v>
      </c>
      <c r="B32" s="623">
        <v>4</v>
      </c>
      <c r="C32" s="617" t="str">
        <f>IF(ISNA(MATCH(A32,spisak!$E$4:$E$151,0)),IF(ISNA(MATCH(A32,plasman!$I$3:$I$68,0)),"bye",INDEX(plasman!$H$3:$H$68,MATCH(A32,plasman!$I$3:$I$68,0))),INDEX(spisak!$B$4:$B$151,MATCH(A32,spisak!$E$4:$E$151,0)))</f>
        <v>Ilić Bogdan</v>
      </c>
      <c r="D32" s="617"/>
      <c r="E32" s="617"/>
      <c r="F32" s="617"/>
      <c r="G32" s="619" t="str">
        <f>IF(ISNA(MATCH(C32,spisak!$B$4:$B$151,0)),"",INDEX(spisak!$C$4:$C$151,MATCH(C32,spisak!$B$4:$B$151,0)))</f>
        <v>SFS Borac</v>
      </c>
      <c r="H32" s="619"/>
      <c r="I32" s="621"/>
      <c r="J32" s="594"/>
      <c r="K32" s="594"/>
      <c r="L32" s="594"/>
      <c r="M32" s="594"/>
      <c r="N32" s="594"/>
      <c r="O32" s="596"/>
      <c r="P32" s="590"/>
      <c r="Q32" s="588"/>
      <c r="R32" s="588"/>
      <c r="S32" s="588"/>
      <c r="T32" s="588"/>
      <c r="U32" s="588"/>
      <c r="V32" s="588"/>
      <c r="W32" s="588"/>
      <c r="X32" s="281"/>
      <c r="Y32" s="281"/>
      <c r="Z32" s="281"/>
      <c r="AA32" s="281"/>
      <c r="AB32" s="281"/>
      <c r="AC32" s="537"/>
      <c r="AD32" s="542"/>
      <c r="AE32" s="281"/>
      <c r="AF32" s="281"/>
      <c r="AG32" s="281"/>
      <c r="AH32" s="281"/>
      <c r="AI32" s="281"/>
      <c r="AJ32" s="282"/>
      <c r="AK32" s="284"/>
      <c r="AL32" s="282"/>
      <c r="AM32" s="352"/>
    </row>
    <row r="33" spans="1:39" ht="12" customHeight="1">
      <c r="A33" s="623"/>
      <c r="B33" s="623">
        <v>4</v>
      </c>
      <c r="C33" s="618">
        <f>IF(ISNA(MATCH(A33,spisak!$E$4:$E$151,0)),IF(ISNA(MATCH(A33,plasman!$I$3:$I$68,0)),"bye",INDEX(plasman!$H$3:$H$68,MATCH(A33,plasman!$I$3:$I$68,0))),INDEX(spisak!$B$4:$B$151,MATCH(A33,spisak!$E$4:$E$151,0)))</f>
        <v>0</v>
      </c>
      <c r="D33" s="618"/>
      <c r="E33" s="618"/>
      <c r="F33" s="618"/>
      <c r="G33" s="620" t="str">
        <f>IF(ISNA(MATCH(C33,spisak!$B$4:$B$151,0)),"",INDEX(spisak!$C$4:$C$151,MATCH(C33,spisak!$B$4:$B$151,0)))</f>
        <v/>
      </c>
      <c r="H33" s="620"/>
      <c r="I33" s="622"/>
      <c r="J33" s="609" t="str">
        <f>IF(ISBLANK(partije!L207),"",partije!L207)</f>
        <v/>
      </c>
      <c r="K33" s="609" t="str">
        <f>IF(ISBLANK(partije!M207),"",partije!M207)</f>
        <v/>
      </c>
      <c r="L33" s="609" t="str">
        <f>IF(ISBLANK(partije!N207),"",partije!N207)</f>
        <v/>
      </c>
      <c r="M33" s="609" t="str">
        <f>IF(ISBLANK(partije!O207),"",partije!O207)</f>
        <v/>
      </c>
      <c r="N33" s="609" t="str">
        <f>IF(ISBLANK(partije!P207),"",partije!P207)</f>
        <v/>
      </c>
      <c r="O33" s="609" t="str">
        <f>IF(ISBLANK(partije!Q207),"",partije!Q207)</f>
        <v/>
      </c>
      <c r="P33" s="609" t="str">
        <f>IF(ISBLANK(partije!R207),"",partije!R207)</f>
        <v/>
      </c>
      <c r="Q33" s="281"/>
      <c r="R33" s="281"/>
      <c r="S33" s="281"/>
      <c r="T33" s="281"/>
      <c r="U33" s="281"/>
      <c r="V33" s="537"/>
      <c r="W33" s="542"/>
      <c r="X33" s="281"/>
      <c r="Y33" s="281"/>
      <c r="Z33" s="281"/>
      <c r="AA33" s="281"/>
      <c r="AB33" s="281"/>
      <c r="AC33" s="537"/>
      <c r="AD33" s="542"/>
      <c r="AE33" s="281"/>
      <c r="AF33" s="281"/>
      <c r="AG33" s="281"/>
      <c r="AH33" s="281"/>
      <c r="AI33" s="281"/>
      <c r="AJ33" s="282"/>
      <c r="AK33" s="284"/>
      <c r="AL33" s="282"/>
      <c r="AM33" s="352"/>
    </row>
    <row r="34" spans="1:39" ht="12" customHeight="1">
      <c r="A34" s="623">
        <v>17</v>
      </c>
      <c r="B34" s="623">
        <v>3</v>
      </c>
      <c r="C34" s="617" t="str">
        <f>IF(ISNA(MATCH(A34,spisak!$E$4:$E$151,0)),IF(ISNA(MATCH(A34,plasman!$I$3:$I$68,0)),"bye",INDEX(plasman!$H$3:$H$68,MATCH(A34,plasman!$I$3:$I$68,0))),INDEX(spisak!$B$4:$B$151,MATCH(A34,spisak!$E$4:$E$151,0)))</f>
        <v>Smiljković Branislav</v>
      </c>
      <c r="D34" s="617"/>
      <c r="E34" s="617"/>
      <c r="F34" s="617"/>
      <c r="G34" s="619" t="str">
        <f>IF(ISNA(MATCH(C34,spisak!$B$4:$B$151,0)),"",INDEX(spisak!$C$4:$C$151,MATCH(C34,spisak!$B$4:$B$151,0)))</f>
        <v>Napad</v>
      </c>
      <c r="H34" s="619"/>
      <c r="I34" s="619"/>
      <c r="J34" s="609"/>
      <c r="K34" s="609"/>
      <c r="L34" s="609"/>
      <c r="M34" s="609"/>
      <c r="N34" s="609"/>
      <c r="O34" s="609"/>
      <c r="P34" s="609"/>
      <c r="Q34" s="281"/>
      <c r="R34" s="281"/>
      <c r="S34" s="281"/>
      <c r="T34" s="281"/>
      <c r="U34" s="281"/>
      <c r="V34" s="537"/>
      <c r="W34" s="542"/>
      <c r="X34" s="281"/>
      <c r="Y34" s="281"/>
      <c r="Z34" s="281"/>
      <c r="AA34" s="281"/>
      <c r="AB34" s="281"/>
      <c r="AC34" s="537"/>
      <c r="AD34" s="542"/>
      <c r="AE34" s="592" t="str">
        <f>partije!$S$200</f>
        <v>Petrović Đorđe</v>
      </c>
      <c r="AF34" s="592"/>
      <c r="AG34" s="592"/>
      <c r="AH34" s="592"/>
      <c r="AI34" s="592"/>
      <c r="AJ34" s="602">
        <v>3</v>
      </c>
      <c r="AK34" s="599">
        <v>0</v>
      </c>
      <c r="AL34" s="286"/>
      <c r="AM34" s="352"/>
    </row>
    <row r="35" spans="1:39" ht="12" customHeight="1">
      <c r="A35" s="623"/>
      <c r="B35" s="623">
        <v>3</v>
      </c>
      <c r="C35" s="618">
        <f>IF(ISNA(MATCH(A35,spisak!$E$4:$E$151,0)),IF(ISNA(MATCH(A35,plasman!$I$3:$I$68,0)),"bye",INDEX(plasman!$H$3:$H$68,MATCH(A35,plasman!$I$3:$I$68,0))),INDEX(spisak!$B$4:$B$151,MATCH(A35,spisak!$E$4:$E$151,0)))</f>
        <v>0</v>
      </c>
      <c r="D35" s="618"/>
      <c r="E35" s="618"/>
      <c r="F35" s="618"/>
      <c r="G35" s="620" t="str">
        <f>IF(ISNA(MATCH(C35,spisak!$B$4:$B$151,0)),"",INDEX(spisak!$C$4:$C$151,MATCH(C35,spisak!$B$4:$B$151,0)))</f>
        <v/>
      </c>
      <c r="H35" s="620"/>
      <c r="I35" s="620"/>
      <c r="J35" s="592" t="str">
        <f>partije!$S$208</f>
        <v>Smiljković Branislav</v>
      </c>
      <c r="K35" s="592"/>
      <c r="L35" s="592"/>
      <c r="M35" s="592"/>
      <c r="N35" s="592"/>
      <c r="O35" s="595" t="str">
        <f>IF(ISBLANK(partije!J208),"",IF(partije!J208&gt;partije!K208,partije!J208,partije!K208))</f>
        <v/>
      </c>
      <c r="P35" s="592" t="str">
        <f>IF(ISBLANK(partije!J208),"",IF(partije!J208&gt;partije!K208,partije!K208,partije!J208))</f>
        <v/>
      </c>
      <c r="Q35" s="281"/>
      <c r="R35" s="281"/>
      <c r="S35" s="281"/>
      <c r="T35" s="281"/>
      <c r="U35" s="281"/>
      <c r="V35" s="537"/>
      <c r="W35" s="542"/>
      <c r="X35" s="281"/>
      <c r="Y35" s="281"/>
      <c r="Z35" s="281"/>
      <c r="AA35" s="281"/>
      <c r="AB35" s="281"/>
      <c r="AC35" s="537"/>
      <c r="AD35" s="542"/>
      <c r="AE35" s="592"/>
      <c r="AF35" s="592"/>
      <c r="AG35" s="592"/>
      <c r="AH35" s="592"/>
      <c r="AI35" s="592"/>
      <c r="AJ35" s="603"/>
      <c r="AK35" s="600"/>
      <c r="AL35" s="544"/>
      <c r="AM35" s="352"/>
    </row>
    <row r="36" spans="1:39" ht="12" customHeight="1">
      <c r="A36" s="623">
        <v>18</v>
      </c>
      <c r="B36" s="623"/>
      <c r="C36" s="617" t="str">
        <f>IF(ISNA(MATCH(A36,spisak!$E$4:$E$151,0)),IF(ISNA(MATCH(A36,plasman!$I$3:$I$68,0)),"bye",INDEX(plasman!$H$3:$H$68,MATCH(A36,plasman!$I$3:$I$68,0))),INDEX(spisak!$B$4:$B$151,MATCH(A36,spisak!$E$4:$E$151,0)))</f>
        <v>bye</v>
      </c>
      <c r="D36" s="617"/>
      <c r="E36" s="617"/>
      <c r="F36" s="617"/>
      <c r="G36" s="619" t="str">
        <f>IF(ISNA(MATCH(C36,spisak!$B$4:$B$151,0)),"",INDEX(spisak!$C$4:$C$151,MATCH(C36,spisak!$B$4:$B$151,0)))</f>
        <v/>
      </c>
      <c r="H36" s="619"/>
      <c r="I36" s="621"/>
      <c r="J36" s="594"/>
      <c r="K36" s="594"/>
      <c r="L36" s="594"/>
      <c r="M36" s="594"/>
      <c r="N36" s="594"/>
      <c r="O36" s="596"/>
      <c r="P36" s="594"/>
      <c r="Q36" s="281"/>
      <c r="R36" s="281"/>
      <c r="S36" s="281"/>
      <c r="T36" s="281"/>
      <c r="U36" s="281"/>
      <c r="V36" s="537"/>
      <c r="W36" s="542"/>
      <c r="X36" s="281"/>
      <c r="Y36" s="281"/>
      <c r="Z36" s="281"/>
      <c r="AA36" s="281"/>
      <c r="AB36" s="281"/>
      <c r="AC36" s="537"/>
      <c r="AD36" s="542"/>
      <c r="AE36" s="601">
        <v>7708</v>
      </c>
      <c r="AF36" s="601">
        <v>1513</v>
      </c>
      <c r="AG36" s="601">
        <v>1109</v>
      </c>
      <c r="AH36" s="601" t="str">
        <f>IF(ISBLANK(partije!O230),"",partije!O230)</f>
        <v/>
      </c>
      <c r="AI36" s="601" t="str">
        <f>IF(ISBLANK(partije!P230),"",partije!P230)</f>
        <v/>
      </c>
      <c r="AJ36" s="601" t="str">
        <f>IF(ISBLANK(partije!Q230),"",partije!Q230)</f>
        <v/>
      </c>
      <c r="AK36" s="597" t="str">
        <f>IF(ISBLANK(partije!R230),"",partije!R230)</f>
        <v/>
      </c>
      <c r="AL36" s="287"/>
      <c r="AM36" s="352"/>
    </row>
    <row r="37" spans="1:39" ht="12" customHeight="1">
      <c r="A37" s="623"/>
      <c r="B37" s="623"/>
      <c r="C37" s="618">
        <f>IF(ISNA(MATCH(A37,spisak!$E$4:$E$151,0)),IF(ISNA(MATCH(A37,plasman!$I$3:$I$68,0)),"bye",INDEX(plasman!$H$3:$H$68,MATCH(A37,plasman!$I$3:$I$68,0))),INDEX(spisak!$B$4:$B$151,MATCH(A37,spisak!$E$4:$E$151,0)))</f>
        <v>0</v>
      </c>
      <c r="D37" s="618"/>
      <c r="E37" s="618"/>
      <c r="F37" s="618"/>
      <c r="G37" s="620" t="str">
        <f>IF(ISNA(MATCH(C37,spisak!$B$4:$B$151,0)),"",INDEX(spisak!$C$4:$C$151,MATCH(C37,spisak!$B$4:$B$151,0)))</f>
        <v/>
      </c>
      <c r="H37" s="620"/>
      <c r="I37" s="622"/>
      <c r="J37" s="613" t="str">
        <f>IF(ISBLANK(partije!L208),"",partije!L208)</f>
        <v/>
      </c>
      <c r="K37" s="613" t="str">
        <f>IF(ISBLANK(partije!M208),"",partije!M208)</f>
        <v/>
      </c>
      <c r="L37" s="613" t="str">
        <f>IF(ISBLANK(partije!N208),"",partije!N208)</f>
        <v/>
      </c>
      <c r="M37" s="613" t="str">
        <f>IF(ISBLANK(partije!O208),"",partije!O208)</f>
        <v/>
      </c>
      <c r="N37" s="613" t="str">
        <f>IF(ISBLANK(partije!P208),"",partije!P208)</f>
        <v/>
      </c>
      <c r="O37" s="613" t="str">
        <f>IF(ISBLANK(partije!Q208),"",partije!Q208)</f>
        <v/>
      </c>
      <c r="P37" s="615" t="str">
        <f>IF(ISBLANK(partije!R208),"",partije!R208)</f>
        <v/>
      </c>
      <c r="Q37" s="592" t="str">
        <f>partije!$S$208</f>
        <v>Smiljković Branislav</v>
      </c>
      <c r="R37" s="592"/>
      <c r="S37" s="592"/>
      <c r="T37" s="592"/>
      <c r="U37" s="592"/>
      <c r="V37" s="595">
        <v>3</v>
      </c>
      <c r="W37" s="592">
        <v>0</v>
      </c>
      <c r="X37" s="281"/>
      <c r="Y37" s="281"/>
      <c r="Z37" s="281"/>
      <c r="AA37" s="281"/>
      <c r="AB37" s="281"/>
      <c r="AC37" s="537"/>
      <c r="AD37" s="542"/>
      <c r="AE37" s="588"/>
      <c r="AF37" s="588"/>
      <c r="AG37" s="588"/>
      <c r="AH37" s="588"/>
      <c r="AI37" s="588"/>
      <c r="AJ37" s="588"/>
      <c r="AK37" s="598"/>
      <c r="AL37" s="282"/>
      <c r="AM37" s="352"/>
    </row>
    <row r="38" spans="1:39" ht="12" customHeight="1">
      <c r="A38" s="623">
        <v>19</v>
      </c>
      <c r="B38" s="623"/>
      <c r="C38" s="617" t="str">
        <f>IF(ISNA(MATCH(A38,spisak!$E$4:$E$151,0)),IF(ISNA(MATCH(A38,plasman!$I$3:$I$68,0)),"bye",INDEX(plasman!$H$3:$H$68,MATCH(A38,plasman!$I$3:$I$68,0))),INDEX(spisak!$B$4:$B$151,MATCH(A38,spisak!$E$4:$E$151,0)))</f>
        <v>bye</v>
      </c>
      <c r="D38" s="617"/>
      <c r="E38" s="617"/>
      <c r="F38" s="617"/>
      <c r="G38" s="619" t="str">
        <f>IF(ISNA(MATCH(C38,spisak!$B$4:$B$151,0)),"",INDEX(spisak!$C$4:$C$151,MATCH(C38,spisak!$B$4:$B$151,0)))</f>
        <v/>
      </c>
      <c r="H38" s="619"/>
      <c r="I38" s="619"/>
      <c r="J38" s="614"/>
      <c r="K38" s="614"/>
      <c r="L38" s="614"/>
      <c r="M38" s="614"/>
      <c r="N38" s="614"/>
      <c r="O38" s="614"/>
      <c r="P38" s="616"/>
      <c r="Q38" s="594"/>
      <c r="R38" s="594"/>
      <c r="S38" s="594"/>
      <c r="T38" s="594"/>
      <c r="U38" s="594"/>
      <c r="V38" s="596"/>
      <c r="W38" s="594"/>
      <c r="X38" s="281"/>
      <c r="Y38" s="281"/>
      <c r="Z38" s="281"/>
      <c r="AA38" s="281"/>
      <c r="AB38" s="281"/>
      <c r="AC38" s="537"/>
      <c r="AD38" s="542"/>
      <c r="AE38" s="281"/>
      <c r="AF38" s="281"/>
      <c r="AG38" s="281"/>
      <c r="AH38" s="281"/>
      <c r="AI38" s="281"/>
      <c r="AJ38" s="282"/>
      <c r="AK38" s="284"/>
      <c r="AL38" s="282"/>
      <c r="AM38" s="352"/>
    </row>
    <row r="39" spans="1:39" ht="12" customHeight="1">
      <c r="A39" s="623"/>
      <c r="B39" s="623"/>
      <c r="C39" s="618">
        <f>IF(ISNA(MATCH(A39,spisak!$E$4:$E$151,0)),IF(ISNA(MATCH(A39,plasman!$I$3:$I$68,0)),"bye",INDEX(plasman!$H$3:$H$68,MATCH(A39,plasman!$I$3:$I$68,0))),INDEX(spisak!$B$4:$B$151,MATCH(A39,spisak!$E$4:$E$151,0)))</f>
        <v>0</v>
      </c>
      <c r="D39" s="618"/>
      <c r="E39" s="618"/>
      <c r="F39" s="618"/>
      <c r="G39" s="620" t="str">
        <f>IF(ISNA(MATCH(C39,spisak!$B$4:$B$151,0)),"",INDEX(spisak!$C$4:$C$151,MATCH(C39,spisak!$B$4:$B$151,0)))</f>
        <v/>
      </c>
      <c r="H39" s="620"/>
      <c r="I39" s="620"/>
      <c r="J39" s="592" t="str">
        <f>partije!$S$209</f>
        <v>Dimitrijević Ognjen</v>
      </c>
      <c r="K39" s="592"/>
      <c r="L39" s="592"/>
      <c r="M39" s="592"/>
      <c r="N39" s="592"/>
      <c r="O39" s="595" t="str">
        <f>IF(ISBLANK(partije!J209),"",IF(partije!J209&gt;partije!K209,partije!J209,partije!K209))</f>
        <v/>
      </c>
      <c r="P39" s="589" t="str">
        <f>IF(ISBLANK(partije!J209),"",IF(partije!J209&gt;partije!K209,partije!K209,partije!J209))</f>
        <v/>
      </c>
      <c r="Q39" s="588">
        <v>1101</v>
      </c>
      <c r="R39" s="588">
        <v>1103</v>
      </c>
      <c r="S39" s="588">
        <v>1103</v>
      </c>
      <c r="T39" s="588" t="str">
        <f>IF(ISBLANK(partije!O220),"",partije!O220)</f>
        <v/>
      </c>
      <c r="U39" s="588" t="str">
        <f>IF(ISBLANK(partije!P220),"",partije!P220)</f>
        <v/>
      </c>
      <c r="V39" s="588" t="str">
        <f>IF(ISBLANK(partije!Q220),"",partije!Q220)</f>
        <v/>
      </c>
      <c r="W39" s="597" t="str">
        <f>IF(ISBLANK(partije!R220),"",partije!R220)</f>
        <v/>
      </c>
      <c r="X39" s="281"/>
      <c r="Y39" s="281"/>
      <c r="Z39" s="281"/>
      <c r="AA39" s="281"/>
      <c r="AB39" s="281"/>
      <c r="AC39" s="537"/>
      <c r="AD39" s="542"/>
      <c r="AE39" s="281"/>
      <c r="AF39" s="281"/>
      <c r="AG39" s="281"/>
      <c r="AH39" s="281"/>
      <c r="AI39" s="281"/>
      <c r="AJ39" s="282"/>
      <c r="AK39" s="284"/>
      <c r="AL39" s="282"/>
      <c r="AM39" s="352"/>
    </row>
    <row r="40" spans="1:39" ht="12" customHeight="1">
      <c r="A40" s="623">
        <v>20</v>
      </c>
      <c r="B40" s="623">
        <v>14</v>
      </c>
      <c r="C40" s="617" t="str">
        <f>IF(ISNA(MATCH(A40,spisak!$E$4:$E$151,0)),IF(ISNA(MATCH(A40,plasman!$I$3:$I$68,0)),"bye",INDEX(plasman!$H$3:$H$68,MATCH(A40,plasman!$I$3:$I$68,0))),INDEX(spisak!$B$4:$B$151,MATCH(A40,spisak!$E$4:$E$151,0)))</f>
        <v>Dimitrijević Ognjen</v>
      </c>
      <c r="D40" s="617"/>
      <c r="E40" s="617"/>
      <c r="F40" s="617"/>
      <c r="G40" s="619" t="str">
        <f>IF(ISNA(MATCH(C40,spisak!$B$4:$B$151,0)),"",INDEX(spisak!$C$4:$C$151,MATCH(C40,spisak!$B$4:$B$151,0)))</f>
        <v>Radnički-Pirot</v>
      </c>
      <c r="H40" s="619"/>
      <c r="I40" s="621"/>
      <c r="J40" s="594"/>
      <c r="K40" s="594"/>
      <c r="L40" s="594"/>
      <c r="M40" s="594"/>
      <c r="N40" s="594"/>
      <c r="O40" s="596"/>
      <c r="P40" s="590"/>
      <c r="Q40" s="588"/>
      <c r="R40" s="588"/>
      <c r="S40" s="588"/>
      <c r="T40" s="588"/>
      <c r="U40" s="588"/>
      <c r="V40" s="588"/>
      <c r="W40" s="598"/>
      <c r="X40" s="281"/>
      <c r="Y40" s="281"/>
      <c r="Z40" s="281"/>
      <c r="AA40" s="281"/>
      <c r="AB40" s="281"/>
      <c r="AC40" s="537"/>
      <c r="AD40" s="542"/>
      <c r="AE40" s="281"/>
      <c r="AF40" s="281"/>
      <c r="AG40" s="281"/>
      <c r="AH40" s="281"/>
      <c r="AI40" s="281"/>
      <c r="AJ40" s="282"/>
      <c r="AK40" s="284"/>
      <c r="AL40" s="282"/>
      <c r="AM40" s="352"/>
    </row>
    <row r="41" spans="1:39" ht="12" customHeight="1">
      <c r="A41" s="623"/>
      <c r="B41" s="623">
        <v>14</v>
      </c>
      <c r="C41" s="618">
        <f>IF(ISNA(MATCH(A41,spisak!$E$4:$E$151,0)),IF(ISNA(MATCH(A41,plasman!$I$3:$I$68,0)),"bye",INDEX(plasman!$H$3:$H$68,MATCH(A41,plasman!$I$3:$I$68,0))),INDEX(spisak!$B$4:$B$151,MATCH(A41,spisak!$E$4:$E$151,0)))</f>
        <v>0</v>
      </c>
      <c r="D41" s="618"/>
      <c r="E41" s="618"/>
      <c r="F41" s="618"/>
      <c r="G41" s="620" t="str">
        <f>IF(ISNA(MATCH(C41,spisak!$B$4:$B$151,0)),"",INDEX(spisak!$C$4:$C$151,MATCH(C41,spisak!$B$4:$B$151,0)))</f>
        <v/>
      </c>
      <c r="H41" s="620"/>
      <c r="I41" s="622"/>
      <c r="J41" s="609" t="str">
        <f>IF(ISBLANK(partije!L209),"",partije!L209)</f>
        <v/>
      </c>
      <c r="K41" s="609" t="str">
        <f>IF(ISBLANK(partije!M209),"",partije!M209)</f>
        <v/>
      </c>
      <c r="L41" s="609" t="str">
        <f>IF(ISBLANK(partije!N209),"",partije!N209)</f>
        <v/>
      </c>
      <c r="M41" s="609" t="str">
        <f>IF(ISBLANK(partije!O209),"",partije!O209)</f>
        <v/>
      </c>
      <c r="N41" s="609" t="str">
        <f>IF(ISBLANK(partije!P209),"",partije!P209)</f>
        <v/>
      </c>
      <c r="O41" s="609" t="str">
        <f>IF(ISBLANK(partije!Q209),"",partije!Q209)</f>
        <v/>
      </c>
      <c r="P41" s="609" t="str">
        <f>IF(ISBLANK(partije!R209),"",partije!R209)</f>
        <v/>
      </c>
      <c r="Q41" s="281"/>
      <c r="R41" s="281"/>
      <c r="S41" s="281"/>
      <c r="T41" s="281"/>
      <c r="U41" s="281"/>
      <c r="V41" s="537"/>
      <c r="W41" s="543"/>
      <c r="X41" s="592" t="str">
        <f>partije!$S$208</f>
        <v>Smiljković Branislav</v>
      </c>
      <c r="Y41" s="592"/>
      <c r="Z41" s="592"/>
      <c r="AA41" s="592"/>
      <c r="AB41" s="592"/>
      <c r="AC41" s="595">
        <v>3</v>
      </c>
      <c r="AD41" s="592">
        <v>0</v>
      </c>
      <c r="AE41" s="281"/>
      <c r="AF41" s="281"/>
      <c r="AG41" s="281"/>
      <c r="AH41" s="281"/>
      <c r="AI41" s="281"/>
      <c r="AJ41" s="282"/>
      <c r="AK41" s="284"/>
      <c r="AL41" s="282"/>
      <c r="AM41" s="352"/>
    </row>
    <row r="42" spans="1:39" ht="12" customHeight="1">
      <c r="A42" s="623">
        <v>21</v>
      </c>
      <c r="B42" s="623">
        <v>11</v>
      </c>
      <c r="C42" s="617" t="str">
        <f>IF(ISNA(MATCH(A42,spisak!$E$4:$E$151,0)),IF(ISNA(MATCH(A42,plasman!$I$3:$I$68,0)),"bye",INDEX(plasman!$H$3:$H$68,MATCH(A42,plasman!$I$3:$I$68,0))),INDEX(spisak!$B$4:$B$151,MATCH(A42,spisak!$E$4:$E$151,0)))</f>
        <v>Aleksić Đorđe</v>
      </c>
      <c r="D42" s="617"/>
      <c r="E42" s="617"/>
      <c r="F42" s="617"/>
      <c r="G42" s="619" t="str">
        <f>IF(ISNA(MATCH(C42,spisak!$B$4:$B$151,0)),"",INDEX(spisak!$C$4:$C$151,MATCH(C42,spisak!$B$4:$B$151,0)))</f>
        <v>SFS Borac</v>
      </c>
      <c r="H42" s="619"/>
      <c r="I42" s="619"/>
      <c r="J42" s="609"/>
      <c r="K42" s="609"/>
      <c r="L42" s="609"/>
      <c r="M42" s="609"/>
      <c r="N42" s="609"/>
      <c r="O42" s="609"/>
      <c r="P42" s="609"/>
      <c r="Q42" s="281"/>
      <c r="R42" s="281"/>
      <c r="S42" s="281"/>
      <c r="T42" s="281"/>
      <c r="U42" s="281"/>
      <c r="V42" s="537"/>
      <c r="W42" s="543"/>
      <c r="X42" s="594"/>
      <c r="Y42" s="594"/>
      <c r="Z42" s="594"/>
      <c r="AA42" s="594"/>
      <c r="AB42" s="594"/>
      <c r="AC42" s="596"/>
      <c r="AD42" s="594"/>
      <c r="AE42" s="281"/>
      <c r="AF42" s="281"/>
      <c r="AG42" s="281"/>
      <c r="AH42" s="281"/>
      <c r="AI42" s="281"/>
      <c r="AJ42" s="282"/>
      <c r="AK42" s="284"/>
      <c r="AL42" s="282"/>
      <c r="AM42" s="352"/>
    </row>
    <row r="43" spans="1:39" ht="12" customHeight="1">
      <c r="A43" s="623"/>
      <c r="B43" s="623">
        <v>11</v>
      </c>
      <c r="C43" s="618">
        <f>IF(ISNA(MATCH(A43,spisak!$E$4:$E$151,0)),IF(ISNA(MATCH(A43,plasman!$I$3:$I$68,0)),"bye",INDEX(plasman!$H$3:$H$68,MATCH(A43,plasman!$I$3:$I$68,0))),INDEX(spisak!$B$4:$B$151,MATCH(A43,spisak!$E$4:$E$151,0)))</f>
        <v>0</v>
      </c>
      <c r="D43" s="618"/>
      <c r="E43" s="618"/>
      <c r="F43" s="618"/>
      <c r="G43" s="620" t="str">
        <f>IF(ISNA(MATCH(C43,spisak!$B$4:$B$151,0)),"",INDEX(spisak!$C$4:$C$151,MATCH(C43,spisak!$B$4:$B$151,0)))</f>
        <v/>
      </c>
      <c r="H43" s="620"/>
      <c r="I43" s="620"/>
      <c r="J43" s="610" t="str">
        <f>partije!$S$210</f>
        <v>Aleksić Đorđe</v>
      </c>
      <c r="K43" s="610"/>
      <c r="L43" s="610"/>
      <c r="M43" s="610"/>
      <c r="N43" s="610"/>
      <c r="O43" s="595" t="str">
        <f>IF(ISBLANK(partije!J210),"",IF(partije!J210&gt;partije!K210,partije!J210,partije!K210))</f>
        <v/>
      </c>
      <c r="P43" s="592" t="str">
        <f>IF(ISBLANK(partije!J210),"",IF(partije!J210&gt;partije!K210,partije!K210,partije!J210))</f>
        <v/>
      </c>
      <c r="Q43" s="281"/>
      <c r="R43" s="281"/>
      <c r="S43" s="281"/>
      <c r="T43" s="281"/>
      <c r="U43" s="281"/>
      <c r="V43" s="537"/>
      <c r="W43" s="543"/>
      <c r="X43" s="588">
        <v>1105</v>
      </c>
      <c r="Y43" s="588">
        <v>1109</v>
      </c>
      <c r="Z43" s="588">
        <v>1105</v>
      </c>
      <c r="AA43" s="588" t="str">
        <f>IF(ISBLANK(partije!O226),"",partije!O226)</f>
        <v/>
      </c>
      <c r="AB43" s="588" t="str">
        <f>IF(ISBLANK(partije!P226),"",partije!P226)</f>
        <v/>
      </c>
      <c r="AC43" s="588" t="str">
        <f>IF(ISBLANK(partije!Q226),"",partije!Q226)</f>
        <v/>
      </c>
      <c r="AD43" s="597" t="str">
        <f>IF(ISBLANK(partije!R226),"",partije!R226)</f>
        <v/>
      </c>
      <c r="AE43" s="281"/>
      <c r="AF43" s="281"/>
      <c r="AG43" s="281"/>
      <c r="AH43" s="281"/>
      <c r="AI43" s="281"/>
      <c r="AJ43" s="282"/>
      <c r="AK43" s="284"/>
      <c r="AL43" s="282"/>
      <c r="AM43" s="352"/>
    </row>
    <row r="44" spans="1:39" ht="12" customHeight="1">
      <c r="A44" s="623">
        <v>22</v>
      </c>
      <c r="B44" s="623"/>
      <c r="C44" s="617" t="str">
        <f>IF(ISNA(MATCH(A44,spisak!$E$4:$E$151,0)),IF(ISNA(MATCH(A44,plasman!$I$3:$I$68,0)),"bye",INDEX(plasman!$H$3:$H$68,MATCH(A44,plasman!$I$3:$I$68,0))),INDEX(spisak!$B$4:$B$151,MATCH(A44,spisak!$E$4:$E$151,0)))</f>
        <v>bye</v>
      </c>
      <c r="D44" s="617"/>
      <c r="E44" s="617"/>
      <c r="F44" s="617"/>
      <c r="G44" s="619" t="str">
        <f>IF(ISNA(MATCH(C44,spisak!$B$4:$B$151,0)),"",INDEX(spisak!$C$4:$C$151,MATCH(C44,spisak!$B$4:$B$151,0)))</f>
        <v/>
      </c>
      <c r="H44" s="619"/>
      <c r="I44" s="621"/>
      <c r="J44" s="610"/>
      <c r="K44" s="610"/>
      <c r="L44" s="610"/>
      <c r="M44" s="610"/>
      <c r="N44" s="610"/>
      <c r="O44" s="596"/>
      <c r="P44" s="594"/>
      <c r="Q44" s="281"/>
      <c r="R44" s="281"/>
      <c r="S44" s="281"/>
      <c r="T44" s="281"/>
      <c r="U44" s="281"/>
      <c r="V44" s="537"/>
      <c r="W44" s="543"/>
      <c r="X44" s="588"/>
      <c r="Y44" s="588"/>
      <c r="Z44" s="588"/>
      <c r="AA44" s="588"/>
      <c r="AB44" s="588"/>
      <c r="AC44" s="588"/>
      <c r="AD44" s="598"/>
      <c r="AE44" s="281"/>
      <c r="AF44" s="281"/>
      <c r="AG44" s="281"/>
      <c r="AH44" s="281"/>
      <c r="AI44" s="281"/>
      <c r="AJ44" s="282"/>
      <c r="AK44" s="284"/>
      <c r="AL44" s="282"/>
      <c r="AM44" s="352"/>
    </row>
    <row r="45" spans="1:39" ht="12" customHeight="1">
      <c r="A45" s="623"/>
      <c r="B45" s="623"/>
      <c r="C45" s="618">
        <f>IF(ISNA(MATCH(A45,spisak!$E$4:$E$151,0)),IF(ISNA(MATCH(A45,plasman!$I$3:$I$68,0)),"bye",INDEX(plasman!$H$3:$H$68,MATCH(A45,plasman!$I$3:$I$68,0))),INDEX(spisak!$B$4:$B$151,MATCH(A45,spisak!$E$4:$E$151,0)))</f>
        <v>0</v>
      </c>
      <c r="D45" s="618"/>
      <c r="E45" s="618"/>
      <c r="F45" s="618"/>
      <c r="G45" s="620" t="str">
        <f>IF(ISNA(MATCH(C45,spisak!$B$4:$B$151,0)),"",INDEX(spisak!$C$4:$C$151,MATCH(C45,spisak!$B$4:$B$151,0)))</f>
        <v/>
      </c>
      <c r="H45" s="620"/>
      <c r="I45" s="622"/>
      <c r="J45" s="613" t="str">
        <f>IF(ISBLANK(partije!L210),"",partije!L210)</f>
        <v/>
      </c>
      <c r="K45" s="613" t="str">
        <f>IF(ISBLANK(partije!M210),"",partije!M210)</f>
        <v/>
      </c>
      <c r="L45" s="613" t="str">
        <f>IF(ISBLANK(partije!N210),"",partije!N210)</f>
        <v/>
      </c>
      <c r="M45" s="613" t="str">
        <f>IF(ISBLANK(partije!O210),"",partije!O210)</f>
        <v/>
      </c>
      <c r="N45" s="613" t="str">
        <f>IF(ISBLANK(partije!P210),"",partije!P210)</f>
        <v/>
      </c>
      <c r="O45" s="613" t="str">
        <f>IF(ISBLANK(partije!Q210),"",partije!Q210)</f>
        <v/>
      </c>
      <c r="P45" s="615" t="str">
        <f>IF(ISBLANK(partije!R210),"",partije!R210)</f>
        <v/>
      </c>
      <c r="Q45" s="610" t="str">
        <f>partije!$S$210</f>
        <v>Aleksić Đorđe</v>
      </c>
      <c r="R45" s="610"/>
      <c r="S45" s="610"/>
      <c r="T45" s="610"/>
      <c r="U45" s="610"/>
      <c r="V45" s="595">
        <v>3</v>
      </c>
      <c r="W45" s="589">
        <v>0</v>
      </c>
      <c r="X45" s="281"/>
      <c r="Y45" s="281"/>
      <c r="Z45" s="281"/>
      <c r="AA45" s="281"/>
      <c r="AB45" s="281"/>
      <c r="AC45" s="537"/>
      <c r="AD45" s="543"/>
      <c r="AE45" s="281"/>
      <c r="AF45" s="281"/>
      <c r="AG45" s="281"/>
      <c r="AH45" s="281"/>
      <c r="AI45" s="281"/>
      <c r="AJ45" s="282"/>
      <c r="AK45" s="284"/>
      <c r="AL45" s="282"/>
      <c r="AM45" s="352"/>
    </row>
    <row r="46" spans="1:39" ht="12" customHeight="1">
      <c r="A46" s="623">
        <v>23</v>
      </c>
      <c r="B46" s="623"/>
      <c r="C46" s="617" t="str">
        <f>IF(ISNA(MATCH(A46,spisak!$E$4:$E$151,0)),IF(ISNA(MATCH(A46,plasman!$I$3:$I$68,0)),"bye",INDEX(plasman!$H$3:$H$68,MATCH(A46,plasman!$I$3:$I$68,0))),INDEX(spisak!$B$4:$B$151,MATCH(A46,spisak!$E$4:$E$151,0)))</f>
        <v>bye</v>
      </c>
      <c r="D46" s="617"/>
      <c r="E46" s="617"/>
      <c r="F46" s="617"/>
      <c r="G46" s="619" t="str">
        <f>IF(ISNA(MATCH(C46,spisak!$B$4:$B$151,0)),"",INDEX(spisak!$C$4:$C$151,MATCH(C46,spisak!$B$4:$B$151,0)))</f>
        <v/>
      </c>
      <c r="H46" s="619"/>
      <c r="I46" s="619"/>
      <c r="J46" s="609"/>
      <c r="K46" s="609"/>
      <c r="L46" s="609"/>
      <c r="M46" s="609"/>
      <c r="N46" s="609"/>
      <c r="O46" s="609"/>
      <c r="P46" s="612"/>
      <c r="Q46" s="610"/>
      <c r="R46" s="610"/>
      <c r="S46" s="610"/>
      <c r="T46" s="610"/>
      <c r="U46" s="610"/>
      <c r="V46" s="596"/>
      <c r="W46" s="590"/>
      <c r="X46" s="281"/>
      <c r="Y46" s="281"/>
      <c r="Z46" s="281"/>
      <c r="AA46" s="281"/>
      <c r="AB46" s="281"/>
      <c r="AC46" s="537"/>
      <c r="AD46" s="543"/>
      <c r="AE46" s="281"/>
      <c r="AF46" s="281"/>
      <c r="AG46" s="281"/>
      <c r="AH46" s="281"/>
      <c r="AI46" s="281"/>
      <c r="AJ46" s="282"/>
      <c r="AK46" s="284"/>
      <c r="AL46" s="282"/>
      <c r="AM46" s="352"/>
    </row>
    <row r="47" spans="1:39" ht="12" customHeight="1">
      <c r="A47" s="623"/>
      <c r="B47" s="623"/>
      <c r="C47" s="618">
        <f>IF(ISNA(MATCH(A47,spisak!$E$4:$E$151,0)),IF(ISNA(MATCH(A47,plasman!$I$3:$I$68,0)),"bye",INDEX(plasman!$H$3:$H$68,MATCH(A47,plasman!$I$3:$I$68,0))),INDEX(spisak!$B$4:$B$151,MATCH(A47,spisak!$E$4:$E$151,0)))</f>
        <v>0</v>
      </c>
      <c r="D47" s="618"/>
      <c r="E47" s="618"/>
      <c r="F47" s="618"/>
      <c r="G47" s="620" t="str">
        <f>IF(ISNA(MATCH(C47,spisak!$B$4:$B$151,0)),"",INDEX(spisak!$C$4:$C$151,MATCH(C47,spisak!$B$4:$B$151,0)))</f>
        <v/>
      </c>
      <c r="H47" s="620"/>
      <c r="I47" s="620"/>
      <c r="J47" s="592" t="str">
        <f>partije!$S$211</f>
        <v>Stanković Viktor</v>
      </c>
      <c r="K47" s="592"/>
      <c r="L47" s="592"/>
      <c r="M47" s="592"/>
      <c r="N47" s="592"/>
      <c r="O47" s="595" t="str">
        <f>IF(ISBLANK(partije!J211),"",IF(partije!J211&gt;partije!K211,partije!J211,partije!K211))</f>
        <v/>
      </c>
      <c r="P47" s="589" t="str">
        <f>IF(ISBLANK(partije!J211),"",IF(partije!J211&gt;partije!K211,partije!K211,partije!J211))</f>
        <v/>
      </c>
      <c r="Q47" s="588">
        <v>1311</v>
      </c>
      <c r="R47" s="588">
        <v>1107</v>
      </c>
      <c r="S47" s="588">
        <v>1104</v>
      </c>
      <c r="T47" s="588" t="str">
        <f>IF(ISBLANK(partije!O221),"",partije!O221)</f>
        <v/>
      </c>
      <c r="U47" s="588" t="str">
        <f>IF(ISBLANK(partije!P221),"",partije!P221)</f>
        <v/>
      </c>
      <c r="V47" s="588" t="str">
        <f>IF(ISBLANK(partije!Q221),"",partije!Q221)</f>
        <v/>
      </c>
      <c r="W47" s="588" t="str">
        <f>IF(ISBLANK(partije!R221),"",partije!R221)</f>
        <v/>
      </c>
      <c r="X47" s="281"/>
      <c r="Y47" s="281"/>
      <c r="Z47" s="281"/>
      <c r="AA47" s="281"/>
      <c r="AB47" s="281"/>
      <c r="AC47" s="537"/>
      <c r="AD47" s="543"/>
      <c r="AE47" s="281"/>
      <c r="AF47" s="281"/>
      <c r="AG47" s="281"/>
      <c r="AH47" s="281"/>
      <c r="AI47" s="281"/>
      <c r="AJ47" s="282"/>
      <c r="AK47" s="284"/>
      <c r="AL47" s="282"/>
      <c r="AM47" s="352"/>
    </row>
    <row r="48" spans="1:39" ht="12" customHeight="1">
      <c r="A48" s="623">
        <v>24</v>
      </c>
      <c r="B48" s="623">
        <v>6</v>
      </c>
      <c r="C48" s="617" t="str">
        <f>IF(ISNA(MATCH(A48,spisak!$E$4:$E$151,0)),IF(ISNA(MATCH(A48,plasman!$I$3:$I$68,0)),"bye",INDEX(plasman!$H$3:$H$68,MATCH(A48,plasman!$I$3:$I$68,0))),INDEX(spisak!$B$4:$B$151,MATCH(A48,spisak!$E$4:$E$151,0)))</f>
        <v>Stanković Viktor</v>
      </c>
      <c r="D48" s="617"/>
      <c r="E48" s="617"/>
      <c r="F48" s="617"/>
      <c r="G48" s="619" t="str">
        <f>IF(ISNA(MATCH(C48,spisak!$B$4:$B$151,0)),"",INDEX(spisak!$C$4:$C$151,MATCH(C48,spisak!$B$4:$B$151,0)))</f>
        <v>Hajduk Veljko</v>
      </c>
      <c r="H48" s="627"/>
      <c r="I48" s="628"/>
      <c r="J48" s="594"/>
      <c r="K48" s="594"/>
      <c r="L48" s="594"/>
      <c r="M48" s="594"/>
      <c r="N48" s="594"/>
      <c r="O48" s="596"/>
      <c r="P48" s="590"/>
      <c r="Q48" s="588"/>
      <c r="R48" s="588"/>
      <c r="S48" s="588"/>
      <c r="T48" s="588"/>
      <c r="U48" s="588"/>
      <c r="V48" s="588"/>
      <c r="W48" s="588"/>
      <c r="X48" s="281"/>
      <c r="Y48" s="281"/>
      <c r="Z48" s="281"/>
      <c r="AA48" s="281"/>
      <c r="AB48" s="281"/>
      <c r="AC48" s="537"/>
      <c r="AD48" s="543"/>
      <c r="AE48" s="281"/>
      <c r="AF48" s="281"/>
      <c r="AG48" s="281"/>
      <c r="AH48" s="281"/>
      <c r="AI48" s="281"/>
      <c r="AJ48" s="282"/>
      <c r="AK48" s="284"/>
      <c r="AL48" s="282"/>
      <c r="AM48" s="352"/>
    </row>
    <row r="49" spans="1:39" ht="12" customHeight="1">
      <c r="A49" s="623"/>
      <c r="B49" s="623">
        <v>6</v>
      </c>
      <c r="C49" s="618">
        <f>IF(ISNA(MATCH(A49,spisak!$E$4:$E$151,0)),IF(ISNA(MATCH(A49,plasman!$I$3:$I$68,0)),"bye",INDEX(plasman!$H$3:$H$68,MATCH(A49,plasman!$I$3:$I$68,0))),INDEX(spisak!$B$4:$B$151,MATCH(A49,spisak!$E$4:$E$151,0)))</f>
        <v>0</v>
      </c>
      <c r="D49" s="618"/>
      <c r="E49" s="618"/>
      <c r="F49" s="618"/>
      <c r="G49" s="629" t="str">
        <f>IF(ISNA(MATCH(C49,spisak!$B$4:$B$151,0)),"",INDEX(spisak!$C$4:$C$151,MATCH(C49,spisak!$B$4:$B$151,0)))</f>
        <v/>
      </c>
      <c r="H49" s="629"/>
      <c r="I49" s="630"/>
      <c r="J49" s="609" t="str">
        <f>IF(ISBLANK(partije!L211),"",partije!L211)</f>
        <v/>
      </c>
      <c r="K49" s="609" t="str">
        <f>IF(ISBLANK(partije!M211),"",partije!M211)</f>
        <v/>
      </c>
      <c r="L49" s="609" t="str">
        <f>IF(ISBLANK(partije!N211),"",partije!N211)</f>
        <v/>
      </c>
      <c r="M49" s="609" t="str">
        <f>IF(ISBLANK(partije!O211),"",partije!O211)</f>
        <v/>
      </c>
      <c r="N49" s="609" t="str">
        <f>IF(ISBLANK(partije!P211),"",partije!P211)</f>
        <v/>
      </c>
      <c r="O49" s="609" t="str">
        <f>IF(ISBLANK(partije!Q211),"",partije!Q211)</f>
        <v/>
      </c>
      <c r="P49" s="609" t="str">
        <f>IF(ISBLANK(partije!R211),"",partije!R211)</f>
        <v/>
      </c>
      <c r="Q49" s="281"/>
      <c r="R49" s="281"/>
      <c r="S49" s="281"/>
      <c r="T49" s="281"/>
      <c r="U49" s="281"/>
      <c r="V49" s="537"/>
      <c r="W49" s="542"/>
      <c r="X49" s="281"/>
      <c r="Y49" s="281"/>
      <c r="Z49" s="281"/>
      <c r="AA49" s="281"/>
      <c r="AB49" s="281"/>
      <c r="AC49" s="537"/>
      <c r="AD49" s="542"/>
      <c r="AE49" s="285"/>
      <c r="AF49" s="281"/>
      <c r="AG49" s="281"/>
      <c r="AH49" s="281"/>
      <c r="AI49" s="281"/>
      <c r="AJ49" s="282"/>
      <c r="AK49" s="284"/>
      <c r="AL49" s="282"/>
      <c r="AM49" s="352"/>
    </row>
    <row r="50" spans="1:39" ht="12" customHeight="1">
      <c r="A50" s="623">
        <v>25</v>
      </c>
      <c r="B50" s="623">
        <v>7</v>
      </c>
      <c r="C50" s="617" t="str">
        <f>IF(ISNA(MATCH(A50,spisak!$E$4:$E$151,0)),IF(ISNA(MATCH(A50,plasman!$I$3:$I$68,0)),"bye",INDEX(plasman!$H$3:$H$68,MATCH(A50,plasman!$I$3:$I$68,0))),INDEX(spisak!$B$4:$B$151,MATCH(A50,spisak!$E$4:$E$151,0)))</f>
        <v>Aleksić Milan</v>
      </c>
      <c r="D50" s="617"/>
      <c r="E50" s="617"/>
      <c r="F50" s="617"/>
      <c r="G50" s="619" t="str">
        <f>IF(ISNA(MATCH(C50,spisak!$B$4:$B$151,0)),"",INDEX(spisak!$C$4:$C$151,MATCH(C50,spisak!$B$4:$B$151,0)))</f>
        <v>SFS Borac</v>
      </c>
      <c r="H50" s="619"/>
      <c r="I50" s="619"/>
      <c r="J50" s="609"/>
      <c r="K50" s="609"/>
      <c r="L50" s="609"/>
      <c r="M50" s="609"/>
      <c r="N50" s="609"/>
      <c r="O50" s="609"/>
      <c r="P50" s="609"/>
      <c r="Q50" s="281"/>
      <c r="R50" s="281"/>
      <c r="S50" s="281"/>
      <c r="T50" s="281"/>
      <c r="U50" s="281"/>
      <c r="V50" s="537"/>
      <c r="W50" s="542"/>
      <c r="X50" s="281"/>
      <c r="Y50" s="281"/>
      <c r="Z50" s="281"/>
      <c r="AA50" s="281"/>
      <c r="AB50" s="281"/>
      <c r="AC50" s="537"/>
      <c r="AD50" s="542"/>
      <c r="AE50" s="592" t="str">
        <f>partije!$S$215</f>
        <v>Vidić Petar</v>
      </c>
      <c r="AF50" s="592"/>
      <c r="AG50" s="592"/>
      <c r="AH50" s="592"/>
      <c r="AI50" s="592"/>
      <c r="AJ50" s="595">
        <v>3</v>
      </c>
      <c r="AK50" s="589">
        <v>0</v>
      </c>
      <c r="AL50" s="282"/>
      <c r="AM50" s="352"/>
    </row>
    <row r="51" spans="1:39" ht="12" customHeight="1">
      <c r="A51" s="623"/>
      <c r="B51" s="623">
        <v>7</v>
      </c>
      <c r="C51" s="618">
        <f>IF(ISNA(MATCH(A51,spisak!$E$4:$E$151,0)),IF(ISNA(MATCH(A51,plasman!$I$3:$I$68,0)),"bye",INDEX(plasman!$H$3:$H$68,MATCH(A51,plasman!$I$3:$I$68,0))),INDEX(spisak!$B$4:$B$151,MATCH(A51,spisak!$E$4:$E$151,0)))</f>
        <v>0</v>
      </c>
      <c r="D51" s="618"/>
      <c r="E51" s="618"/>
      <c r="F51" s="618"/>
      <c r="G51" s="620" t="str">
        <f>IF(ISNA(MATCH(C51,spisak!$B$4:$B$151,0)),"",INDEX(spisak!$C$4:$C$151,MATCH(C51,spisak!$B$4:$B$151,0)))</f>
        <v/>
      </c>
      <c r="H51" s="620"/>
      <c r="I51" s="620"/>
      <c r="J51" s="592" t="str">
        <f>partije!$S$212</f>
        <v>Aleksić Milan</v>
      </c>
      <c r="K51" s="592"/>
      <c r="L51" s="592"/>
      <c r="M51" s="592"/>
      <c r="N51" s="592"/>
      <c r="O51" s="595" t="str">
        <f>IF(ISBLANK(partije!J212),"",IF(partije!J212&gt;partije!K212,partije!J212,partije!K212))</f>
        <v/>
      </c>
      <c r="P51" s="592" t="str">
        <f>IF(ISBLANK(partije!J212),"",IF(partije!J212&gt;partije!K212,partije!K212,partije!J212))</f>
        <v/>
      </c>
      <c r="Q51" s="281"/>
      <c r="R51" s="281"/>
      <c r="S51" s="281"/>
      <c r="T51" s="281"/>
      <c r="U51" s="281"/>
      <c r="V51" s="537"/>
      <c r="W51" s="542"/>
      <c r="X51" s="281"/>
      <c r="Y51" s="281"/>
      <c r="Z51" s="281"/>
      <c r="AA51" s="281"/>
      <c r="AB51" s="281"/>
      <c r="AC51" s="537"/>
      <c r="AD51" s="542"/>
      <c r="AE51" s="594"/>
      <c r="AF51" s="594"/>
      <c r="AG51" s="594"/>
      <c r="AH51" s="594"/>
      <c r="AI51" s="594"/>
      <c r="AJ51" s="596"/>
      <c r="AK51" s="590"/>
      <c r="AL51" s="282"/>
      <c r="AM51" s="352"/>
    </row>
    <row r="52" spans="1:39" ht="12" customHeight="1">
      <c r="A52" s="623">
        <v>26</v>
      </c>
      <c r="B52" s="623"/>
      <c r="C52" s="617" t="str">
        <f>IF(ISNA(MATCH(A52,spisak!$E$4:$E$151,0)),IF(ISNA(MATCH(A52,plasman!$I$3:$I$68,0)),"bye",INDEX(plasman!$H$3:$H$68,MATCH(A52,plasman!$I$3:$I$68,0))),INDEX(spisak!$B$4:$B$151,MATCH(A52,spisak!$E$4:$E$151,0)))</f>
        <v>bye</v>
      </c>
      <c r="D52" s="617"/>
      <c r="E52" s="617"/>
      <c r="F52" s="617"/>
      <c r="G52" s="619" t="str">
        <f>IF(ISNA(MATCH(C52,spisak!$B$4:$B$151,0)),"",INDEX(spisak!$C$4:$C$151,MATCH(C52,spisak!$B$4:$B$151,0)))</f>
        <v/>
      </c>
      <c r="H52" s="619"/>
      <c r="I52" s="621"/>
      <c r="J52" s="594"/>
      <c r="K52" s="594"/>
      <c r="L52" s="594"/>
      <c r="M52" s="594"/>
      <c r="N52" s="594"/>
      <c r="O52" s="596"/>
      <c r="P52" s="594"/>
      <c r="Q52" s="281"/>
      <c r="R52" s="281"/>
      <c r="S52" s="281"/>
      <c r="T52" s="281"/>
      <c r="U52" s="281"/>
      <c r="V52" s="537"/>
      <c r="W52" s="542"/>
      <c r="X52" s="281"/>
      <c r="Y52" s="281"/>
      <c r="Z52" s="281"/>
      <c r="AA52" s="281"/>
      <c r="AB52" s="281"/>
      <c r="AC52" s="537"/>
      <c r="AD52" s="542"/>
      <c r="AE52" s="608">
        <v>611</v>
      </c>
      <c r="AF52" s="588">
        <v>611</v>
      </c>
      <c r="AG52" s="588">
        <v>911</v>
      </c>
      <c r="AH52" s="588"/>
      <c r="AI52" s="588" t="str">
        <f>IF(ISBLANK(partije!P229),"",partije!P229)</f>
        <v/>
      </c>
      <c r="AJ52" s="588" t="str">
        <f>IF(ISBLANK(partije!Q229),"",partije!Q229)</f>
        <v/>
      </c>
      <c r="AK52" s="588" t="str">
        <f>IF(ISBLANK(partije!R229),"",partije!R229)</f>
        <v/>
      </c>
      <c r="AL52" s="282"/>
      <c r="AM52" s="352"/>
    </row>
    <row r="53" spans="1:39" ht="12" customHeight="1">
      <c r="A53" s="623"/>
      <c r="B53" s="623"/>
      <c r="C53" s="618">
        <f>IF(ISNA(MATCH(A53,spisak!$E$4:$E$151,0)),IF(ISNA(MATCH(A53,plasman!$I$3:$I$68,0)),"bye",INDEX(plasman!$H$3:$H$68,MATCH(A53,plasman!$I$3:$I$68,0))),INDEX(spisak!$B$4:$B$151,MATCH(A53,spisak!$E$4:$E$151,0)))</f>
        <v>0</v>
      </c>
      <c r="D53" s="618"/>
      <c r="E53" s="618"/>
      <c r="F53" s="618"/>
      <c r="G53" s="620" t="str">
        <f>IF(ISNA(MATCH(C53,spisak!$B$4:$B$151,0)),"",INDEX(spisak!$C$4:$C$151,MATCH(C53,spisak!$B$4:$B$151,0)))</f>
        <v/>
      </c>
      <c r="H53" s="620"/>
      <c r="I53" s="622"/>
      <c r="J53" s="613" t="str">
        <f>IF(ISBLANK(partije!L212),"",partije!L212)</f>
        <v/>
      </c>
      <c r="K53" s="613" t="str">
        <f>IF(ISBLANK(partije!M212),"",partije!M212)</f>
        <v/>
      </c>
      <c r="L53" s="613" t="str">
        <f>IF(ISBLANK(partije!N212),"",partije!N212)</f>
        <v/>
      </c>
      <c r="M53" s="613" t="str">
        <f>IF(ISBLANK(partije!O212),"",partije!O212)</f>
        <v/>
      </c>
      <c r="N53" s="613" t="str">
        <f>IF(ISBLANK(partije!P212),"",partije!P212)</f>
        <v/>
      </c>
      <c r="O53" s="613" t="str">
        <f>IF(ISBLANK(partije!Q212),"",partije!Q212)</f>
        <v/>
      </c>
      <c r="P53" s="615" t="str">
        <f>IF(ISBLANK(partije!R212),"",partije!R212)</f>
        <v/>
      </c>
      <c r="Q53" s="592" t="str">
        <f>partije!$S$212</f>
        <v>Aleksić Milan</v>
      </c>
      <c r="R53" s="592"/>
      <c r="S53" s="592"/>
      <c r="T53" s="592"/>
      <c r="U53" s="592"/>
      <c r="V53" s="595">
        <v>3</v>
      </c>
      <c r="W53" s="592">
        <v>0</v>
      </c>
      <c r="X53" s="281"/>
      <c r="Y53" s="281"/>
      <c r="Z53" s="281"/>
      <c r="AA53" s="281"/>
      <c r="AB53" s="281"/>
      <c r="AC53" s="537"/>
      <c r="AD53" s="542"/>
      <c r="AE53" s="608"/>
      <c r="AF53" s="588"/>
      <c r="AG53" s="588"/>
      <c r="AH53" s="588"/>
      <c r="AI53" s="588"/>
      <c r="AJ53" s="588"/>
      <c r="AK53" s="588"/>
      <c r="AL53" s="282"/>
      <c r="AM53" s="352"/>
    </row>
    <row r="54" spans="1:39" ht="12" customHeight="1">
      <c r="A54" s="623">
        <v>27</v>
      </c>
      <c r="B54" s="623"/>
      <c r="C54" s="617" t="str">
        <f>IF(ISNA(MATCH(A54,spisak!$E$4:$E$151,0)),IF(ISNA(MATCH(A54,plasman!$I$3:$I$68,0)),"bye",INDEX(plasman!$H$3:$H$68,MATCH(A54,plasman!$I$3:$I$68,0))),INDEX(spisak!$B$4:$B$151,MATCH(A54,spisak!$E$4:$E$151,0)))</f>
        <v>bye</v>
      </c>
      <c r="D54" s="617"/>
      <c r="E54" s="617"/>
      <c r="F54" s="617"/>
      <c r="G54" s="619" t="str">
        <f>IF(ISNA(MATCH(C54,spisak!$B$4:$B$151,0)),"",INDEX(spisak!$C$4:$C$151,MATCH(C54,spisak!$B$4:$B$151,0)))</f>
        <v/>
      </c>
      <c r="H54" s="619"/>
      <c r="I54" s="619"/>
      <c r="J54" s="614"/>
      <c r="K54" s="614"/>
      <c r="L54" s="614"/>
      <c r="M54" s="614"/>
      <c r="N54" s="614"/>
      <c r="O54" s="614"/>
      <c r="P54" s="616"/>
      <c r="Q54" s="594"/>
      <c r="R54" s="594"/>
      <c r="S54" s="594"/>
      <c r="T54" s="594"/>
      <c r="U54" s="594"/>
      <c r="V54" s="596"/>
      <c r="W54" s="594"/>
      <c r="X54" s="281"/>
      <c r="Y54" s="281"/>
      <c r="Z54" s="281"/>
      <c r="AA54" s="281"/>
      <c r="AB54" s="281"/>
      <c r="AC54" s="537"/>
      <c r="AD54" s="543"/>
      <c r="AE54" s="281"/>
      <c r="AF54" s="281"/>
      <c r="AG54" s="281"/>
      <c r="AH54" s="281"/>
      <c r="AI54" s="281"/>
      <c r="AJ54" s="282"/>
      <c r="AK54" s="282"/>
      <c r="AL54" s="282"/>
      <c r="AM54" s="352"/>
    </row>
    <row r="55" spans="1:39" ht="12" customHeight="1">
      <c r="A55" s="623"/>
      <c r="B55" s="623"/>
      <c r="C55" s="618">
        <f>IF(ISNA(MATCH(A55,spisak!$E$4:$E$151,0)),IF(ISNA(MATCH(A55,plasman!$I$3:$I$68,0)),"bye",INDEX(plasman!$H$3:$H$68,MATCH(A55,plasman!$I$3:$I$68,0))),INDEX(spisak!$B$4:$B$151,MATCH(A55,spisak!$E$4:$E$151,0)))</f>
        <v>0</v>
      </c>
      <c r="D55" s="618"/>
      <c r="E55" s="618"/>
      <c r="F55" s="618"/>
      <c r="G55" s="620" t="str">
        <f>IF(ISNA(MATCH(C55,spisak!$B$4:$B$151,0)),"",INDEX(spisak!$C$4:$C$151,MATCH(C55,spisak!$B$4:$B$151,0)))</f>
        <v/>
      </c>
      <c r="H55" s="620"/>
      <c r="I55" s="620"/>
      <c r="J55" s="610" t="str">
        <f>partije!$S$213</f>
        <v>Jeftić Mateja</v>
      </c>
      <c r="K55" s="610"/>
      <c r="L55" s="610"/>
      <c r="M55" s="610"/>
      <c r="N55" s="610"/>
      <c r="O55" s="595" t="str">
        <f>IF(ISBLANK(partije!J213),"",IF(partije!J213&gt;partije!K213,partije!J213,partije!K213))</f>
        <v/>
      </c>
      <c r="P55" s="589" t="str">
        <f>IF(ISBLANK(partije!J213),"",IF(partije!J213&gt;partije!K213,partije!K213,partije!J213))</f>
        <v/>
      </c>
      <c r="Q55" s="588">
        <v>1108</v>
      </c>
      <c r="R55" s="588">
        <v>1106</v>
      </c>
      <c r="S55" s="588">
        <v>1105</v>
      </c>
      <c r="T55" s="588" t="str">
        <f>IF(ISBLANK(partije!O222),"",partije!O222)</f>
        <v/>
      </c>
      <c r="U55" s="588" t="str">
        <f>IF(ISBLANK(partije!P222),"",partije!P222)</f>
        <v/>
      </c>
      <c r="V55" s="588" t="str">
        <f>IF(ISBLANK(partije!Q222),"",partije!Q222)</f>
        <v/>
      </c>
      <c r="W55" s="597" t="str">
        <f>IF(ISBLANK(partije!R222),"",partije!R222)</f>
        <v/>
      </c>
      <c r="X55" s="285"/>
      <c r="Y55" s="281"/>
      <c r="Z55" s="281"/>
      <c r="AA55" s="281"/>
      <c r="AB55" s="281"/>
      <c r="AC55" s="537"/>
      <c r="AD55" s="543"/>
      <c r="AE55" s="281"/>
      <c r="AF55" s="281"/>
      <c r="AG55" s="281"/>
      <c r="AH55" s="281"/>
      <c r="AI55" s="281"/>
      <c r="AJ55" s="282"/>
      <c r="AK55" s="282"/>
      <c r="AL55" s="282"/>
      <c r="AM55" s="352"/>
    </row>
    <row r="56" spans="1:39" ht="12" customHeight="1">
      <c r="A56" s="623">
        <v>28</v>
      </c>
      <c r="B56" s="623">
        <v>10</v>
      </c>
      <c r="C56" s="617" t="str">
        <f>IF(ISNA(MATCH(A56,spisak!$E$4:$E$151,0)),IF(ISNA(MATCH(A56,plasman!$I$3:$I$68,0)),"bye",INDEX(plasman!$H$3:$H$68,MATCH(A56,plasman!$I$3:$I$68,0))),INDEX(spisak!$B$4:$B$151,MATCH(A56,spisak!$E$4:$E$151,0)))</f>
        <v>Jeftić Mateja</v>
      </c>
      <c r="D56" s="617"/>
      <c r="E56" s="617"/>
      <c r="F56" s="617"/>
      <c r="G56" s="619" t="str">
        <f>IF(ISNA(MATCH(C56,spisak!$B$4:$B$151,0)),"",INDEX(spisak!$C$4:$C$151,MATCH(C56,spisak!$B$4:$B$151,0)))</f>
        <v>Napad</v>
      </c>
      <c r="H56" s="619"/>
      <c r="I56" s="621"/>
      <c r="J56" s="611"/>
      <c r="K56" s="611"/>
      <c r="L56" s="611"/>
      <c r="M56" s="611"/>
      <c r="N56" s="611"/>
      <c r="O56" s="596"/>
      <c r="P56" s="590"/>
      <c r="Q56" s="588"/>
      <c r="R56" s="588"/>
      <c r="S56" s="588"/>
      <c r="T56" s="588"/>
      <c r="U56" s="588"/>
      <c r="V56" s="588"/>
      <c r="W56" s="598"/>
      <c r="X56" s="285"/>
      <c r="Y56" s="281"/>
      <c r="Z56" s="281"/>
      <c r="AA56" s="281"/>
      <c r="AB56" s="281"/>
      <c r="AC56" s="537"/>
      <c r="AD56" s="543"/>
      <c r="AE56" s="281"/>
      <c r="AF56" s="281"/>
      <c r="AG56" s="281"/>
      <c r="AH56" s="281"/>
      <c r="AI56" s="281"/>
      <c r="AJ56" s="282"/>
      <c r="AK56" s="282"/>
      <c r="AL56" s="282"/>
      <c r="AM56" s="352"/>
    </row>
    <row r="57" spans="1:39" ht="12" customHeight="1">
      <c r="A57" s="623"/>
      <c r="B57" s="623">
        <v>10</v>
      </c>
      <c r="C57" s="618">
        <f>IF(ISNA(MATCH(A57,spisak!$E$4:$E$151,0)),IF(ISNA(MATCH(A57,plasman!$I$3:$I$68,0)),"bye",INDEX(plasman!$H$3:$H$68,MATCH(A57,plasman!$I$3:$I$68,0))),INDEX(spisak!$B$4:$B$151,MATCH(A57,spisak!$E$4:$E$151,0)))</f>
        <v>0</v>
      </c>
      <c r="D57" s="618"/>
      <c r="E57" s="618"/>
      <c r="F57" s="618"/>
      <c r="G57" s="620" t="str">
        <f>IF(ISNA(MATCH(C57,spisak!$B$4:$B$151,0)),"",INDEX(spisak!$C$4:$C$151,MATCH(C57,spisak!$B$4:$B$151,0)))</f>
        <v/>
      </c>
      <c r="H57" s="620"/>
      <c r="I57" s="622"/>
      <c r="J57" s="609" t="str">
        <f>IF(ISBLANK(partije!L213),"",partije!L213)</f>
        <v/>
      </c>
      <c r="K57" s="609" t="str">
        <f>IF(ISBLANK(partije!M213),"",partije!M213)</f>
        <v/>
      </c>
      <c r="L57" s="609" t="str">
        <f>IF(ISBLANK(partije!N213),"",partije!N213)</f>
        <v/>
      </c>
      <c r="M57" s="609" t="str">
        <f>IF(ISBLANK(partije!O213),"",partije!O213)</f>
        <v/>
      </c>
      <c r="N57" s="609" t="str">
        <f>IF(ISBLANK(partije!P213),"",partije!P213)</f>
        <v/>
      </c>
      <c r="O57" s="609" t="str">
        <f>IF(ISBLANK(partije!Q213),"",partije!Q213)</f>
        <v/>
      </c>
      <c r="P57" s="609" t="str">
        <f>IF(ISBLANK(partije!R213),"",partije!R213)</f>
        <v/>
      </c>
      <c r="Q57" s="281"/>
      <c r="R57" s="281"/>
      <c r="S57" s="281"/>
      <c r="T57" s="281"/>
      <c r="U57" s="281"/>
      <c r="V57" s="537"/>
      <c r="W57" s="543"/>
      <c r="X57" s="592" t="str">
        <f>partije!$S$215</f>
        <v>Vidić Petar</v>
      </c>
      <c r="Y57" s="592"/>
      <c r="Z57" s="592"/>
      <c r="AA57" s="592"/>
      <c r="AB57" s="592"/>
      <c r="AC57" s="595">
        <v>3</v>
      </c>
      <c r="AD57" s="589">
        <v>0</v>
      </c>
      <c r="AE57" s="281"/>
      <c r="AF57" s="281"/>
      <c r="AG57" s="587"/>
      <c r="AH57" s="587"/>
      <c r="AI57" s="587"/>
      <c r="AJ57" s="587"/>
      <c r="AK57" s="587"/>
      <c r="AL57" s="587"/>
      <c r="AM57" s="352"/>
    </row>
    <row r="58" spans="1:39" ht="12" customHeight="1">
      <c r="A58" s="623">
        <v>29</v>
      </c>
      <c r="B58" s="623">
        <v>15</v>
      </c>
      <c r="C58" s="617" t="str">
        <f>IF(ISNA(MATCH(A58,spisak!$E$4:$E$151,0)),IF(ISNA(MATCH(A58,plasman!$I$3:$I$68,0)),"bye",INDEX(plasman!$H$3:$H$68,MATCH(A58,plasman!$I$3:$I$68,0))),INDEX(spisak!$B$4:$B$151,MATCH(A58,spisak!$E$4:$E$151,0)))</f>
        <v>Terzić Vladica</v>
      </c>
      <c r="D58" s="617"/>
      <c r="E58" s="617"/>
      <c r="F58" s="617"/>
      <c r="G58" s="619" t="str">
        <f>IF(ISNA(MATCH(C58,spisak!$B$4:$B$151,0)),"",INDEX(spisak!$C$4:$C$151,MATCH(C58,spisak!$B$4:$B$151,0)))</f>
        <v>Grabovac SPIN</v>
      </c>
      <c r="H58" s="619"/>
      <c r="I58" s="619"/>
      <c r="J58" s="609"/>
      <c r="K58" s="609"/>
      <c r="L58" s="609"/>
      <c r="M58" s="609"/>
      <c r="N58" s="609"/>
      <c r="O58" s="609"/>
      <c r="P58" s="609"/>
      <c r="Q58" s="281"/>
      <c r="R58" s="281"/>
      <c r="S58" s="281"/>
      <c r="T58" s="281"/>
      <c r="U58" s="281"/>
      <c r="V58" s="537"/>
      <c r="W58" s="543"/>
      <c r="X58" s="594"/>
      <c r="Y58" s="594"/>
      <c r="Z58" s="594"/>
      <c r="AA58" s="594"/>
      <c r="AB58" s="594"/>
      <c r="AC58" s="596"/>
      <c r="AD58" s="590"/>
      <c r="AE58" s="281"/>
      <c r="AF58" s="281"/>
      <c r="AG58" s="587"/>
      <c r="AH58" s="587"/>
      <c r="AI58" s="587"/>
      <c r="AJ58" s="587"/>
      <c r="AK58" s="587"/>
      <c r="AL58" s="587"/>
      <c r="AM58" s="352"/>
    </row>
    <row r="59" spans="1:39" ht="12" customHeight="1">
      <c r="A59" s="623"/>
      <c r="B59" s="623">
        <v>15</v>
      </c>
      <c r="C59" s="618">
        <f>IF(ISNA(MATCH(A59,spisak!$E$4:$E$151,0)),IF(ISNA(MATCH(A59,plasman!$I$3:$I$68,0)),"bye",INDEX(plasman!$H$3:$H$68,MATCH(A59,plasman!$I$3:$I$68,0))),INDEX(spisak!$B$4:$B$151,MATCH(A59,spisak!$E$4:$E$151,0)))</f>
        <v>0</v>
      </c>
      <c r="D59" s="618"/>
      <c r="E59" s="618"/>
      <c r="F59" s="618"/>
      <c r="G59" s="620" t="str">
        <f>IF(ISNA(MATCH(C59,spisak!$B$4:$B$151,0)),"",INDEX(spisak!$C$4:$C$151,MATCH(C59,spisak!$B$4:$B$151,0)))</f>
        <v/>
      </c>
      <c r="H59" s="620"/>
      <c r="I59" s="620"/>
      <c r="J59" s="592" t="str">
        <f>partije!$S$214</f>
        <v>Terzić Vladica</v>
      </c>
      <c r="K59" s="592"/>
      <c r="L59" s="592"/>
      <c r="M59" s="592"/>
      <c r="N59" s="592"/>
      <c r="O59" s="595" t="str">
        <f>IF(ISBLANK(partije!J214),"",IF(partije!J214&gt;partije!K214,partije!J214,partije!K214))</f>
        <v/>
      </c>
      <c r="P59" s="592" t="str">
        <f>IF(ISBLANK(partije!J214),"",IF(partije!J214&gt;partije!K214,partije!K214,partije!J214))</f>
        <v/>
      </c>
      <c r="Q59" s="281"/>
      <c r="R59" s="281"/>
      <c r="S59" s="281"/>
      <c r="T59" s="281"/>
      <c r="U59" s="281"/>
      <c r="V59" s="537"/>
      <c r="W59" s="543"/>
      <c r="X59" s="588">
        <v>311</v>
      </c>
      <c r="Y59" s="588">
        <v>511</v>
      </c>
      <c r="Z59" s="588">
        <v>711</v>
      </c>
      <c r="AA59" s="588" t="str">
        <f>IF(ISBLANK(partije!O227),"",partije!O227)</f>
        <v/>
      </c>
      <c r="AB59" s="588" t="str">
        <f>IF(ISBLANK(partije!P227),"",partije!P227)</f>
        <v/>
      </c>
      <c r="AC59" s="588" t="str">
        <f>IF(ISBLANK(partije!Q227),"",partije!Q227)</f>
        <v/>
      </c>
      <c r="AD59" s="588" t="str">
        <f>IF(ISBLANK(partije!R227),"",partije!R227)</f>
        <v/>
      </c>
      <c r="AE59" s="281"/>
      <c r="AF59" s="281"/>
      <c r="AG59" s="540"/>
      <c r="AH59" s="540"/>
      <c r="AI59" s="540"/>
      <c r="AJ59" s="540"/>
      <c r="AK59" s="540"/>
      <c r="AL59" s="540"/>
      <c r="AM59" s="352"/>
    </row>
    <row r="60" spans="1:39" ht="12" customHeight="1">
      <c r="A60" s="623">
        <v>30</v>
      </c>
      <c r="B60" s="623"/>
      <c r="C60" s="617" t="str">
        <f>IF(ISNA(MATCH(A60,spisak!$E$4:$E$151,0)),IF(ISNA(MATCH(A60,plasman!$I$3:$I$68,0)),"bye",INDEX(plasman!$H$3:$H$68,MATCH(A60,plasman!$I$3:$I$68,0))),INDEX(spisak!$B$4:$B$151,MATCH(A60,spisak!$E$4:$E$151,0)))</f>
        <v>bye</v>
      </c>
      <c r="D60" s="617"/>
      <c r="E60" s="617"/>
      <c r="F60" s="617"/>
      <c r="G60" s="619" t="str">
        <f>IF(ISNA(MATCH(C60,spisak!$B$4:$B$151,0)),"",INDEX(spisak!$C$4:$C$151,MATCH(C60,spisak!$B$4:$B$151,0)))</f>
        <v/>
      </c>
      <c r="H60" s="619"/>
      <c r="I60" s="621"/>
      <c r="J60" s="594"/>
      <c r="K60" s="594"/>
      <c r="L60" s="594"/>
      <c r="M60" s="594"/>
      <c r="N60" s="594"/>
      <c r="O60" s="596"/>
      <c r="P60" s="594"/>
      <c r="Q60" s="281"/>
      <c r="R60" s="281"/>
      <c r="S60" s="281"/>
      <c r="T60" s="281"/>
      <c r="U60" s="281"/>
      <c r="V60" s="537"/>
      <c r="W60" s="543"/>
      <c r="X60" s="588"/>
      <c r="Y60" s="588"/>
      <c r="Z60" s="588"/>
      <c r="AA60" s="588"/>
      <c r="AB60" s="588"/>
      <c r="AC60" s="588"/>
      <c r="AD60" s="588"/>
      <c r="AE60" s="281"/>
      <c r="AF60" s="281"/>
      <c r="AG60" s="540"/>
      <c r="AH60" s="540"/>
      <c r="AI60" s="540"/>
      <c r="AJ60" s="540"/>
      <c r="AK60" s="540"/>
      <c r="AL60" s="540"/>
      <c r="AM60" s="352"/>
    </row>
    <row r="61" spans="1:39" ht="12" customHeight="1">
      <c r="A61" s="623"/>
      <c r="B61" s="623"/>
      <c r="C61" s="618">
        <f>IF(ISNA(MATCH(A61,spisak!$E$4:$E$151,0)),IF(ISNA(MATCH(A61,plasman!$I$3:$I$68,0)),"bye",INDEX(plasman!$H$3:$H$68,MATCH(A61,plasman!$I$3:$I$68,0))),INDEX(spisak!$B$4:$B$151,MATCH(A61,spisak!$E$4:$E$151,0)))</f>
        <v>0</v>
      </c>
      <c r="D61" s="618"/>
      <c r="E61" s="618"/>
      <c r="F61" s="618"/>
      <c r="G61" s="620" t="str">
        <f>IF(ISNA(MATCH(C61,spisak!$B$4:$B$151,0)),"",INDEX(spisak!$C$4:$C$151,MATCH(C61,spisak!$B$4:$B$151,0)))</f>
        <v/>
      </c>
      <c r="H61" s="620"/>
      <c r="I61" s="622"/>
      <c r="J61" s="609" t="str">
        <f>IF(ISBLANK(partije!L214),"",partije!L214)</f>
        <v/>
      </c>
      <c r="K61" s="609" t="str">
        <f>IF(ISBLANK(partije!M214),"",partije!M214)</f>
        <v/>
      </c>
      <c r="L61" s="609" t="str">
        <f>IF(ISBLANK(partije!N214),"",partije!N214)</f>
        <v/>
      </c>
      <c r="M61" s="609" t="str">
        <f>IF(ISBLANK(partije!O214),"",partije!O214)</f>
        <v/>
      </c>
      <c r="N61" s="609" t="str">
        <f>IF(ISBLANK(partije!P214),"",partije!P214)</f>
        <v/>
      </c>
      <c r="O61" s="609" t="str">
        <f>IF(ISBLANK(partije!Q214),"",partije!Q214)</f>
        <v/>
      </c>
      <c r="P61" s="612" t="str">
        <f>IF(ISBLANK(partije!R214),"",partije!R214)</f>
        <v/>
      </c>
      <c r="Q61" s="592" t="str">
        <f>partije!$S$215</f>
        <v>Vidić Petar</v>
      </c>
      <c r="R61" s="592"/>
      <c r="S61" s="592"/>
      <c r="T61" s="592"/>
      <c r="U61" s="592"/>
      <c r="V61" s="595">
        <v>3</v>
      </c>
      <c r="W61" s="589">
        <v>0</v>
      </c>
      <c r="X61" s="281"/>
      <c r="Y61" s="281"/>
      <c r="Z61" s="281"/>
      <c r="AA61" s="281"/>
      <c r="AB61" s="281"/>
      <c r="AC61" s="281"/>
      <c r="AD61" s="281"/>
      <c r="AE61" s="281"/>
      <c r="AF61" s="281"/>
      <c r="AG61" s="540"/>
      <c r="AH61" s="540"/>
      <c r="AI61" s="540"/>
      <c r="AJ61" s="540"/>
      <c r="AK61" s="540"/>
      <c r="AL61" s="540"/>
      <c r="AM61" s="352"/>
    </row>
    <row r="62" spans="1:39" ht="12" customHeight="1">
      <c r="A62" s="623">
        <v>31</v>
      </c>
      <c r="B62" s="623"/>
      <c r="C62" s="617" t="str">
        <f>IF(ISNA(MATCH(A62,spisak!$E$4:$E$151,0)),IF(ISNA(MATCH(A62,plasman!$I$3:$I$68,0)),"bye",INDEX(plasman!$H$3:$H$68,MATCH(A62,plasman!$I$3:$I$68,0))),INDEX(spisak!$B$4:$B$151,MATCH(A62,spisak!$E$4:$E$151,0)))</f>
        <v>bye</v>
      </c>
      <c r="D62" s="617"/>
      <c r="E62" s="617"/>
      <c r="F62" s="617"/>
      <c r="G62" s="619" t="str">
        <f>IF(ISNA(MATCH(C62,spisak!$B$4:$B$151,0)),"",INDEX(spisak!$C$4:$C$151,MATCH(C62,spisak!$B$4:$B$151,0)))</f>
        <v/>
      </c>
      <c r="H62" s="619"/>
      <c r="I62" s="619"/>
      <c r="J62" s="609"/>
      <c r="K62" s="609"/>
      <c r="L62" s="609"/>
      <c r="M62" s="609"/>
      <c r="N62" s="609"/>
      <c r="O62" s="609"/>
      <c r="P62" s="612"/>
      <c r="Q62" s="594"/>
      <c r="R62" s="594"/>
      <c r="S62" s="594"/>
      <c r="T62" s="594"/>
      <c r="U62" s="594"/>
      <c r="V62" s="596"/>
      <c r="W62" s="590"/>
      <c r="X62" s="281"/>
      <c r="Y62" s="281"/>
      <c r="Z62" s="281"/>
      <c r="AA62" s="281"/>
      <c r="AB62" s="281"/>
      <c r="AC62" s="281"/>
      <c r="AD62" s="281"/>
      <c r="AE62" s="281"/>
      <c r="AF62" s="281"/>
      <c r="AG62" s="540"/>
      <c r="AH62" s="540"/>
      <c r="AI62" s="540"/>
      <c r="AJ62" s="540"/>
      <c r="AK62" s="540"/>
      <c r="AL62" s="540"/>
      <c r="AM62" s="352"/>
    </row>
    <row r="63" spans="1:39" ht="12" customHeight="1">
      <c r="A63" s="623"/>
      <c r="B63" s="623"/>
      <c r="C63" s="618">
        <f>IF(ISNA(MATCH(A63,spisak!$E$4:$E$151,0)),IF(ISNA(MATCH(A63,plasman!$I$3:$I$68,0)),"bye",INDEX(plasman!$H$3:$H$68,MATCH(A63,plasman!$I$3:$I$68,0))),INDEX(spisak!$B$4:$B$151,MATCH(A63,spisak!$E$4:$E$151,0)))</f>
        <v>0</v>
      </c>
      <c r="D63" s="618"/>
      <c r="E63" s="618"/>
      <c r="F63" s="618"/>
      <c r="G63" s="620" t="str">
        <f>IF(ISNA(MATCH(C63,spisak!$B$4:$B$151,0)),"",INDEX(spisak!$C$4:$C$151,MATCH(C63,spisak!$B$4:$B$151,0)))</f>
        <v/>
      </c>
      <c r="H63" s="620"/>
      <c r="I63" s="620"/>
      <c r="J63" s="592" t="str">
        <f>partije!$S$215</f>
        <v>Vidić Petar</v>
      </c>
      <c r="K63" s="592"/>
      <c r="L63" s="592"/>
      <c r="M63" s="592"/>
      <c r="N63" s="592"/>
      <c r="O63" s="595" t="str">
        <f>IF(ISBLANK(partije!J215),"",IF(partije!J215&gt;partije!K215,partije!J215,partije!K215))</f>
        <v/>
      </c>
      <c r="P63" s="589" t="str">
        <f>IF(ISBLANK(partije!J215),"",IF(partije!J215&gt;partije!K215,partije!K215,partije!J215))</f>
        <v/>
      </c>
      <c r="Q63" s="588">
        <v>411</v>
      </c>
      <c r="R63" s="588">
        <v>811</v>
      </c>
      <c r="S63" s="588">
        <v>211</v>
      </c>
      <c r="T63" s="588" t="str">
        <f>IF(ISBLANK(partije!O223),"",partije!O223)</f>
        <v/>
      </c>
      <c r="U63" s="588" t="str">
        <f>IF(ISBLANK(partije!P223),"",partije!P223)</f>
        <v/>
      </c>
      <c r="V63" s="588" t="str">
        <f>IF(ISBLANK(partije!Q223),"",partije!Q223)</f>
        <v/>
      </c>
      <c r="W63" s="588" t="str">
        <f>IF(ISBLANK(partije!R223),"",partije!R223)</f>
        <v/>
      </c>
      <c r="X63" s="281"/>
      <c r="Y63" s="281"/>
      <c r="Z63" s="281"/>
      <c r="AA63" s="281"/>
      <c r="AB63" s="281"/>
      <c r="AC63" s="281"/>
      <c r="AD63" s="281"/>
      <c r="AE63" s="281"/>
      <c r="AF63" s="281"/>
      <c r="AG63" s="540"/>
      <c r="AH63" s="540"/>
      <c r="AI63" s="540"/>
      <c r="AJ63" s="540"/>
      <c r="AK63" s="540"/>
      <c r="AL63" s="540"/>
      <c r="AM63" s="352"/>
    </row>
    <row r="64" spans="1:39" ht="12" customHeight="1">
      <c r="A64" s="623">
        <v>32</v>
      </c>
      <c r="B64" s="623">
        <v>2</v>
      </c>
      <c r="C64" s="617" t="str">
        <f>IF(ISNA(MATCH(A64,spisak!$E$4:$E$151,0)),IF(ISNA(MATCH(A64,plasman!$I$3:$I$68,0)),"bye",INDEX(plasman!$H$3:$H$68,MATCH(A64,plasman!$I$3:$I$68,0))),INDEX(spisak!$B$4:$B$151,MATCH(A64,spisak!$E$4:$E$151,0)))</f>
        <v>Vidić Petar</v>
      </c>
      <c r="D64" s="617"/>
      <c r="E64" s="617"/>
      <c r="F64" s="617"/>
      <c r="G64" s="619" t="str">
        <f>IF(ISNA(MATCH(C64,spisak!$B$4:$B$151,0)),"",INDEX(spisak!$C$4:$C$151,MATCH(C64,spisak!$B$4:$B$151,0)))</f>
        <v>Hajduk Veljko</v>
      </c>
      <c r="H64" s="619"/>
      <c r="I64" s="621"/>
      <c r="J64" s="594"/>
      <c r="K64" s="594"/>
      <c r="L64" s="594"/>
      <c r="M64" s="594"/>
      <c r="N64" s="594"/>
      <c r="O64" s="596"/>
      <c r="P64" s="590"/>
      <c r="Q64" s="588"/>
      <c r="R64" s="588"/>
      <c r="S64" s="588"/>
      <c r="T64" s="588"/>
      <c r="U64" s="588"/>
      <c r="V64" s="588"/>
      <c r="W64" s="588"/>
      <c r="X64" s="281"/>
      <c r="Y64" s="281"/>
      <c r="Z64" s="281"/>
      <c r="AA64" s="281"/>
      <c r="AB64" s="281"/>
      <c r="AC64" s="281"/>
      <c r="AD64" s="281"/>
      <c r="AE64" s="281"/>
      <c r="AF64" s="281"/>
      <c r="AG64" s="540"/>
      <c r="AH64" s="540"/>
      <c r="AI64" s="540"/>
      <c r="AJ64" s="540"/>
      <c r="AK64" s="540"/>
      <c r="AL64" s="540"/>
      <c r="AM64" s="352"/>
    </row>
    <row r="65" spans="1:39" ht="12" customHeight="1">
      <c r="A65" s="623"/>
      <c r="B65" s="623"/>
      <c r="C65" s="618">
        <f>IF(ISNA(MATCH(A65,spisak!$E$4:$E$151,0)),IF(ISNA(MATCH(A65,plasman!$I$3:$I$68,0)),"bye",INDEX(plasman!$H$3:$H$68,MATCH(A65,plasman!$I$3:$I$68,0))),INDEX(spisak!$B$4:$B$151,MATCH(A65,spisak!$E$4:$E$151,0)))</f>
        <v>0</v>
      </c>
      <c r="D65" s="618"/>
      <c r="E65" s="618"/>
      <c r="F65" s="618"/>
      <c r="G65" s="620" t="str">
        <f>IF(ISNA(MATCH(C65,spisak!$B$4:$B$151,0)),"",INDEX(spisak!$C$4:$C$151,MATCH(C65,spisak!$B$4:$B$151,0)))</f>
        <v/>
      </c>
      <c r="H65" s="620"/>
      <c r="I65" s="622"/>
      <c r="J65" s="609" t="str">
        <f>IF(ISBLANK(partije!L215),"",partije!L215)</f>
        <v/>
      </c>
      <c r="K65" s="609" t="str">
        <f>IF(ISBLANK(partije!M215),"",partije!M215)</f>
        <v/>
      </c>
      <c r="L65" s="609" t="str">
        <f>IF(ISBLANK(partije!N215),"",partije!N215)</f>
        <v/>
      </c>
      <c r="M65" s="609" t="str">
        <f>IF(ISBLANK(partije!O215),"",partije!O215)</f>
        <v/>
      </c>
      <c r="N65" s="609" t="str">
        <f>IF(ISBLANK(partije!P215),"",partije!P215)</f>
        <v/>
      </c>
      <c r="O65" s="609" t="str">
        <f>IF(ISBLANK(partije!Q215),"",partije!Q215)</f>
        <v/>
      </c>
      <c r="P65" s="609"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6"/>
      <c r="K66" s="626"/>
      <c r="L66" s="626"/>
      <c r="M66" s="626"/>
      <c r="N66" s="626"/>
      <c r="O66" s="626"/>
      <c r="P66" s="626"/>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1">
        <v>33</v>
      </c>
      <c r="B68" s="541">
        <v>1</v>
      </c>
      <c r="C68" s="618" t="str">
        <f>IF(ISNA(MATCH(A68,spisak!$E$4:$E$151,0)),IF(ISNA(MATCH(A68,plasman!$I$3:$I$68,0)),"bye",INDEX(plasman!$H$3:$H$68,MATCH(A68,plasman!$I$3:$I$68,0))),INDEX(spisak!$B$4:$B$151,MATCH(A68,spisak!$E$4:$E$151,0)))</f>
        <v>bye</v>
      </c>
      <c r="D68" s="618"/>
      <c r="E68" s="618"/>
      <c r="F68" s="618"/>
      <c r="G68" s="620" t="str">
        <f>IF(ISNA(MATCH(C68,spisak!$B$4:$B$151,0)),"",INDEX(spisak!$C$4:$C$151,MATCH(C68,spisak!$B$4:$B$151,0)))</f>
        <v/>
      </c>
      <c r="H68" s="620"/>
      <c r="I68" s="620"/>
      <c r="J68" s="592" t="str">
        <f>partije!$S$231</f>
        <v>bye</v>
      </c>
      <c r="K68" s="592"/>
      <c r="L68" s="592"/>
      <c r="M68" s="592"/>
      <c r="N68" s="592"/>
      <c r="O68" s="595" t="str">
        <f>IF(ISBLANK(partije!$J$231),"",IF(partije!$J$231&gt;partije!$K$231,partije!$J$231,partije!$K$231))</f>
        <v/>
      </c>
      <c r="P68" s="592"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3">
        <v>34</v>
      </c>
      <c r="B69" s="623"/>
      <c r="C69" s="617" t="str">
        <f>IF(ISNA(MATCH(A69,spisak!$E$4:$E$151,0)),IF(ISNA(MATCH(A69,plasman!$I$3:$I$68,0)),"bye",INDEX(plasman!$H$3:$H$68,MATCH(A69,plasman!$I$3:$I$68,0))),INDEX(spisak!$B$4:$B$151,MATCH(A69,spisak!$E$4:$E$151,0)))</f>
        <v>bye</v>
      </c>
      <c r="D69" s="617"/>
      <c r="E69" s="617"/>
      <c r="F69" s="617"/>
      <c r="G69" s="619" t="str">
        <f>IF(ISNA(MATCH(C69,spisak!$B$4:$B$151,0)),"",INDEX(spisak!$C$4:$C$151,MATCH(C69,spisak!$B$4:$B$151,0)))</f>
        <v/>
      </c>
      <c r="H69" s="619"/>
      <c r="I69" s="621"/>
      <c r="J69" s="592"/>
      <c r="K69" s="592"/>
      <c r="L69" s="592"/>
      <c r="M69" s="592"/>
      <c r="N69" s="592"/>
      <c r="O69" s="595"/>
      <c r="P69" s="594"/>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3"/>
      <c r="B70" s="623"/>
      <c r="C70" s="618">
        <f>IF(ISNA(MATCH(A70,spisak!$E$4:$E$151,0)),IF(ISNA(MATCH(A70,plasman!$I$3:$I$68,0)),"bye",INDEX(plasman!$H$3:$H$68,MATCH(A70,plasman!$I$3:$I$68,0))),INDEX(spisak!$B$4:$B$151,MATCH(A70,spisak!$E$4:$E$151,0)))</f>
        <v>0</v>
      </c>
      <c r="D70" s="618"/>
      <c r="E70" s="618"/>
      <c r="F70" s="618"/>
      <c r="G70" s="620" t="str">
        <f>IF(ISNA(MATCH(C70,spisak!$B$4:$B$151,0)),"",INDEX(spisak!$C$4:$C$151,MATCH(C70,spisak!$B$4:$B$151,0)))</f>
        <v/>
      </c>
      <c r="H70" s="620"/>
      <c r="I70" s="622"/>
      <c r="J70" s="613" t="str">
        <f>IF(ISBLANK(partije!$L$231),"",partije!$L$231)</f>
        <v/>
      </c>
      <c r="K70" s="613" t="str">
        <f>IF(ISBLANK(partije!$M$231),"",partije!$M$231)</f>
        <v/>
      </c>
      <c r="L70" s="613" t="str">
        <f>IF(ISBLANK(partije!$N$231),"",partije!$N$231)</f>
        <v/>
      </c>
      <c r="M70" s="613" t="str">
        <f>IF(ISBLANK(partije!$O$231),"",partije!$O$231)</f>
        <v/>
      </c>
      <c r="N70" s="613" t="str">
        <f>IF(ISBLANK(partije!$P$231),"",partije!$P$231)</f>
        <v/>
      </c>
      <c r="O70" s="613" t="str">
        <f>IF(ISBLANK(partije!$Q$231),"",partije!$Q$231)</f>
        <v/>
      </c>
      <c r="P70" s="612" t="str">
        <f>IF(ISBLANK(partije!$R$231),"",partije!$R$231)</f>
        <v/>
      </c>
      <c r="Q70" s="591" t="str">
        <f>partije!$S$247</f>
        <v>bye</v>
      </c>
      <c r="R70" s="592"/>
      <c r="S70" s="592"/>
      <c r="T70" s="592"/>
      <c r="U70" s="592"/>
      <c r="V70" s="595" t="str">
        <f>IF(ISBLANK(partije!$J$247),"",IF(partije!$J$247&gt;partije!$K$247,partije!$J$247,partije!$K$247))</f>
        <v/>
      </c>
      <c r="W70" s="592"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3">
        <v>35</v>
      </c>
      <c r="B71" s="623"/>
      <c r="C71" s="617" t="str">
        <f>IF(ISNA(MATCH(A71,spisak!$E$4:$E$151,0)),IF(ISNA(MATCH(A71,plasman!$I$3:$I$68,0)),"bye",INDEX(plasman!$H$3:$H$68,MATCH(A71,plasman!$I$3:$I$68,0))),INDEX(spisak!$B$4:$B$151,MATCH(A71,spisak!$E$4:$E$151,0)))</f>
        <v>bye</v>
      </c>
      <c r="D71" s="617"/>
      <c r="E71" s="617"/>
      <c r="F71" s="617"/>
      <c r="G71" s="619" t="str">
        <f>IF(ISNA(MATCH(C71,spisak!$B$4:$B$151,0)),"",INDEX(spisak!$C$4:$C$151,MATCH(C71,spisak!$B$4:$B$151,0)))</f>
        <v/>
      </c>
      <c r="H71" s="619"/>
      <c r="I71" s="619"/>
      <c r="J71" s="614"/>
      <c r="K71" s="614"/>
      <c r="L71" s="614"/>
      <c r="M71" s="614"/>
      <c r="N71" s="614"/>
      <c r="O71" s="614"/>
      <c r="P71" s="612"/>
      <c r="Q71" s="593"/>
      <c r="R71" s="594"/>
      <c r="S71" s="594"/>
      <c r="T71" s="594"/>
      <c r="U71" s="594"/>
      <c r="V71" s="596"/>
      <c r="W71" s="594"/>
      <c r="X71" s="281"/>
      <c r="Y71" s="281"/>
      <c r="Z71" s="281"/>
      <c r="AA71" s="281"/>
      <c r="AB71" s="281"/>
      <c r="AC71" s="281"/>
      <c r="AD71" s="281"/>
      <c r="AE71" s="281"/>
      <c r="AF71" s="281"/>
      <c r="AG71" s="281"/>
      <c r="AH71" s="281"/>
      <c r="AI71" s="281"/>
      <c r="AJ71" s="282"/>
      <c r="AK71" s="282"/>
      <c r="AL71" s="282"/>
      <c r="AM71" s="351"/>
    </row>
    <row r="72" spans="1:39" ht="12" customHeight="1">
      <c r="A72" s="623"/>
      <c r="B72" s="623"/>
      <c r="C72" s="618">
        <f>IF(ISNA(MATCH(A72,spisak!$E$4:$E$151,0)),IF(ISNA(MATCH(A72,plasman!$I$3:$I$68,0)),"bye",INDEX(plasman!$H$3:$H$68,MATCH(A72,plasman!$I$3:$I$68,0))),INDEX(spisak!$B$4:$B$151,MATCH(A72,spisak!$E$4:$E$151,0)))</f>
        <v>0</v>
      </c>
      <c r="D72" s="618"/>
      <c r="E72" s="618"/>
      <c r="F72" s="618"/>
      <c r="G72" s="620" t="str">
        <f>IF(ISNA(MATCH(C72,spisak!$B$4:$B$151,0)),"",INDEX(spisak!$C$4:$C$151,MATCH(C72,spisak!$B$4:$B$151,0)))</f>
        <v/>
      </c>
      <c r="H72" s="620"/>
      <c r="I72" s="620"/>
      <c r="J72" s="592" t="str">
        <f>partije!$S$232</f>
        <v>bye</v>
      </c>
      <c r="K72" s="592"/>
      <c r="L72" s="592"/>
      <c r="M72" s="592"/>
      <c r="N72" s="592"/>
      <c r="O72" s="595" t="str">
        <f>IF(ISBLANK(partije!$J$232),"",IF(partije!$J$232&gt;partije!$K$232,partije!$J$232,partije!$K$232))</f>
        <v/>
      </c>
      <c r="P72" s="589" t="str">
        <f>IF(ISBLANK(partije!$J$232),"",IF(partije!$J$232&gt;partije!$K$232,partije!$K$232,partije!$J$232))</f>
        <v/>
      </c>
      <c r="Q72" s="588" t="str">
        <f>IF(ISBLANK(partije!$L$247),"",partije!$L$247)</f>
        <v/>
      </c>
      <c r="R72" s="588" t="str">
        <f>IF(ISBLANK(partije!$M$247),"",partije!$M$247)</f>
        <v/>
      </c>
      <c r="S72" s="588" t="str">
        <f>IF(ISBLANK(partije!$N$247),"",partije!$N$247)</f>
        <v/>
      </c>
      <c r="T72" s="588" t="str">
        <f>IF(ISBLANK(partije!$O$247),"",partije!$O$247)</f>
        <v/>
      </c>
      <c r="U72" s="588" t="str">
        <f>IF(ISBLANK(partije!$P$247),"",partije!$P$247)</f>
        <v/>
      </c>
      <c r="V72" s="588" t="str">
        <f>IF(ISBLANK(partije!$Q$247),"",partije!$Q$247)</f>
        <v/>
      </c>
      <c r="W72" s="597"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3">
        <v>36</v>
      </c>
      <c r="B73" s="623">
        <v>16</v>
      </c>
      <c r="C73" s="617" t="str">
        <f>IF(ISNA(MATCH(A73,spisak!$E$4:$E$151,0)),IF(ISNA(MATCH(A73,plasman!$I$3:$I$68,0)),"bye",INDEX(plasman!$H$3:$H$68,MATCH(A73,plasman!$I$3:$I$68,0))),INDEX(spisak!$B$4:$B$151,MATCH(A73,spisak!$E$4:$E$151,0)))</f>
        <v>bye</v>
      </c>
      <c r="D73" s="617"/>
      <c r="E73" s="617"/>
      <c r="F73" s="617"/>
      <c r="G73" s="619" t="str">
        <f>IF(ISNA(MATCH(C73,spisak!$B$4:$B$151,0)),"",INDEX(spisak!$C$4:$C$151,MATCH(C73,spisak!$B$4:$B$151,0)))</f>
        <v/>
      </c>
      <c r="H73" s="619"/>
      <c r="I73" s="621"/>
      <c r="J73" s="594"/>
      <c r="K73" s="594"/>
      <c r="L73" s="594"/>
      <c r="M73" s="594"/>
      <c r="N73" s="594"/>
      <c r="O73" s="596"/>
      <c r="P73" s="590"/>
      <c r="Q73" s="588"/>
      <c r="R73" s="588"/>
      <c r="S73" s="588"/>
      <c r="T73" s="588"/>
      <c r="U73" s="588"/>
      <c r="V73" s="588"/>
      <c r="W73" s="598"/>
      <c r="X73" s="281"/>
      <c r="Y73" s="281"/>
      <c r="Z73" s="281"/>
      <c r="AA73" s="281"/>
      <c r="AB73" s="281"/>
      <c r="AC73" s="281"/>
      <c r="AD73" s="281"/>
      <c r="AE73" s="281"/>
      <c r="AF73" s="281"/>
      <c r="AG73" s="283"/>
      <c r="AH73" s="281"/>
      <c r="AI73" s="281"/>
      <c r="AJ73" s="282"/>
      <c r="AK73" s="282"/>
      <c r="AL73" s="282"/>
      <c r="AM73" s="351"/>
    </row>
    <row r="74" spans="1:39" ht="12" customHeight="1">
      <c r="A74" s="623"/>
      <c r="B74" s="623">
        <v>16</v>
      </c>
      <c r="C74" s="618">
        <f>IF(ISNA(MATCH(A74,spisak!$E$4:$E$151,0)),IF(ISNA(MATCH(A74,plasman!$I$3:$I$68,0)),"bye",INDEX(plasman!$H$3:$H$68,MATCH(A74,plasman!$I$3:$I$68,0))),INDEX(spisak!$B$4:$B$151,MATCH(A74,spisak!$E$4:$E$151,0)))</f>
        <v>0</v>
      </c>
      <c r="D74" s="618"/>
      <c r="E74" s="618"/>
      <c r="F74" s="618"/>
      <c r="G74" s="620" t="str">
        <f>IF(ISNA(MATCH(C74,spisak!$B$4:$B$151,0)),"",INDEX(spisak!$C$4:$C$151,MATCH(C74,spisak!$B$4:$B$151,0)))</f>
        <v/>
      </c>
      <c r="H74" s="620"/>
      <c r="I74" s="622"/>
      <c r="J74" s="609" t="str">
        <f>IF(ISBLANK(partije!$L$232),"",partije!$L$232)</f>
        <v/>
      </c>
      <c r="K74" s="609" t="str">
        <f>IF(ISBLANK(partije!$M$232),"",partije!$M$232)</f>
        <v/>
      </c>
      <c r="L74" s="609" t="str">
        <f>IF(ISBLANK(partije!$N$232),"",partije!$N$232)</f>
        <v/>
      </c>
      <c r="M74" s="609" t="str">
        <f>IF(ISBLANK(partije!$O$232),"",partije!$O$232)</f>
        <v/>
      </c>
      <c r="N74" s="609" t="str">
        <f>IF(ISBLANK(partije!$P$232),"",partije!$P$232)</f>
        <v/>
      </c>
      <c r="O74" s="609" t="str">
        <f>IF(ISBLANK(partije!$Q$232),"",partije!$Q$232)</f>
        <v/>
      </c>
      <c r="P74" s="609" t="str">
        <f>IF(ISBLANK(partije!$R$232),"",partije!$R$232)</f>
        <v/>
      </c>
      <c r="Q74" s="281"/>
      <c r="R74" s="281"/>
      <c r="S74" s="281"/>
      <c r="T74" s="281"/>
      <c r="U74" s="281"/>
      <c r="V74" s="537"/>
      <c r="W74" s="543"/>
      <c r="X74" s="591" t="str">
        <f>partije!$S$255</f>
        <v>bye</v>
      </c>
      <c r="Y74" s="592"/>
      <c r="Z74" s="592"/>
      <c r="AA74" s="592"/>
      <c r="AB74" s="592"/>
      <c r="AC74" s="595" t="str">
        <f>IF(ISBLANK(partije!$J$255),"",IF(partije!$J$255&gt;partije!$K$255,partije!$J$255,partije!$K$255))</f>
        <v/>
      </c>
      <c r="AD74" s="631" t="str">
        <f>IF(ISBLANK(partije!$J$255),"",IF(partije!$J$255&gt;partije!$K$255,partije!$K$255,partije!$J$255))</f>
        <v/>
      </c>
      <c r="AE74" s="281"/>
      <c r="AF74" s="281"/>
      <c r="AG74" s="281"/>
      <c r="AH74" s="281"/>
      <c r="AI74" s="281"/>
      <c r="AJ74" s="282"/>
      <c r="AK74" s="282"/>
      <c r="AL74" s="282"/>
      <c r="AM74" s="351"/>
    </row>
    <row r="75" spans="1:39" ht="12" customHeight="1">
      <c r="A75" s="623">
        <v>37</v>
      </c>
      <c r="B75" s="623">
        <v>9</v>
      </c>
      <c r="C75" s="617" t="str">
        <f>IF(ISNA(MATCH(A75,spisak!$E$4:$E$151,0)),IF(ISNA(MATCH(A75,plasman!$I$3:$I$68,0)),"bye",INDEX(plasman!$H$3:$H$68,MATCH(A75,plasman!$I$3:$I$68,0))),INDEX(spisak!$B$4:$B$151,MATCH(A75,spisak!$E$4:$E$151,0)))</f>
        <v>bye</v>
      </c>
      <c r="D75" s="617"/>
      <c r="E75" s="617"/>
      <c r="F75" s="617"/>
      <c r="G75" s="619" t="str">
        <f>IF(ISNA(MATCH(C75,spisak!$B$4:$B$151,0)),"",INDEX(spisak!$C$4:$C$151,MATCH(C75,spisak!$B$4:$B$151,0)))</f>
        <v/>
      </c>
      <c r="H75" s="619"/>
      <c r="I75" s="619"/>
      <c r="J75" s="609"/>
      <c r="K75" s="609"/>
      <c r="L75" s="609"/>
      <c r="M75" s="609"/>
      <c r="N75" s="609"/>
      <c r="O75" s="609"/>
      <c r="P75" s="609"/>
      <c r="Q75" s="281"/>
      <c r="R75" s="281"/>
      <c r="S75" s="281"/>
      <c r="T75" s="281"/>
      <c r="U75" s="281"/>
      <c r="V75" s="537"/>
      <c r="W75" s="543"/>
      <c r="X75" s="593"/>
      <c r="Y75" s="594"/>
      <c r="Z75" s="594"/>
      <c r="AA75" s="594"/>
      <c r="AB75" s="594"/>
      <c r="AC75" s="596"/>
      <c r="AD75" s="632"/>
      <c r="AE75" s="281"/>
      <c r="AF75" s="281"/>
      <c r="AG75" s="281"/>
      <c r="AH75" s="281"/>
      <c r="AI75" s="281"/>
      <c r="AJ75" s="282"/>
      <c r="AK75" s="282"/>
      <c r="AL75" s="282"/>
      <c r="AM75" s="351"/>
    </row>
    <row r="76" spans="1:39" ht="12" customHeight="1">
      <c r="A76" s="623"/>
      <c r="B76" s="623">
        <v>9</v>
      </c>
      <c r="C76" s="618">
        <f>IF(ISNA(MATCH(A76,spisak!$E$4:$E$151,0)),IF(ISNA(MATCH(A76,plasman!$I$3:$I$68,0)),"bye",INDEX(plasman!$H$3:$H$68,MATCH(A76,plasman!$I$3:$I$68,0))),INDEX(spisak!$B$4:$B$151,MATCH(A76,spisak!$E$4:$E$151,0)))</f>
        <v>0</v>
      </c>
      <c r="D76" s="618"/>
      <c r="E76" s="618"/>
      <c r="F76" s="618"/>
      <c r="G76" s="620" t="str">
        <f>IF(ISNA(MATCH(C76,spisak!$B$4:$B$151,0)),"",INDEX(spisak!$C$4:$C$151,MATCH(C76,spisak!$B$4:$B$151,0)))</f>
        <v/>
      </c>
      <c r="H76" s="620"/>
      <c r="I76" s="620"/>
      <c r="J76" s="592" t="str">
        <f>partije!$S$233</f>
        <v>bye</v>
      </c>
      <c r="K76" s="592"/>
      <c r="L76" s="592"/>
      <c r="M76" s="592"/>
      <c r="N76" s="592"/>
      <c r="O76" s="595" t="str">
        <f>IF(ISBLANK(partije!$J$233),"",IF(partije!$J$233&gt;partije!$K$233,partije!$J$233,partije!$K$233))</f>
        <v/>
      </c>
      <c r="P76" s="592" t="str">
        <f>IF(ISBLANK(partije!$J$233),"",IF(partije!$J$233&gt;partije!$K$233,partije!$K$233,partije!$J$233))</f>
        <v/>
      </c>
      <c r="Q76" s="281"/>
      <c r="R76" s="281"/>
      <c r="S76" s="281"/>
      <c r="T76" s="281"/>
      <c r="U76" s="281"/>
      <c r="V76" s="537"/>
      <c r="W76" s="543"/>
      <c r="X76" s="588" t="str">
        <f>IF(ISBLANK(partije!$L$255),"",partije!$L$255)</f>
        <v/>
      </c>
      <c r="Y76" s="588" t="str">
        <f>IF(ISBLANK(partije!$M$255),"",partije!$M$255)</f>
        <v/>
      </c>
      <c r="Z76" s="588" t="str">
        <f>IF(ISBLANK(partije!$N$255),"",partije!$N$255)</f>
        <v/>
      </c>
      <c r="AA76" s="588" t="str">
        <f>IF(ISBLANK(partije!$O$255),"",partije!$O$255)</f>
        <v/>
      </c>
      <c r="AB76" s="588" t="str">
        <f>IF(ISBLANK(partije!$P$255),"",partije!$P$255)</f>
        <v/>
      </c>
      <c r="AC76" s="588" t="str">
        <f>IF(ISBLANK(partije!$Q$255),"",partije!$Q$255)</f>
        <v/>
      </c>
      <c r="AD76" s="597" t="str">
        <f>IF(ISBLANK(partije!$R$255),"",partije!$R$255)</f>
        <v/>
      </c>
      <c r="AE76" s="281"/>
      <c r="AF76" s="281"/>
      <c r="AG76" s="281"/>
      <c r="AH76" s="281"/>
      <c r="AI76" s="281"/>
      <c r="AJ76" s="282"/>
      <c r="AK76" s="282"/>
      <c r="AL76" s="282"/>
      <c r="AM76" s="351"/>
    </row>
    <row r="77" spans="1:39" ht="12" customHeight="1">
      <c r="A77" s="623">
        <v>38</v>
      </c>
      <c r="B77" s="623"/>
      <c r="C77" s="617" t="str">
        <f>IF(ISNA(MATCH(A77,spisak!$E$4:$E$151,0)),IF(ISNA(MATCH(A77,plasman!$I$3:$I$68,0)),"bye",INDEX(plasman!$H$3:$H$68,MATCH(A77,plasman!$I$3:$I$68,0))),INDEX(spisak!$B$4:$B$151,MATCH(A77,spisak!$E$4:$E$151,0)))</f>
        <v>bye</v>
      </c>
      <c r="D77" s="617"/>
      <c r="E77" s="617"/>
      <c r="F77" s="617"/>
      <c r="G77" s="619" t="str">
        <f>IF(ISNA(MATCH(C77,spisak!$B$4:$B$151,0)),"",INDEX(spisak!$C$4:$C$151,MATCH(C77,spisak!$B$4:$B$151,0)))</f>
        <v/>
      </c>
      <c r="H77" s="619"/>
      <c r="I77" s="621"/>
      <c r="J77" s="594"/>
      <c r="K77" s="594"/>
      <c r="L77" s="594"/>
      <c r="M77" s="594"/>
      <c r="N77" s="594"/>
      <c r="O77" s="596"/>
      <c r="P77" s="594"/>
      <c r="Q77" s="281"/>
      <c r="R77" s="281"/>
      <c r="S77" s="281"/>
      <c r="T77" s="281"/>
      <c r="U77" s="281"/>
      <c r="V77" s="537"/>
      <c r="W77" s="543"/>
      <c r="X77" s="588"/>
      <c r="Y77" s="588"/>
      <c r="Z77" s="588"/>
      <c r="AA77" s="588"/>
      <c r="AB77" s="588"/>
      <c r="AC77" s="588"/>
      <c r="AD77" s="598"/>
      <c r="AE77" s="281"/>
      <c r="AF77" s="281"/>
      <c r="AG77" s="281"/>
      <c r="AH77" s="281"/>
      <c r="AI77" s="281"/>
      <c r="AJ77" s="282"/>
      <c r="AK77" s="282"/>
      <c r="AL77" s="282"/>
      <c r="AM77" s="351"/>
    </row>
    <row r="78" spans="1:39" ht="12" customHeight="1">
      <c r="A78" s="623"/>
      <c r="B78" s="623"/>
      <c r="C78" s="618">
        <f>IF(ISNA(MATCH(A78,spisak!$E$4:$E$151,0)),IF(ISNA(MATCH(A78,plasman!$I$3:$I$68,0)),"bye",INDEX(plasman!$H$3:$H$68,MATCH(A78,plasman!$I$3:$I$68,0))),INDEX(spisak!$B$4:$B$151,MATCH(A78,spisak!$E$4:$E$151,0)))</f>
        <v>0</v>
      </c>
      <c r="D78" s="618"/>
      <c r="E78" s="618"/>
      <c r="F78" s="618"/>
      <c r="G78" s="620" t="str">
        <f>IF(ISNA(MATCH(C78,spisak!$B$4:$B$151,0)),"",INDEX(spisak!$C$4:$C$151,MATCH(C78,spisak!$B$4:$B$151,0)))</f>
        <v/>
      </c>
      <c r="H78" s="620"/>
      <c r="I78" s="622"/>
      <c r="J78" s="609" t="str">
        <f>IF(ISBLANK(partije!$L$233),"",partije!$L$233)</f>
        <v/>
      </c>
      <c r="K78" s="609" t="str">
        <f>IF(ISBLANK(partije!$M$233),"",partije!$M$233)</f>
        <v/>
      </c>
      <c r="L78" s="609" t="str">
        <f>IF(ISBLANK(partije!$N$233),"",partije!$N$233)</f>
        <v/>
      </c>
      <c r="M78" s="609" t="str">
        <f>IF(ISBLANK(partije!$O$233),"",partije!$O$233)</f>
        <v/>
      </c>
      <c r="N78" s="609" t="str">
        <f>IF(ISBLANK(partije!$P$233),"",partije!$P$233)</f>
        <v/>
      </c>
      <c r="O78" s="609" t="str">
        <f>IF(ISBLANK(partije!$Q$233),"",partije!$Q$233)</f>
        <v/>
      </c>
      <c r="P78" s="615" t="str">
        <f>IF(ISBLANK(partije!$R$233),"",partije!$R$233)</f>
        <v/>
      </c>
      <c r="Q78" s="591" t="str">
        <f>partije!$S$248</f>
        <v>bye</v>
      </c>
      <c r="R78" s="592"/>
      <c r="S78" s="592"/>
      <c r="T78" s="592"/>
      <c r="U78" s="592"/>
      <c r="V78" s="635" t="str">
        <f>IF(ISBLANK(partije!$J$248),"",IF(partije!$J$248&gt;partije!$K$248,partije!$J$248,partije!$K$248))</f>
        <v/>
      </c>
      <c r="W78" s="633" t="str">
        <f>IF(ISBLANK(partije!$J$248),"",IF(partije!$J$248&gt;partije!$K$248,partije!$K$248,partije!$J$248))</f>
        <v/>
      </c>
      <c r="X78" s="281"/>
      <c r="Y78" s="281"/>
      <c r="Z78" s="281"/>
      <c r="AA78" s="281"/>
      <c r="AB78" s="281"/>
      <c r="AC78" s="537"/>
      <c r="AD78" s="543"/>
      <c r="AE78" s="281"/>
      <c r="AF78" s="281"/>
      <c r="AG78" s="281"/>
      <c r="AH78" s="281"/>
      <c r="AI78" s="281"/>
      <c r="AJ78" s="282"/>
      <c r="AK78" s="282"/>
      <c r="AL78" s="282"/>
      <c r="AM78" s="351"/>
    </row>
    <row r="79" spans="1:39" ht="12" customHeight="1">
      <c r="A79" s="623">
        <v>39</v>
      </c>
      <c r="B79" s="623"/>
      <c r="C79" s="617" t="str">
        <f>IF(ISNA(MATCH(A79,spisak!$E$4:$E$151,0)),IF(ISNA(MATCH(A79,plasman!$I$3:$I$68,0)),"bye",INDEX(plasman!$H$3:$H$68,MATCH(A79,plasman!$I$3:$I$68,0))),INDEX(spisak!$B$4:$B$151,MATCH(A79,spisak!$E$4:$E$151,0)))</f>
        <v>bye</v>
      </c>
      <c r="D79" s="617"/>
      <c r="E79" s="617"/>
      <c r="F79" s="617"/>
      <c r="G79" s="619" t="str">
        <f>IF(ISNA(MATCH(C79,spisak!$B$4:$B$151,0)),"",INDEX(spisak!$C$4:$C$151,MATCH(C79,spisak!$B$4:$B$151,0)))</f>
        <v/>
      </c>
      <c r="H79" s="619"/>
      <c r="I79" s="619"/>
      <c r="J79" s="614"/>
      <c r="K79" s="614"/>
      <c r="L79" s="614"/>
      <c r="M79" s="614"/>
      <c r="N79" s="614"/>
      <c r="O79" s="614"/>
      <c r="P79" s="616"/>
      <c r="Q79" s="593"/>
      <c r="R79" s="594"/>
      <c r="S79" s="594"/>
      <c r="T79" s="594"/>
      <c r="U79" s="594"/>
      <c r="V79" s="636"/>
      <c r="W79" s="634"/>
      <c r="X79" s="281"/>
      <c r="Y79" s="281"/>
      <c r="Z79" s="281"/>
      <c r="AA79" s="281"/>
      <c r="AB79" s="281"/>
      <c r="AC79" s="537"/>
      <c r="AD79" s="543"/>
      <c r="AE79" s="281"/>
      <c r="AF79" s="281"/>
      <c r="AG79" s="281"/>
      <c r="AH79" s="281"/>
      <c r="AI79" s="281"/>
      <c r="AJ79" s="282"/>
      <c r="AK79" s="282"/>
      <c r="AL79" s="282"/>
      <c r="AM79" s="351"/>
    </row>
    <row r="80" spans="1:39" ht="12" customHeight="1">
      <c r="A80" s="623"/>
      <c r="B80" s="623"/>
      <c r="C80" s="618">
        <f>IF(ISNA(MATCH(A80,spisak!$E$4:$E$151,0)),IF(ISNA(MATCH(A80,plasman!$I$3:$I$68,0)),"bye",INDEX(plasman!$H$3:$H$68,MATCH(A80,plasman!$I$3:$I$68,0))),INDEX(spisak!$B$4:$B$151,MATCH(A80,spisak!$E$4:$E$151,0)))</f>
        <v>0</v>
      </c>
      <c r="D80" s="618"/>
      <c r="E80" s="618"/>
      <c r="F80" s="618"/>
      <c r="G80" s="620" t="str">
        <f>IF(ISNA(MATCH(C80,spisak!$B$4:$B$151,0)),"",INDEX(spisak!$C$4:$C$151,MATCH(C80,spisak!$B$4:$B$151,0)))</f>
        <v/>
      </c>
      <c r="H80" s="620"/>
      <c r="I80" s="620"/>
      <c r="J80" s="592" t="str">
        <f>partije!$S$234</f>
        <v>bye</v>
      </c>
      <c r="K80" s="592"/>
      <c r="L80" s="592"/>
      <c r="M80" s="592"/>
      <c r="N80" s="592"/>
      <c r="O80" s="595" t="str">
        <f>IF(ISBLANK(partije!$J$234),"",IF(partije!$J$234&gt;partije!$K$234,partije!$J$234,partije!$K$234))</f>
        <v/>
      </c>
      <c r="P80" s="589" t="str">
        <f>IF(ISBLANK(partije!$J$234),"",IF(partije!$J$234&gt;partije!$K$234,partije!$K$234,partije!$J$234))</f>
        <v/>
      </c>
      <c r="Q80" s="588" t="str">
        <f>IF(ISBLANK(partije!$L$248),"",partije!$L$248)</f>
        <v/>
      </c>
      <c r="R80" s="588" t="str">
        <f>IF(ISBLANK(partije!$M$248),"",partije!$M$248)</f>
        <v/>
      </c>
      <c r="S80" s="588" t="str">
        <f>IF(ISBLANK(partije!$N$248),"",partije!$N$248)</f>
        <v/>
      </c>
      <c r="T80" s="588" t="str">
        <f>IF(ISBLANK(partije!$O$248),"",partije!$O$248)</f>
        <v/>
      </c>
      <c r="U80" s="588" t="str">
        <f>IF(ISBLANK(partije!$P$248),"",partije!$P$248)</f>
        <v/>
      </c>
      <c r="V80" s="588" t="str">
        <f>IF(ISBLANK(partije!$Q$248),"",partije!$Q$248)</f>
        <v/>
      </c>
      <c r="W80" s="588" t="str">
        <f>IF(ISBLANK(partije!$R$248),"",partije!$R$248)</f>
        <v/>
      </c>
      <c r="X80" s="281"/>
      <c r="Y80" s="281"/>
      <c r="Z80" s="281"/>
      <c r="AA80" s="281"/>
      <c r="AB80" s="281"/>
      <c r="AC80" s="537"/>
      <c r="AD80" s="543"/>
      <c r="AE80" s="281"/>
      <c r="AF80" s="281"/>
      <c r="AG80" s="281"/>
      <c r="AH80" s="281"/>
      <c r="AI80" s="281"/>
      <c r="AJ80" s="282"/>
      <c r="AK80" s="282"/>
      <c r="AL80" s="282"/>
      <c r="AM80" s="351"/>
    </row>
    <row r="81" spans="1:39" ht="12" customHeight="1">
      <c r="A81" s="623">
        <v>40</v>
      </c>
      <c r="B81" s="623">
        <v>8</v>
      </c>
      <c r="C81" s="617" t="str">
        <f>IF(ISNA(MATCH(A81,spisak!$E$4:$E$151,0)),IF(ISNA(MATCH(A81,plasman!$I$3:$I$68,0)),"bye",INDEX(plasman!$H$3:$H$68,MATCH(A81,plasman!$I$3:$I$68,0))),INDEX(spisak!$B$4:$B$151,MATCH(A81,spisak!$E$4:$E$151,0)))</f>
        <v>bye</v>
      </c>
      <c r="D81" s="617"/>
      <c r="E81" s="617"/>
      <c r="F81" s="617"/>
      <c r="G81" s="619" t="str">
        <f>IF(ISNA(MATCH(C81,spisak!$B$4:$B$151,0)),"",INDEX(spisak!$C$4:$C$151,MATCH(C81,spisak!$B$4:$B$151,0)))</f>
        <v/>
      </c>
      <c r="H81" s="619"/>
      <c r="I81" s="621"/>
      <c r="J81" s="594"/>
      <c r="K81" s="594"/>
      <c r="L81" s="594"/>
      <c r="M81" s="594"/>
      <c r="N81" s="594"/>
      <c r="O81" s="596"/>
      <c r="P81" s="590"/>
      <c r="Q81" s="588"/>
      <c r="R81" s="588"/>
      <c r="S81" s="588"/>
      <c r="T81" s="588"/>
      <c r="U81" s="588"/>
      <c r="V81" s="588"/>
      <c r="W81" s="588"/>
      <c r="X81" s="281"/>
      <c r="Y81" s="281"/>
      <c r="Z81" s="281"/>
      <c r="AA81" s="281"/>
      <c r="AB81" s="281"/>
      <c r="AC81" s="537"/>
      <c r="AD81" s="543"/>
      <c r="AE81" s="281"/>
      <c r="AF81" s="281"/>
      <c r="AG81" s="281"/>
      <c r="AH81" s="281"/>
      <c r="AI81" s="281"/>
      <c r="AJ81" s="282"/>
      <c r="AK81" s="282"/>
      <c r="AL81" s="282"/>
      <c r="AM81" s="351"/>
    </row>
    <row r="82" spans="1:39" ht="12" customHeight="1">
      <c r="A82" s="623"/>
      <c r="B82" s="623">
        <v>8</v>
      </c>
      <c r="C82" s="618">
        <f>IF(ISNA(MATCH(A82,spisak!$E$4:$E$151,0)),IF(ISNA(MATCH(A82,plasman!$I$3:$I$68,0)),"bye",INDEX(plasman!$H$3:$H$68,MATCH(A82,plasman!$I$3:$I$68,0))),INDEX(spisak!$B$4:$B$151,MATCH(A82,spisak!$E$4:$E$151,0)))</f>
        <v>0</v>
      </c>
      <c r="D82" s="618"/>
      <c r="E82" s="618"/>
      <c r="F82" s="618"/>
      <c r="G82" s="620" t="str">
        <f>IF(ISNA(MATCH(C82,spisak!$B$4:$B$151,0)),"",INDEX(spisak!$C$4:$C$151,MATCH(C82,spisak!$B$4:$B$151,0)))</f>
        <v/>
      </c>
      <c r="H82" s="620"/>
      <c r="I82" s="622"/>
      <c r="J82" s="609" t="str">
        <f>IF(ISBLANK(partije!$L$234),"",partije!$L$234)</f>
        <v/>
      </c>
      <c r="K82" s="609" t="str">
        <f>IF(ISBLANK(partije!$M$234),"",partije!$M$234)</f>
        <v/>
      </c>
      <c r="L82" s="609" t="str">
        <f>IF(ISBLANK(partije!$N$234),"",partije!$N$234)</f>
        <v/>
      </c>
      <c r="M82" s="609" t="str">
        <f>IF(ISBLANK(partije!$O$234),"",partije!$O$234)</f>
        <v/>
      </c>
      <c r="N82" s="609" t="str">
        <f>IF(ISBLANK(partije!$P$234),"",partije!$P$234)</f>
        <v/>
      </c>
      <c r="O82" s="609" t="str">
        <f>IF(ISBLANK(partije!$Q$234),"",partije!$Q$234)</f>
        <v/>
      </c>
      <c r="P82" s="609" t="str">
        <f>IF(ISBLANK(partije!$R$234),"",partije!$R$234)</f>
        <v/>
      </c>
      <c r="Q82" s="281"/>
      <c r="R82" s="281"/>
      <c r="S82" s="281"/>
      <c r="T82" s="281"/>
      <c r="U82" s="281"/>
      <c r="V82" s="537"/>
      <c r="W82" s="542"/>
      <c r="X82" s="281"/>
      <c r="Y82" s="281"/>
      <c r="Z82" s="281"/>
      <c r="AA82" s="281"/>
      <c r="AB82" s="281"/>
      <c r="AC82" s="537"/>
      <c r="AD82" s="543"/>
      <c r="AE82" s="281"/>
      <c r="AF82" s="281"/>
      <c r="AG82" s="281"/>
      <c r="AH82" s="281"/>
      <c r="AI82" s="281"/>
      <c r="AJ82" s="282"/>
      <c r="AK82" s="282"/>
      <c r="AL82" s="282"/>
      <c r="AM82" s="351"/>
    </row>
    <row r="83" spans="1:39" ht="12" customHeight="1">
      <c r="A83" s="623">
        <v>41</v>
      </c>
      <c r="B83" s="623">
        <v>5</v>
      </c>
      <c r="C83" s="617" t="str">
        <f>IF(ISNA(MATCH(A83,spisak!$E$4:$E$151,0)),IF(ISNA(MATCH(A83,plasman!$I$3:$I$68,0)),"bye",INDEX(plasman!$H$3:$H$68,MATCH(A83,plasman!$I$3:$I$68,0))),INDEX(spisak!$B$4:$B$151,MATCH(A83,spisak!$E$4:$E$151,0)))</f>
        <v>bye</v>
      </c>
      <c r="D83" s="617"/>
      <c r="E83" s="617"/>
      <c r="F83" s="617"/>
      <c r="G83" s="619" t="str">
        <f>IF(ISNA(MATCH(C83,spisak!$B$4:$B$151,0)),"",INDEX(spisak!$C$4:$C$151,MATCH(C83,spisak!$B$4:$B$151,0)))</f>
        <v/>
      </c>
      <c r="H83" s="619"/>
      <c r="I83" s="619"/>
      <c r="J83" s="609"/>
      <c r="K83" s="609"/>
      <c r="L83" s="609"/>
      <c r="M83" s="609"/>
      <c r="N83" s="609"/>
      <c r="O83" s="609"/>
      <c r="P83" s="609"/>
      <c r="Q83" s="281"/>
      <c r="R83" s="281"/>
      <c r="S83" s="281"/>
      <c r="T83" s="281"/>
      <c r="U83" s="281"/>
      <c r="V83" s="537"/>
      <c r="W83" s="542"/>
      <c r="X83" s="281"/>
      <c r="Y83" s="281"/>
      <c r="Z83" s="281"/>
      <c r="AA83" s="281"/>
      <c r="AB83" s="281"/>
      <c r="AC83" s="537"/>
      <c r="AD83" s="543"/>
      <c r="AE83" s="591" t="str">
        <f>partije!$S$259</f>
        <v>bye</v>
      </c>
      <c r="AF83" s="592"/>
      <c r="AG83" s="592"/>
      <c r="AH83" s="592"/>
      <c r="AI83" s="592"/>
      <c r="AJ83" s="624" t="str">
        <f>IF(ISBLANK(partije!$J$259),"",IF(partije!$J$259&gt;partije!$K$259,partije!$J$259,partije!$K$259))</f>
        <v/>
      </c>
      <c r="AK83" s="625" t="str">
        <f>IF(ISBLANK(partije!$J$259),"",IF(partije!$J$259&gt;partije!$K$259,partije!$K$259,partije!$J$259))</f>
        <v/>
      </c>
      <c r="AL83" s="282"/>
      <c r="AM83" s="351"/>
    </row>
    <row r="84" spans="1:39" ht="12" customHeight="1">
      <c r="A84" s="623"/>
      <c r="B84" s="623">
        <v>5</v>
      </c>
      <c r="C84" s="618">
        <f>IF(ISNA(MATCH(A84,spisak!$E$4:$E$151,0)),IF(ISNA(MATCH(A84,plasman!$I$3:$I$68,0)),"bye",INDEX(plasman!$H$3:$H$68,MATCH(A84,plasman!$I$3:$I$68,0))),INDEX(spisak!$B$4:$B$151,MATCH(A84,spisak!$E$4:$E$151,0)))</f>
        <v>0</v>
      </c>
      <c r="D84" s="618"/>
      <c r="E84" s="618"/>
      <c r="F84" s="618"/>
      <c r="G84" s="620" t="str">
        <f>IF(ISNA(MATCH(C84,spisak!$B$4:$B$151,0)),"",INDEX(spisak!$C$4:$C$151,MATCH(C84,spisak!$B$4:$B$151,0)))</f>
        <v/>
      </c>
      <c r="H84" s="620"/>
      <c r="I84" s="620"/>
      <c r="J84" s="592" t="str">
        <f>partije!$S$235</f>
        <v>bye</v>
      </c>
      <c r="K84" s="592"/>
      <c r="L84" s="592"/>
      <c r="M84" s="592"/>
      <c r="N84" s="592"/>
      <c r="O84" s="595" t="str">
        <f>IF(ISBLANK(partije!$J$235),"",IF(partije!$J$235&gt;partije!$K$235,partije!$J$235,partije!$K$235))</f>
        <v/>
      </c>
      <c r="P84" s="592" t="str">
        <f>IF(ISBLANK(partije!$J$235),"",IF(partije!$J$235&gt;partije!$K$235,partije!$K$235,partije!$J$235))</f>
        <v/>
      </c>
      <c r="Q84" s="281"/>
      <c r="R84" s="281"/>
      <c r="S84" s="281"/>
      <c r="T84" s="281"/>
      <c r="U84" s="281"/>
      <c r="V84" s="537"/>
      <c r="W84" s="542"/>
      <c r="X84" s="281"/>
      <c r="Y84" s="281"/>
      <c r="Z84" s="281"/>
      <c r="AA84" s="281"/>
      <c r="AB84" s="281"/>
      <c r="AC84" s="537"/>
      <c r="AD84" s="543"/>
      <c r="AE84" s="593"/>
      <c r="AF84" s="594"/>
      <c r="AG84" s="594"/>
      <c r="AH84" s="594"/>
      <c r="AI84" s="594"/>
      <c r="AJ84" s="603"/>
      <c r="AK84" s="600"/>
      <c r="AL84" s="282"/>
      <c r="AM84" s="351"/>
    </row>
    <row r="85" spans="1:39" ht="12" customHeight="1">
      <c r="A85" s="623">
        <v>42</v>
      </c>
      <c r="B85" s="623"/>
      <c r="C85" s="617" t="str">
        <f>IF(ISNA(MATCH(A85,spisak!$E$4:$E$151,0)),IF(ISNA(MATCH(A85,plasman!$I$3:$I$68,0)),"bye",INDEX(plasman!$H$3:$H$68,MATCH(A85,plasman!$I$3:$I$68,0))),INDEX(spisak!$B$4:$B$151,MATCH(A85,spisak!$E$4:$E$151,0)))</f>
        <v>bye</v>
      </c>
      <c r="D85" s="617"/>
      <c r="E85" s="617"/>
      <c r="F85" s="617"/>
      <c r="G85" s="619" t="str">
        <f>IF(ISNA(MATCH(C85,spisak!$B$4:$B$151,0)),"",INDEX(spisak!$C$4:$C$151,MATCH(C85,spisak!$B$4:$B$151,0)))</f>
        <v/>
      </c>
      <c r="H85" s="619"/>
      <c r="I85" s="621"/>
      <c r="J85" s="594"/>
      <c r="K85" s="594"/>
      <c r="L85" s="594"/>
      <c r="M85" s="594"/>
      <c r="N85" s="594"/>
      <c r="O85" s="596"/>
      <c r="P85" s="594"/>
      <c r="Q85" s="281"/>
      <c r="R85" s="281"/>
      <c r="S85" s="281"/>
      <c r="T85" s="281"/>
      <c r="U85" s="281"/>
      <c r="V85" s="537"/>
      <c r="W85" s="542"/>
      <c r="X85" s="281"/>
      <c r="Y85" s="281"/>
      <c r="Z85" s="281"/>
      <c r="AA85" s="281"/>
      <c r="AB85" s="281"/>
      <c r="AC85" s="537"/>
      <c r="AD85" s="543"/>
      <c r="AE85" s="588" t="str">
        <f>IF(ISBLANK(partije!$L$259),"",partije!$L$259)</f>
        <v/>
      </c>
      <c r="AF85" s="588" t="str">
        <f>IF(ISBLANK(partije!$M$259),"",partije!$M$259)</f>
        <v/>
      </c>
      <c r="AG85" s="588" t="str">
        <f>IF(ISBLANK(partije!$N$259),"",partije!$N$259)</f>
        <v/>
      </c>
      <c r="AH85" s="588" t="str">
        <f>IF(ISBLANK(partije!$O$259),"",partije!$O$259)</f>
        <v/>
      </c>
      <c r="AI85" s="588" t="str">
        <f>IF(ISBLANK(partije!$P$259),"",partije!$P$259)</f>
        <v/>
      </c>
      <c r="AJ85" s="588" t="str">
        <f>IF(ISBLANK(partije!$Q$259),"",partije!$Q$259)</f>
        <v/>
      </c>
      <c r="AK85" s="597" t="str">
        <f>IF(ISBLANK(partije!$R$259),"",partije!$R$259)</f>
        <v/>
      </c>
      <c r="AL85" s="282"/>
      <c r="AM85" s="351"/>
    </row>
    <row r="86" spans="1:39" ht="12" customHeight="1">
      <c r="A86" s="623"/>
      <c r="B86" s="623"/>
      <c r="C86" s="618">
        <f>IF(ISNA(MATCH(A86,spisak!$E$4:$E$151,0)),IF(ISNA(MATCH(A86,plasman!$I$3:$I$68,0)),"bye",INDEX(plasman!$H$3:$H$68,MATCH(A86,plasman!$I$3:$I$68,0))),INDEX(spisak!$B$4:$B$151,MATCH(A86,spisak!$E$4:$E$151,0)))</f>
        <v>0</v>
      </c>
      <c r="D86" s="618"/>
      <c r="E86" s="618"/>
      <c r="F86" s="618"/>
      <c r="G86" s="620" t="str">
        <f>IF(ISNA(MATCH(C86,spisak!$B$4:$B$151,0)),"",INDEX(spisak!$C$4:$C$151,MATCH(C86,spisak!$B$4:$B$151,0)))</f>
        <v/>
      </c>
      <c r="H86" s="620"/>
      <c r="I86" s="622"/>
      <c r="J86" s="609" t="str">
        <f>IF(ISBLANK(partije!$L$235),"",partije!$L$235)</f>
        <v/>
      </c>
      <c r="K86" s="609" t="str">
        <f>IF(ISBLANK(partije!$M$235),"",partije!$M$235)</f>
        <v/>
      </c>
      <c r="L86" s="609" t="str">
        <f>IF(ISBLANK(partije!$M$235),"",partije!$M$235)</f>
        <v/>
      </c>
      <c r="M86" s="609" t="str">
        <f>IF(ISBLANK(partije!$M$235),"",partije!$M$235)</f>
        <v/>
      </c>
      <c r="N86" s="609" t="str">
        <f>IF(ISBLANK(partije!$M$235),"",partije!$M$235)</f>
        <v/>
      </c>
      <c r="O86" s="609" t="str">
        <f>IF(ISBLANK(partije!$M$235),"",partije!$M$235)</f>
        <v/>
      </c>
      <c r="P86" s="609" t="str">
        <f>IF(ISBLANK(partije!$M$235),"",partije!$M$235)</f>
        <v/>
      </c>
      <c r="Q86" s="591" t="str">
        <f>partije!$S$249</f>
        <v>bye</v>
      </c>
      <c r="R86" s="592"/>
      <c r="S86" s="592"/>
      <c r="T86" s="592"/>
      <c r="U86" s="592"/>
      <c r="V86" s="595" t="str">
        <f>IF(ISBLANK(partije!$J$249),"",IF(partije!$J$249&gt;partije!$K$249,partije!$J$249,partije!$K$249))</f>
        <v/>
      </c>
      <c r="W86" s="592" t="str">
        <f>IF(ISBLANK(partije!$J$249),"",IF(partije!$J$249&gt;partije!$K$249,partije!$K$249,partije!$J$249))</f>
        <v/>
      </c>
      <c r="X86" s="281"/>
      <c r="Y86" s="281"/>
      <c r="Z86" s="281"/>
      <c r="AA86" s="281"/>
      <c r="AB86" s="281"/>
      <c r="AC86" s="537"/>
      <c r="AD86" s="543"/>
      <c r="AE86" s="588"/>
      <c r="AF86" s="588"/>
      <c r="AG86" s="588"/>
      <c r="AH86" s="588"/>
      <c r="AI86" s="588"/>
      <c r="AJ86" s="588"/>
      <c r="AK86" s="598"/>
      <c r="AL86" s="282"/>
      <c r="AM86" s="351"/>
    </row>
    <row r="87" spans="1:39" ht="12" customHeight="1">
      <c r="A87" s="623">
        <v>43</v>
      </c>
      <c r="B87" s="623"/>
      <c r="C87" s="617" t="str">
        <f>IF(ISNA(MATCH(A87,spisak!$E$4:$E$151,0)),IF(ISNA(MATCH(A87,plasman!$I$3:$I$68,0)),"bye",INDEX(plasman!$H$3:$H$68,MATCH(A87,plasman!$I$3:$I$68,0))),INDEX(spisak!$B$4:$B$151,MATCH(A87,spisak!$E$4:$E$151,0)))</f>
        <v>bye</v>
      </c>
      <c r="D87" s="617"/>
      <c r="E87" s="617"/>
      <c r="F87" s="617"/>
      <c r="G87" s="619" t="str">
        <f>IF(ISNA(MATCH(C87,spisak!$B$4:$B$151,0)),"",INDEX(spisak!$C$4:$C$151,MATCH(C87,spisak!$B$4:$B$151,0)))</f>
        <v/>
      </c>
      <c r="H87" s="619"/>
      <c r="I87" s="619"/>
      <c r="J87" s="614"/>
      <c r="K87" s="614"/>
      <c r="L87" s="614"/>
      <c r="M87" s="614"/>
      <c r="N87" s="614"/>
      <c r="O87" s="614"/>
      <c r="P87" s="614"/>
      <c r="Q87" s="593"/>
      <c r="R87" s="594"/>
      <c r="S87" s="594"/>
      <c r="T87" s="594"/>
      <c r="U87" s="594"/>
      <c r="V87" s="596"/>
      <c r="W87" s="594"/>
      <c r="X87" s="281"/>
      <c r="Y87" s="281"/>
      <c r="Z87" s="281"/>
      <c r="AA87" s="281"/>
      <c r="AB87" s="281"/>
      <c r="AC87" s="537"/>
      <c r="AD87" s="543"/>
      <c r="AE87" s="281"/>
      <c r="AF87" s="281"/>
      <c r="AG87" s="281"/>
      <c r="AH87" s="281"/>
      <c r="AI87" s="281"/>
      <c r="AJ87" s="282"/>
      <c r="AK87" s="284"/>
      <c r="AL87" s="282"/>
      <c r="AM87" s="351"/>
    </row>
    <row r="88" spans="1:39" ht="12" customHeight="1">
      <c r="A88" s="623"/>
      <c r="B88" s="623"/>
      <c r="C88" s="618">
        <f>IF(ISNA(MATCH(A88,spisak!$E$4:$E$151,0)),IF(ISNA(MATCH(A88,plasman!$I$3:$I$68,0)),"bye",INDEX(plasman!$H$3:$H$68,MATCH(A88,plasman!$I$3:$I$68,0))),INDEX(spisak!$B$4:$B$151,MATCH(A88,spisak!$E$4:$E$151,0)))</f>
        <v>0</v>
      </c>
      <c r="D88" s="618"/>
      <c r="E88" s="618"/>
      <c r="F88" s="618"/>
      <c r="G88" s="620" t="str">
        <f>IF(ISNA(MATCH(C88,spisak!$B$4:$B$151,0)),"",INDEX(spisak!$C$4:$C$151,MATCH(C88,spisak!$B$4:$B$151,0)))</f>
        <v/>
      </c>
      <c r="H88" s="620"/>
      <c r="I88" s="620"/>
      <c r="J88" s="592" t="str">
        <f>partije!$S$236</f>
        <v>bye</v>
      </c>
      <c r="K88" s="592"/>
      <c r="L88" s="592"/>
      <c r="M88" s="592"/>
      <c r="N88" s="592"/>
      <c r="O88" s="595" t="str">
        <f>IF(ISBLANK(partije!$J$236),"",IF(partije!$J$236&gt;partije!$K$236,partije!$J$236,partije!$K$236))</f>
        <v/>
      </c>
      <c r="P88" s="589" t="str">
        <f>IF(ISBLANK(partije!$J$236),"",IF(partije!$J$236&gt;partije!$K$236,partije!$K$236,partije!$J$236))</f>
        <v/>
      </c>
      <c r="Q88" s="588" t="str">
        <f>IF(ISBLANK(partije!$L$249),"",partije!$L$249)</f>
        <v/>
      </c>
      <c r="R88" s="588" t="str">
        <f>IF(ISBLANK(partije!$M$249),"",partije!$M$249)</f>
        <v/>
      </c>
      <c r="S88" s="588" t="str">
        <f>IF(ISBLANK(partije!$N$249),"",partije!$N$249)</f>
        <v/>
      </c>
      <c r="T88" s="588" t="str">
        <f>IF(ISBLANK(partije!$O$249),"",partije!$O$249)</f>
        <v/>
      </c>
      <c r="U88" s="588" t="str">
        <f>IF(ISBLANK(partije!$P$249),"",partije!$P$249)</f>
        <v/>
      </c>
      <c r="V88" s="588" t="str">
        <f>IF(ISBLANK(partije!$Q$249),"",partije!$Q$249)</f>
        <v/>
      </c>
      <c r="W88" s="597" t="str">
        <f>IF(ISBLANK(partije!$R$249),"",partije!$R$249)</f>
        <v/>
      </c>
      <c r="X88" s="285"/>
      <c r="Y88" s="281"/>
      <c r="Z88" s="281"/>
      <c r="AA88" s="281"/>
      <c r="AB88" s="281"/>
      <c r="AC88" s="537"/>
      <c r="AD88" s="543"/>
      <c r="AE88" s="281"/>
      <c r="AF88" s="281"/>
      <c r="AG88" s="281"/>
      <c r="AH88" s="281"/>
      <c r="AI88" s="281"/>
      <c r="AJ88" s="282"/>
      <c r="AK88" s="284"/>
      <c r="AL88" s="282"/>
      <c r="AM88" s="351"/>
    </row>
    <row r="89" spans="1:39" ht="12" customHeight="1">
      <c r="A89" s="623">
        <v>44</v>
      </c>
      <c r="B89" s="623">
        <v>12</v>
      </c>
      <c r="C89" s="617" t="str">
        <f>IF(ISNA(MATCH(A89,spisak!$E$4:$E$151,0)),IF(ISNA(MATCH(A89,plasman!$I$3:$I$68,0)),"bye",INDEX(plasman!$H$3:$H$68,MATCH(A89,plasman!$I$3:$I$68,0))),INDEX(spisak!$B$4:$B$151,MATCH(A89,spisak!$E$4:$E$151,0)))</f>
        <v>bye</v>
      </c>
      <c r="D89" s="617"/>
      <c r="E89" s="617"/>
      <c r="F89" s="617"/>
      <c r="G89" s="619" t="str">
        <f>IF(ISNA(MATCH(C89,spisak!$B$4:$B$151,0)),"",INDEX(spisak!$C$4:$C$151,MATCH(C89,spisak!$B$4:$B$151,0)))</f>
        <v/>
      </c>
      <c r="H89" s="619"/>
      <c r="I89" s="621"/>
      <c r="J89" s="594"/>
      <c r="K89" s="594"/>
      <c r="L89" s="594"/>
      <c r="M89" s="594"/>
      <c r="N89" s="594"/>
      <c r="O89" s="596"/>
      <c r="P89" s="590"/>
      <c r="Q89" s="588"/>
      <c r="R89" s="588"/>
      <c r="S89" s="588"/>
      <c r="T89" s="588"/>
      <c r="U89" s="588"/>
      <c r="V89" s="588"/>
      <c r="W89" s="598"/>
      <c r="X89" s="285"/>
      <c r="Y89" s="281"/>
      <c r="Z89" s="281"/>
      <c r="AA89" s="281"/>
      <c r="AB89" s="281"/>
      <c r="AC89" s="537"/>
      <c r="AD89" s="543"/>
      <c r="AE89" s="281"/>
      <c r="AF89" s="281"/>
      <c r="AG89" s="281"/>
      <c r="AH89" s="281"/>
      <c r="AI89" s="281"/>
      <c r="AJ89" s="282"/>
      <c r="AK89" s="284"/>
      <c r="AL89" s="282"/>
      <c r="AM89" s="351"/>
    </row>
    <row r="90" spans="1:39" ht="12" customHeight="1">
      <c r="A90" s="623"/>
      <c r="B90" s="623">
        <v>12</v>
      </c>
      <c r="C90" s="618">
        <f>IF(ISNA(MATCH(A90,spisak!$E$4:$E$151,0)),IF(ISNA(MATCH(A90,plasman!$I$3:$I$68,0)),"bye",INDEX(plasman!$H$3:$H$68,MATCH(A90,plasman!$I$3:$I$68,0))),INDEX(spisak!$B$4:$B$151,MATCH(A90,spisak!$E$4:$E$151,0)))</f>
        <v>0</v>
      </c>
      <c r="D90" s="618"/>
      <c r="E90" s="618"/>
      <c r="F90" s="618"/>
      <c r="G90" s="620" t="str">
        <f>IF(ISNA(MATCH(C90,spisak!$B$4:$B$151,0)),"",INDEX(spisak!$C$4:$C$151,MATCH(C90,spisak!$B$4:$B$151,0)))</f>
        <v/>
      </c>
      <c r="H90" s="620"/>
      <c r="I90" s="622"/>
      <c r="J90" s="609" t="str">
        <f>IF(ISBLANK(partije!$L$236),"",partije!$L$236)</f>
        <v/>
      </c>
      <c r="K90" s="609" t="str">
        <f>IF(ISBLANK(partije!$M$236),"",partije!$M$236)</f>
        <v/>
      </c>
      <c r="L90" s="609" t="str">
        <f>IF(ISBLANK(partije!$N$236),"",partije!$N$236)</f>
        <v/>
      </c>
      <c r="M90" s="609" t="str">
        <f>IF(ISBLANK(partije!$O$236),"",partije!$O$236)</f>
        <v/>
      </c>
      <c r="N90" s="609" t="str">
        <f>IF(ISBLANK(partije!$P$236),"",partije!$P$236)</f>
        <v/>
      </c>
      <c r="O90" s="609" t="str">
        <f>IF(ISBLANK(partije!$Q$236),"",partije!$Q$236)</f>
        <v/>
      </c>
      <c r="P90" s="609" t="str">
        <f>IF(ISBLANK(partije!$R$236),"",partije!$R$236)</f>
        <v/>
      </c>
      <c r="Q90" s="281"/>
      <c r="R90" s="281"/>
      <c r="S90" s="281"/>
      <c r="T90" s="281"/>
      <c r="U90" s="281"/>
      <c r="V90" s="537"/>
      <c r="W90" s="543"/>
      <c r="X90" s="591" t="str">
        <f>partije!$S$256</f>
        <v>bye</v>
      </c>
      <c r="Y90" s="592"/>
      <c r="Z90" s="592"/>
      <c r="AA90" s="592"/>
      <c r="AB90" s="592"/>
      <c r="AC90" s="595" t="str">
        <f>IF(ISBLANK(partije!$J$256),"",IF(partije!$J$256&gt;partije!$K$256,partije!$J$256,partije!$K$256))</f>
        <v/>
      </c>
      <c r="AD90" s="589" t="str">
        <f>IF(ISBLANK(partije!$J$256),"",IF(partije!$J$256&gt;partije!$K$256,partije!$K$256,partije!$J$256))</f>
        <v/>
      </c>
      <c r="AE90" s="281"/>
      <c r="AF90" s="281"/>
      <c r="AG90" s="281"/>
      <c r="AH90" s="281"/>
      <c r="AI90" s="281"/>
      <c r="AJ90" s="282"/>
      <c r="AK90" s="284"/>
      <c r="AL90" s="282"/>
      <c r="AM90" s="351"/>
    </row>
    <row r="91" spans="1:39" ht="12" customHeight="1">
      <c r="A91" s="623">
        <v>45</v>
      </c>
      <c r="B91" s="623">
        <v>13</v>
      </c>
      <c r="C91" s="617" t="str">
        <f>IF(ISNA(MATCH(A91,spisak!$E$4:$E$151,0)),IF(ISNA(MATCH(A91,plasman!$I$3:$I$68,0)),"bye",INDEX(plasman!$H$3:$H$68,MATCH(A91,plasman!$I$3:$I$68,0))),INDEX(spisak!$B$4:$B$151,MATCH(A91,spisak!$E$4:$E$151,0)))</f>
        <v>bye</v>
      </c>
      <c r="D91" s="617"/>
      <c r="E91" s="617"/>
      <c r="F91" s="617"/>
      <c r="G91" s="619" t="str">
        <f>IF(ISNA(MATCH(C91,spisak!$B$4:$B$151,0)),"",INDEX(spisak!$C$4:$C$151,MATCH(C91,spisak!$B$4:$B$151,0)))</f>
        <v/>
      </c>
      <c r="H91" s="619"/>
      <c r="I91" s="619"/>
      <c r="J91" s="609"/>
      <c r="K91" s="609"/>
      <c r="L91" s="609"/>
      <c r="M91" s="609"/>
      <c r="N91" s="609"/>
      <c r="O91" s="609"/>
      <c r="P91" s="609"/>
      <c r="Q91" s="281"/>
      <c r="R91" s="281"/>
      <c r="S91" s="281"/>
      <c r="T91" s="281"/>
      <c r="U91" s="281"/>
      <c r="V91" s="537"/>
      <c r="W91" s="543"/>
      <c r="X91" s="593"/>
      <c r="Y91" s="594"/>
      <c r="Z91" s="594"/>
      <c r="AA91" s="594"/>
      <c r="AB91" s="594"/>
      <c r="AC91" s="596"/>
      <c r="AD91" s="590"/>
      <c r="AE91" s="281"/>
      <c r="AF91" s="281"/>
      <c r="AG91" s="281"/>
      <c r="AH91" s="281"/>
      <c r="AI91" s="281"/>
      <c r="AJ91" s="282"/>
      <c r="AK91" s="284"/>
      <c r="AL91" s="282"/>
      <c r="AM91" s="351"/>
    </row>
    <row r="92" spans="1:39" ht="12" customHeight="1">
      <c r="A92" s="623"/>
      <c r="B92" s="623">
        <v>13</v>
      </c>
      <c r="C92" s="618">
        <f>IF(ISNA(MATCH(A92,spisak!$E$4:$E$151,0)),IF(ISNA(MATCH(A92,plasman!$I$3:$I$68,0)),"bye",INDEX(plasman!$H$3:$H$68,MATCH(A92,plasman!$I$3:$I$68,0))),INDEX(spisak!$B$4:$B$151,MATCH(A92,spisak!$E$4:$E$151,0)))</f>
        <v>0</v>
      </c>
      <c r="D92" s="618"/>
      <c r="E92" s="618"/>
      <c r="F92" s="618"/>
      <c r="G92" s="620" t="str">
        <f>IF(ISNA(MATCH(C92,spisak!$B$4:$B$151,0)),"",INDEX(spisak!$C$4:$C$151,MATCH(C92,spisak!$B$4:$B$151,0)))</f>
        <v/>
      </c>
      <c r="H92" s="620"/>
      <c r="I92" s="620"/>
      <c r="J92" s="592" t="str">
        <f>partije!$S$237</f>
        <v>bye</v>
      </c>
      <c r="K92" s="592"/>
      <c r="L92" s="592"/>
      <c r="M92" s="592"/>
      <c r="N92" s="592"/>
      <c r="O92" s="595" t="str">
        <f>IF(ISBLANK(partije!$J$237),"",IF(partije!$J$237&gt;partije!$K$237,partije!$J$237,partije!$K$237))</f>
        <v/>
      </c>
      <c r="P92" s="592" t="str">
        <f>IF(ISBLANK(partije!$J$237),"",IF(partije!$J$237&gt;partije!$K$237,partije!$K$237,partije!$J$237))</f>
        <v/>
      </c>
      <c r="Q92" s="281"/>
      <c r="R92" s="281"/>
      <c r="S92" s="281"/>
      <c r="T92" s="281"/>
      <c r="U92" s="281"/>
      <c r="V92" s="537"/>
      <c r="W92" s="543"/>
      <c r="X92" s="588" t="str">
        <f>IF(ISBLANK(partije!$L$256),"",partije!$L$256)</f>
        <v/>
      </c>
      <c r="Y92" s="588" t="str">
        <f>IF(ISBLANK(partije!$M$256),"",partije!$M$256)</f>
        <v/>
      </c>
      <c r="Z92" s="588" t="str">
        <f>IF(ISBLANK(partije!$N$256),"",partije!$N$256)</f>
        <v/>
      </c>
      <c r="AA92" s="588" t="str">
        <f>IF(ISBLANK(partije!$O$256),"",partije!$O$256)</f>
        <v/>
      </c>
      <c r="AB92" s="588" t="str">
        <f>IF(ISBLANK(partije!$P$256),"",partije!$P$256)</f>
        <v/>
      </c>
      <c r="AC92" s="588" t="str">
        <f>IF(ISBLANK(partije!$Q$256),"",partije!$Q$256)</f>
        <v/>
      </c>
      <c r="AD92" s="588" t="str">
        <f>IF(ISBLANK(partije!$R$256),"",partije!$R$256)</f>
        <v/>
      </c>
      <c r="AE92" s="281"/>
      <c r="AF92" s="281"/>
      <c r="AG92" s="281"/>
      <c r="AH92" s="281"/>
      <c r="AI92" s="281"/>
      <c r="AJ92" s="282"/>
      <c r="AK92" s="284"/>
      <c r="AL92" s="282"/>
      <c r="AM92" s="351"/>
    </row>
    <row r="93" spans="1:39" ht="12" customHeight="1">
      <c r="A93" s="623">
        <v>46</v>
      </c>
      <c r="B93" s="623"/>
      <c r="C93" s="617" t="str">
        <f>IF(ISNA(MATCH(A93,spisak!$E$4:$E$151,0)),IF(ISNA(MATCH(A93,plasman!$I$3:$I$68,0)),"bye",INDEX(plasman!$H$3:$H$68,MATCH(A93,plasman!$I$3:$I$68,0))),INDEX(spisak!$B$4:$B$151,MATCH(A93,spisak!$E$4:$E$151,0)))</f>
        <v>bye</v>
      </c>
      <c r="D93" s="617"/>
      <c r="E93" s="617"/>
      <c r="F93" s="617"/>
      <c r="G93" s="619" t="str">
        <f>IF(ISNA(MATCH(C93,spisak!$B$4:$B$151,0)),"",INDEX(spisak!$C$4:$C$151,MATCH(C93,spisak!$B$4:$B$151,0)))</f>
        <v/>
      </c>
      <c r="H93" s="619"/>
      <c r="I93" s="621"/>
      <c r="J93" s="594"/>
      <c r="K93" s="594"/>
      <c r="L93" s="594"/>
      <c r="M93" s="594"/>
      <c r="N93" s="594"/>
      <c r="O93" s="596"/>
      <c r="P93" s="594"/>
      <c r="Q93" s="281"/>
      <c r="R93" s="281"/>
      <c r="S93" s="281"/>
      <c r="T93" s="281"/>
      <c r="U93" s="281"/>
      <c r="V93" s="537"/>
      <c r="W93" s="543"/>
      <c r="X93" s="588"/>
      <c r="Y93" s="588"/>
      <c r="Z93" s="588"/>
      <c r="AA93" s="588"/>
      <c r="AB93" s="588"/>
      <c r="AC93" s="588"/>
      <c r="AD93" s="588"/>
      <c r="AE93" s="281"/>
      <c r="AF93" s="281"/>
      <c r="AG93" s="281"/>
      <c r="AH93" s="281"/>
      <c r="AI93" s="281"/>
      <c r="AJ93" s="282"/>
      <c r="AK93" s="284"/>
      <c r="AL93" s="282"/>
      <c r="AM93" s="352"/>
    </row>
    <row r="94" spans="1:39" ht="12" customHeight="1">
      <c r="A94" s="623"/>
      <c r="B94" s="623"/>
      <c r="C94" s="618">
        <f>IF(ISNA(MATCH(A94,spisak!$E$4:$E$151,0)),IF(ISNA(MATCH(A94,plasman!$I$3:$I$68,0)),"bye",INDEX(plasman!$H$3:$H$68,MATCH(A94,plasman!$I$3:$I$68,0))),INDEX(spisak!$B$4:$B$151,MATCH(A94,spisak!$E$4:$E$151,0)))</f>
        <v>0</v>
      </c>
      <c r="D94" s="618"/>
      <c r="E94" s="618"/>
      <c r="F94" s="618"/>
      <c r="G94" s="620" t="str">
        <f>IF(ISNA(MATCH(C94,spisak!$B$4:$B$151,0)),"",INDEX(spisak!$C$4:$C$151,MATCH(C94,spisak!$B$4:$B$151,0)))</f>
        <v/>
      </c>
      <c r="H94" s="620"/>
      <c r="I94" s="622"/>
      <c r="J94" s="613" t="str">
        <f>IF(ISBLANK(partije!$L$237),"",partije!$L$237)</f>
        <v/>
      </c>
      <c r="K94" s="613" t="str">
        <f>IF(ISBLANK(partije!$M$237),"",partije!$M$237)</f>
        <v/>
      </c>
      <c r="L94" s="613" t="str">
        <f>IF(ISBLANK(partije!$N$237),"",partije!$N$237)</f>
        <v/>
      </c>
      <c r="M94" s="613" t="str">
        <f>IF(ISBLANK(partije!$O$237),"",partije!$O$237)</f>
        <v/>
      </c>
      <c r="N94" s="613" t="str">
        <f>IF(ISBLANK(partije!$P$237),"",partije!$P$237)</f>
        <v/>
      </c>
      <c r="O94" s="613" t="str">
        <f>IF(ISBLANK(partije!$Q$237),"",partije!$Q$237)</f>
        <v/>
      </c>
      <c r="P94" s="615" t="str">
        <f>IF(ISBLANK(partije!$R$237),"",partije!$R$237)</f>
        <v/>
      </c>
      <c r="Q94" s="591" t="str">
        <f>partije!$S$250</f>
        <v>bye</v>
      </c>
      <c r="R94" s="592"/>
      <c r="S94" s="592"/>
      <c r="T94" s="592"/>
      <c r="U94" s="592"/>
      <c r="V94" s="595" t="str">
        <f>IF(ISBLANK(partije!$J$250),"",IF(partije!$J$250&gt;partije!$K$250,partije!$J$250,partije!$K$250))</f>
        <v/>
      </c>
      <c r="W94" s="589" t="str">
        <f>IF(ISBLANK(partije!$J$250),"",IF(partije!$J$250&gt;partije!$K$250,partije!$K$250,partije!$J$250))</f>
        <v/>
      </c>
      <c r="X94" s="281"/>
      <c r="Y94" s="281"/>
      <c r="Z94" s="281"/>
      <c r="AA94" s="281"/>
      <c r="AB94" s="281"/>
      <c r="AC94" s="537"/>
      <c r="AD94" s="542"/>
      <c r="AE94" s="281"/>
      <c r="AF94" s="281"/>
      <c r="AG94" s="281"/>
      <c r="AH94" s="281"/>
      <c r="AI94" s="281"/>
      <c r="AJ94" s="282"/>
      <c r="AK94" s="284"/>
      <c r="AL94" s="282"/>
      <c r="AM94" s="352"/>
    </row>
    <row r="95" spans="1:39" ht="12" customHeight="1">
      <c r="A95" s="623">
        <v>47</v>
      </c>
      <c r="B95" s="623"/>
      <c r="C95" s="617" t="str">
        <f>IF(ISNA(MATCH(A95,spisak!$E$4:$E$151,0)),IF(ISNA(MATCH(A95,plasman!$I$3:$I$68,0)),"bye",INDEX(plasman!$H$3:$H$68,MATCH(A95,plasman!$I$3:$I$68,0))),INDEX(spisak!$B$4:$B$151,MATCH(A95,spisak!$E$4:$E$151,0)))</f>
        <v>bye</v>
      </c>
      <c r="D95" s="617"/>
      <c r="E95" s="617"/>
      <c r="F95" s="617"/>
      <c r="G95" s="619" t="str">
        <f>IF(ISNA(MATCH(C95,spisak!$B$4:$B$151,0)),"",INDEX(spisak!$C$4:$C$151,MATCH(C95,spisak!$B$4:$B$151,0)))</f>
        <v/>
      </c>
      <c r="H95" s="619"/>
      <c r="I95" s="619"/>
      <c r="J95" s="614"/>
      <c r="K95" s="614"/>
      <c r="L95" s="614"/>
      <c r="M95" s="614"/>
      <c r="N95" s="614"/>
      <c r="O95" s="614"/>
      <c r="P95" s="616"/>
      <c r="Q95" s="593"/>
      <c r="R95" s="594"/>
      <c r="S95" s="594"/>
      <c r="T95" s="594"/>
      <c r="U95" s="594"/>
      <c r="V95" s="596"/>
      <c r="W95" s="590"/>
      <c r="X95" s="281"/>
      <c r="Y95" s="281"/>
      <c r="Z95" s="281"/>
      <c r="AA95" s="281"/>
      <c r="AB95" s="281"/>
      <c r="AC95" s="537"/>
      <c r="AD95" s="542"/>
      <c r="AE95" s="281"/>
      <c r="AF95" s="281"/>
      <c r="AG95" s="281"/>
      <c r="AH95" s="281"/>
      <c r="AI95" s="281"/>
      <c r="AJ95" s="282"/>
      <c r="AK95" s="284"/>
      <c r="AL95" s="282"/>
      <c r="AM95" s="352"/>
    </row>
    <row r="96" spans="1:39" ht="12" customHeight="1">
      <c r="A96" s="623"/>
      <c r="B96" s="623"/>
      <c r="C96" s="618">
        <f>IF(ISNA(MATCH(A96,spisak!$E$4:$E$151,0)),IF(ISNA(MATCH(A96,plasman!$I$3:$I$68,0)),"bye",INDEX(plasman!$H$3:$H$68,MATCH(A96,plasman!$I$3:$I$68,0))),INDEX(spisak!$B$4:$B$151,MATCH(A96,spisak!$E$4:$E$151,0)))</f>
        <v>0</v>
      </c>
      <c r="D96" s="618"/>
      <c r="E96" s="618"/>
      <c r="F96" s="618"/>
      <c r="G96" s="620" t="str">
        <f>IF(ISNA(MATCH(C96,spisak!$B$4:$B$151,0)),"",INDEX(spisak!$C$4:$C$151,MATCH(C96,spisak!$B$4:$B$151,0)))</f>
        <v/>
      </c>
      <c r="H96" s="620"/>
      <c r="I96" s="620"/>
      <c r="J96" s="592" t="str">
        <f>partije!$S$238</f>
        <v>bye</v>
      </c>
      <c r="K96" s="592"/>
      <c r="L96" s="592"/>
      <c r="M96" s="592"/>
      <c r="N96" s="592"/>
      <c r="O96" s="595" t="str">
        <f>IF(ISBLANK(partije!$J$238),"",IF(partije!$J$238&gt;partije!$K$238,partije!$J$238,partije!$K$238))</f>
        <v/>
      </c>
      <c r="P96" s="589" t="str">
        <f>IF(ISBLANK(partije!$J$238),"",IF(partije!$J$238&gt;partije!$K$238,partije!$K$238,partije!$J$238))</f>
        <v/>
      </c>
      <c r="Q96" s="588" t="str">
        <f>IF(ISBLANK(partije!$L$250),"",partije!$L$250)</f>
        <v/>
      </c>
      <c r="R96" s="588" t="str">
        <f>IF(ISBLANK(partije!$M$250),"",partije!$M$250)</f>
        <v/>
      </c>
      <c r="S96" s="588" t="str">
        <f>IF(ISBLANK(partije!$N$250),"",partije!$N$250)</f>
        <v/>
      </c>
      <c r="T96" s="588" t="str">
        <f>IF(ISBLANK(partije!$O$250),"",partije!$O$250)</f>
        <v/>
      </c>
      <c r="U96" s="588" t="str">
        <f>IF(ISBLANK(partije!$P$250),"",partije!$P$250)</f>
        <v/>
      </c>
      <c r="V96" s="588" t="str">
        <f>IF(ISBLANK(partije!$Q$250),"",partije!$Q$250)</f>
        <v/>
      </c>
      <c r="W96" s="588" t="str">
        <f>IF(ISBLANK(partije!$R$250),"",partije!$R$250)</f>
        <v/>
      </c>
      <c r="X96" s="281"/>
      <c r="Y96" s="281"/>
      <c r="Z96" s="281"/>
      <c r="AA96" s="281"/>
      <c r="AB96" s="281"/>
      <c r="AC96" s="537"/>
      <c r="AD96" s="542"/>
      <c r="AE96" s="281"/>
      <c r="AF96" s="281"/>
      <c r="AG96" s="281"/>
      <c r="AH96" s="281"/>
      <c r="AI96" s="281"/>
      <c r="AJ96" s="282"/>
      <c r="AK96" s="284"/>
      <c r="AL96" s="282"/>
      <c r="AM96" s="352"/>
    </row>
    <row r="97" spans="1:39" ht="12" customHeight="1">
      <c r="A97" s="623">
        <v>48</v>
      </c>
      <c r="B97" s="623">
        <v>4</v>
      </c>
      <c r="C97" s="617" t="str">
        <f>IF(ISNA(MATCH(A97,spisak!$E$4:$E$151,0)),IF(ISNA(MATCH(A97,plasman!$I$3:$I$68,0)),"bye",INDEX(plasman!$H$3:$H$68,MATCH(A97,plasman!$I$3:$I$68,0))),INDEX(spisak!$B$4:$B$151,MATCH(A97,spisak!$E$4:$E$151,0)))</f>
        <v>bye</v>
      </c>
      <c r="D97" s="617"/>
      <c r="E97" s="617"/>
      <c r="F97" s="617"/>
      <c r="G97" s="619" t="str">
        <f>IF(ISNA(MATCH(C97,spisak!$B$4:$B$151,0)),"",INDEX(spisak!$C$4:$C$151,MATCH(C97,spisak!$B$4:$B$151,0)))</f>
        <v/>
      </c>
      <c r="H97" s="619"/>
      <c r="I97" s="621"/>
      <c r="J97" s="594"/>
      <c r="K97" s="594"/>
      <c r="L97" s="594"/>
      <c r="M97" s="594"/>
      <c r="N97" s="594"/>
      <c r="O97" s="596"/>
      <c r="P97" s="590"/>
      <c r="Q97" s="588"/>
      <c r="R97" s="588"/>
      <c r="S97" s="588"/>
      <c r="T97" s="588"/>
      <c r="U97" s="588"/>
      <c r="V97" s="588"/>
      <c r="W97" s="588"/>
      <c r="X97" s="281"/>
      <c r="Y97" s="281"/>
      <c r="Z97" s="281"/>
      <c r="AA97" s="281"/>
      <c r="AB97" s="281"/>
      <c r="AC97" s="537"/>
      <c r="AD97" s="542"/>
      <c r="AE97" s="281"/>
      <c r="AF97" s="281"/>
      <c r="AG97" s="281"/>
      <c r="AH97" s="281"/>
      <c r="AI97" s="281"/>
      <c r="AJ97" s="282"/>
      <c r="AK97" s="284"/>
      <c r="AL97" s="282"/>
      <c r="AM97" s="352"/>
    </row>
    <row r="98" spans="1:39" ht="12" customHeight="1">
      <c r="A98" s="623"/>
      <c r="B98" s="623">
        <v>4</v>
      </c>
      <c r="C98" s="618">
        <f>IF(ISNA(MATCH(A98,spisak!$E$4:$E$151,0)),IF(ISNA(MATCH(A98,plasman!$I$3:$I$68,0)),"bye",INDEX(plasman!$H$3:$H$68,MATCH(A98,plasman!$I$3:$I$68,0))),INDEX(spisak!$B$4:$B$151,MATCH(A98,spisak!$E$4:$E$151,0)))</f>
        <v>0</v>
      </c>
      <c r="D98" s="618"/>
      <c r="E98" s="618"/>
      <c r="F98" s="618"/>
      <c r="G98" s="620" t="str">
        <f>IF(ISNA(MATCH(C98,spisak!$B$4:$B$151,0)),"",INDEX(spisak!$C$4:$C$151,MATCH(C98,spisak!$B$4:$B$151,0)))</f>
        <v/>
      </c>
      <c r="H98" s="620"/>
      <c r="I98" s="622"/>
      <c r="J98" s="609" t="str">
        <f>IF(ISBLANK(partije!$L$238),"",partije!$L$238)</f>
        <v/>
      </c>
      <c r="K98" s="609" t="str">
        <f>IF(ISBLANK(partije!$M$238),"",partije!$M$238)</f>
        <v/>
      </c>
      <c r="L98" s="609" t="str">
        <f>IF(ISBLANK(partije!$N$238),"",partije!$N$238)</f>
        <v/>
      </c>
      <c r="M98" s="609" t="str">
        <f>IF(ISBLANK(partije!$O$238),"",partije!$O$238)</f>
        <v/>
      </c>
      <c r="N98" s="609" t="str">
        <f>IF(ISBLANK(partije!$P$238),"",partije!$P$238)</f>
        <v/>
      </c>
      <c r="O98" s="609" t="str">
        <f>IF(ISBLANK(partije!$Q$238),"",partije!$Q$238)</f>
        <v/>
      </c>
      <c r="P98" s="609" t="str">
        <f>IF(ISBLANK(partije!$R$238),"",partije!$R$238)</f>
        <v/>
      </c>
      <c r="Q98" s="281"/>
      <c r="R98" s="281"/>
      <c r="S98" s="281"/>
      <c r="T98" s="281"/>
      <c r="U98" s="281"/>
      <c r="V98" s="537"/>
      <c r="W98" s="542"/>
      <c r="X98" s="281"/>
      <c r="Y98" s="281"/>
      <c r="Z98" s="281"/>
      <c r="AA98" s="281"/>
      <c r="AB98" s="281"/>
      <c r="AC98" s="537"/>
      <c r="AD98" s="542"/>
      <c r="AE98" s="281"/>
      <c r="AF98" s="281"/>
      <c r="AG98" s="281"/>
      <c r="AH98" s="281"/>
      <c r="AI98" s="281"/>
      <c r="AJ98" s="282"/>
      <c r="AK98" s="284"/>
      <c r="AL98" s="282"/>
      <c r="AM98" s="352"/>
    </row>
    <row r="99" spans="1:39" ht="12" customHeight="1">
      <c r="A99" s="623">
        <v>49</v>
      </c>
      <c r="B99" s="623">
        <v>3</v>
      </c>
      <c r="C99" s="617" t="str">
        <f>IF(ISNA(MATCH(A99,spisak!$E$4:$E$151,0)),IF(ISNA(MATCH(A99,plasman!$I$3:$I$68,0)),"bye",INDEX(plasman!$H$3:$H$68,MATCH(A99,plasman!$I$3:$I$68,0))),INDEX(spisak!$B$4:$B$151,MATCH(A99,spisak!$E$4:$E$151,0)))</f>
        <v>bye</v>
      </c>
      <c r="D99" s="617"/>
      <c r="E99" s="617"/>
      <c r="F99" s="617"/>
      <c r="G99" s="619" t="str">
        <f>IF(ISNA(MATCH(C99,spisak!$B$4:$B$151,0)),"",INDEX(spisak!$C$4:$C$151,MATCH(C99,spisak!$B$4:$B$151,0)))</f>
        <v/>
      </c>
      <c r="H99" s="619"/>
      <c r="I99" s="619"/>
      <c r="J99" s="609"/>
      <c r="K99" s="609"/>
      <c r="L99" s="609"/>
      <c r="M99" s="609"/>
      <c r="N99" s="609"/>
      <c r="O99" s="609"/>
      <c r="P99" s="609"/>
      <c r="Q99" s="281"/>
      <c r="R99" s="281"/>
      <c r="S99" s="281"/>
      <c r="T99" s="281"/>
      <c r="U99" s="281"/>
      <c r="V99" s="537"/>
      <c r="W99" s="542"/>
      <c r="X99" s="281"/>
      <c r="Y99" s="281"/>
      <c r="Z99" s="281"/>
      <c r="AA99" s="281"/>
      <c r="AB99" s="281"/>
      <c r="AC99" s="537"/>
      <c r="AD99" s="542"/>
      <c r="AE99" s="604" t="str">
        <f>partije!$S$261</f>
        <v>bye</v>
      </c>
      <c r="AF99" s="605"/>
      <c r="AG99" s="605"/>
      <c r="AH99" s="605"/>
      <c r="AI99" s="605"/>
      <c r="AJ99" s="602" t="str">
        <f>IF(ISBLANK(partije!$J$261),"",IF(partije!$J$261&gt;partije!$K$261,partije!$J$261,partije!$K$261))</f>
        <v/>
      </c>
      <c r="AK99" s="599" t="str">
        <f>IF(ISBLANK(partije!$J$261),"",IF(partije!$J$261&gt;partije!$K$261,partije!$K$261,partije!$J$261))</f>
        <v/>
      </c>
      <c r="AL99" s="286"/>
      <c r="AM99" s="352"/>
    </row>
    <row r="100" spans="1:39" ht="12" customHeight="1">
      <c r="A100" s="623"/>
      <c r="B100" s="623">
        <v>3</v>
      </c>
      <c r="C100" s="618">
        <f>IF(ISNA(MATCH(A100,spisak!$E$4:$E$151,0)),IF(ISNA(MATCH(A100,plasman!$I$3:$I$68,0)),"bye",INDEX(plasman!$H$3:$H$68,MATCH(A100,plasman!$I$3:$I$68,0))),INDEX(spisak!$B$4:$B$151,MATCH(A100,spisak!$E$4:$E$151,0)))</f>
        <v>0</v>
      </c>
      <c r="D100" s="618"/>
      <c r="E100" s="618"/>
      <c r="F100" s="618"/>
      <c r="G100" s="620" t="str">
        <f>IF(ISNA(MATCH(C100,spisak!$B$4:$B$151,0)),"",INDEX(spisak!$C$4:$C$151,MATCH(C100,spisak!$B$4:$B$151,0)))</f>
        <v/>
      </c>
      <c r="H100" s="620"/>
      <c r="I100" s="620"/>
      <c r="J100" s="592" t="str">
        <f>partije!$S$239</f>
        <v>bye</v>
      </c>
      <c r="K100" s="592"/>
      <c r="L100" s="592"/>
      <c r="M100" s="592"/>
      <c r="N100" s="592"/>
      <c r="O100" s="595" t="str">
        <f>IF(ISBLANK(partije!$J$239),"",IF(partije!$J$239&gt;partije!$K$239,partije!$J$239,partije!$K$239))</f>
        <v/>
      </c>
      <c r="P100" s="592" t="str">
        <f>IF(ISBLANK(partije!$J$239),"",IF(partije!$J$239&gt;partije!$K$239,partije!$K$239,partije!$J$239))</f>
        <v/>
      </c>
      <c r="Q100" s="281"/>
      <c r="R100" s="281"/>
      <c r="S100" s="281"/>
      <c r="T100" s="281"/>
      <c r="U100" s="281"/>
      <c r="V100" s="537"/>
      <c r="W100" s="542"/>
      <c r="X100" s="281"/>
      <c r="Y100" s="281"/>
      <c r="Z100" s="281"/>
      <c r="AA100" s="281"/>
      <c r="AB100" s="281"/>
      <c r="AC100" s="537"/>
      <c r="AD100" s="542"/>
      <c r="AE100" s="606"/>
      <c r="AF100" s="607"/>
      <c r="AG100" s="607"/>
      <c r="AH100" s="607"/>
      <c r="AI100" s="607"/>
      <c r="AJ100" s="603"/>
      <c r="AK100" s="600"/>
      <c r="AL100" s="544"/>
      <c r="AM100" s="352"/>
    </row>
    <row r="101" spans="1:39" ht="12" customHeight="1">
      <c r="A101" s="623">
        <v>50</v>
      </c>
      <c r="B101" s="623"/>
      <c r="C101" s="617" t="str">
        <f>IF(ISNA(MATCH(A101,spisak!$E$4:$E$151,0)),IF(ISNA(MATCH(A101,plasman!$I$3:$I$68,0)),"bye",INDEX(plasman!$H$3:$H$68,MATCH(A101,plasman!$I$3:$I$68,0))),INDEX(spisak!$B$4:$B$151,MATCH(A101,spisak!$E$4:$E$151,0)))</f>
        <v>bye</v>
      </c>
      <c r="D101" s="617"/>
      <c r="E101" s="617"/>
      <c r="F101" s="617"/>
      <c r="G101" s="619" t="str">
        <f>IF(ISNA(MATCH(C101,spisak!$B$4:$B$151,0)),"",INDEX(spisak!$C$4:$C$151,MATCH(C101,spisak!$B$4:$B$151,0)))</f>
        <v/>
      </c>
      <c r="H101" s="619"/>
      <c r="I101" s="621"/>
      <c r="J101" s="594"/>
      <c r="K101" s="594"/>
      <c r="L101" s="594"/>
      <c r="M101" s="594"/>
      <c r="N101" s="594"/>
      <c r="O101" s="596"/>
      <c r="P101" s="594"/>
      <c r="Q101" s="281"/>
      <c r="R101" s="281"/>
      <c r="S101" s="281"/>
      <c r="T101" s="281"/>
      <c r="U101" s="281"/>
      <c r="V101" s="537"/>
      <c r="W101" s="542"/>
      <c r="X101" s="281"/>
      <c r="Y101" s="281"/>
      <c r="Z101" s="281"/>
      <c r="AA101" s="281"/>
      <c r="AB101" s="281"/>
      <c r="AC101" s="537"/>
      <c r="AD101" s="542"/>
      <c r="AE101" s="601" t="str">
        <f>IF(ISBLANK(partije!$L$261),"",partije!$L$261)</f>
        <v/>
      </c>
      <c r="AF101" s="601" t="str">
        <f>IF(ISBLANK(partije!$M$261),"",partije!$M$261)</f>
        <v/>
      </c>
      <c r="AG101" s="601" t="str">
        <f>IF(ISBLANK(partije!$N$261),"",partije!$N$261)</f>
        <v/>
      </c>
      <c r="AH101" s="601" t="str">
        <f>IF(ISBLANK(partije!$O$261),"",partije!$O$261)</f>
        <v/>
      </c>
      <c r="AI101" s="601" t="str">
        <f>IF(ISBLANK(partije!$P$261),"",partije!$P$261)</f>
        <v/>
      </c>
      <c r="AJ101" s="601" t="str">
        <f>IF(ISBLANK(partije!$Q$261),"",partije!$Q$261)</f>
        <v/>
      </c>
      <c r="AK101" s="597" t="str">
        <f>IF(ISBLANK(partije!$R$261),"",partije!$R$261)</f>
        <v/>
      </c>
      <c r="AL101" s="287"/>
      <c r="AM101" s="352"/>
    </row>
    <row r="102" spans="1:39" ht="12" customHeight="1">
      <c r="A102" s="623"/>
      <c r="B102" s="623"/>
      <c r="C102" s="618">
        <f>IF(ISNA(MATCH(A102,spisak!$E$4:$E$151,0)),IF(ISNA(MATCH(A102,plasman!$I$3:$I$68,0)),"bye",INDEX(plasman!$H$3:$H$68,MATCH(A102,plasman!$I$3:$I$68,0))),INDEX(spisak!$B$4:$B$151,MATCH(A102,spisak!$E$4:$E$151,0)))</f>
        <v>0</v>
      </c>
      <c r="D102" s="618"/>
      <c r="E102" s="618"/>
      <c r="F102" s="618"/>
      <c r="G102" s="620" t="str">
        <f>IF(ISNA(MATCH(C102,spisak!$B$4:$B$151,0)),"",INDEX(spisak!$C$4:$C$151,MATCH(C102,spisak!$B$4:$B$151,0)))</f>
        <v/>
      </c>
      <c r="H102" s="620"/>
      <c r="I102" s="622"/>
      <c r="J102" s="613" t="str">
        <f>IF(ISBLANK(partije!$L$239),"",partije!$L$239)</f>
        <v/>
      </c>
      <c r="K102" s="613" t="str">
        <f>IF(ISBLANK(partije!$M$239),"",partije!$M$239)</f>
        <v/>
      </c>
      <c r="L102" s="613" t="str">
        <f>IF(ISBLANK(partije!$N$239),"",partije!$N$239)</f>
        <v/>
      </c>
      <c r="M102" s="613" t="str">
        <f>IF(ISBLANK(partije!$O$239),"",partije!$O$239)</f>
        <v/>
      </c>
      <c r="N102" s="613" t="str">
        <f>IF(ISBLANK(partije!$P$239),"",partije!$P$239)</f>
        <v/>
      </c>
      <c r="O102" s="613" t="str">
        <f>IF(ISBLANK(partije!$Q$239),"",partije!$Q$239)</f>
        <v/>
      </c>
      <c r="P102" s="615" t="str">
        <f>IF(ISBLANK(partije!$R$239),"",partije!$R$239)</f>
        <v/>
      </c>
      <c r="Q102" s="591" t="str">
        <f>partije!$S$251</f>
        <v>bye</v>
      </c>
      <c r="R102" s="592"/>
      <c r="S102" s="592"/>
      <c r="T102" s="592"/>
      <c r="U102" s="592"/>
      <c r="V102" s="595" t="str">
        <f>IF(ISBLANK(partije!$J$251),"",IF(partije!$J$251&gt;partije!$K$251,partije!$J$251,partije!$K$251))</f>
        <v/>
      </c>
      <c r="W102" s="592" t="str">
        <f>IF(ISBLANK(partije!$J$251),"",IF(partije!$J$251&gt;partije!$K$251,partije!$K$251,partije!$J$251))</f>
        <v/>
      </c>
      <c r="X102" s="281"/>
      <c r="Y102" s="281"/>
      <c r="Z102" s="281"/>
      <c r="AA102" s="281"/>
      <c r="AB102" s="281"/>
      <c r="AC102" s="537"/>
      <c r="AD102" s="542"/>
      <c r="AE102" s="588"/>
      <c r="AF102" s="588"/>
      <c r="AG102" s="588"/>
      <c r="AH102" s="588"/>
      <c r="AI102" s="588"/>
      <c r="AJ102" s="588"/>
      <c r="AK102" s="598"/>
      <c r="AL102" s="282"/>
      <c r="AM102" s="352"/>
    </row>
    <row r="103" spans="1:39" ht="12" customHeight="1">
      <c r="A103" s="623">
        <v>51</v>
      </c>
      <c r="B103" s="623"/>
      <c r="C103" s="617" t="str">
        <f>IF(ISNA(MATCH(A103,spisak!$E$4:$E$151,0)),IF(ISNA(MATCH(A103,plasman!$I$3:$I$68,0)),"bye",INDEX(plasman!$H$3:$H$68,MATCH(A103,plasman!$I$3:$I$68,0))),INDEX(spisak!$B$4:$B$151,MATCH(A103,spisak!$E$4:$E$151,0)))</f>
        <v>bye</v>
      </c>
      <c r="D103" s="617"/>
      <c r="E103" s="617"/>
      <c r="F103" s="617"/>
      <c r="G103" s="619" t="str">
        <f>IF(ISNA(MATCH(C103,spisak!$B$4:$B$151,0)),"",INDEX(spisak!$C$4:$C$151,MATCH(C103,spisak!$B$4:$B$151,0)))</f>
        <v/>
      </c>
      <c r="H103" s="619"/>
      <c r="I103" s="619"/>
      <c r="J103" s="614"/>
      <c r="K103" s="614"/>
      <c r="L103" s="614"/>
      <c r="M103" s="614"/>
      <c r="N103" s="614"/>
      <c r="O103" s="614"/>
      <c r="P103" s="616"/>
      <c r="Q103" s="593"/>
      <c r="R103" s="594"/>
      <c r="S103" s="594"/>
      <c r="T103" s="594"/>
      <c r="U103" s="594"/>
      <c r="V103" s="596"/>
      <c r="W103" s="594"/>
      <c r="X103" s="281"/>
      <c r="Y103" s="281"/>
      <c r="Z103" s="281"/>
      <c r="AA103" s="281"/>
      <c r="AB103" s="281"/>
      <c r="AC103" s="537"/>
      <c r="AD103" s="542"/>
      <c r="AE103" s="281"/>
      <c r="AF103" s="281"/>
      <c r="AG103" s="281"/>
      <c r="AH103" s="281"/>
      <c r="AI103" s="281"/>
      <c r="AJ103" s="282"/>
      <c r="AK103" s="284"/>
      <c r="AL103" s="282"/>
      <c r="AM103" s="352"/>
    </row>
    <row r="104" spans="1:39" ht="12" customHeight="1">
      <c r="A104" s="623"/>
      <c r="B104" s="623"/>
      <c r="C104" s="618">
        <f>IF(ISNA(MATCH(A104,spisak!$E$4:$E$151,0)),IF(ISNA(MATCH(A104,plasman!$I$3:$I$68,0)),"bye",INDEX(plasman!$H$3:$H$68,MATCH(A104,plasman!$I$3:$I$68,0))),INDEX(spisak!$B$4:$B$151,MATCH(A104,spisak!$E$4:$E$151,0)))</f>
        <v>0</v>
      </c>
      <c r="D104" s="618"/>
      <c r="E104" s="618"/>
      <c r="F104" s="618"/>
      <c r="G104" s="620" t="str">
        <f>IF(ISNA(MATCH(C104,spisak!$B$4:$B$151,0)),"",INDEX(spisak!$C$4:$C$151,MATCH(C104,spisak!$B$4:$B$151,0)))</f>
        <v/>
      </c>
      <c r="H104" s="620"/>
      <c r="I104" s="620"/>
      <c r="J104" s="592" t="str">
        <f>partije!$S$240</f>
        <v>bye</v>
      </c>
      <c r="K104" s="592"/>
      <c r="L104" s="592"/>
      <c r="M104" s="592"/>
      <c r="N104" s="592"/>
      <c r="O104" s="595" t="str">
        <f>IF(ISBLANK(partije!$J$240),"",IF(partije!$J$240&gt;partije!$K$240,partije!$J$240,partije!$K$240))</f>
        <v/>
      </c>
      <c r="P104" s="589" t="str">
        <f>IF(ISBLANK(partije!$J$240),"",IF(partije!$J$240&gt;partije!$K$240,partije!$K$240,partije!$J$240))</f>
        <v/>
      </c>
      <c r="Q104" s="588" t="str">
        <f>IF(ISBLANK(partije!$L$251),"",partije!$L$251)</f>
        <v/>
      </c>
      <c r="R104" s="588" t="str">
        <f>IF(ISBLANK(partije!$M$251),"",partije!$M$251)</f>
        <v/>
      </c>
      <c r="S104" s="588" t="str">
        <f>IF(ISBLANK(partije!$N$251),"",partije!$N$251)</f>
        <v/>
      </c>
      <c r="T104" s="588" t="str">
        <f>IF(ISBLANK(partije!$O$251),"",partije!$O$251)</f>
        <v/>
      </c>
      <c r="U104" s="588" t="str">
        <f>IF(ISBLANK(partije!$P$251),"",partije!$P$251)</f>
        <v/>
      </c>
      <c r="V104" s="588" t="str">
        <f>IF(ISBLANK(partije!$Q$251),"",partije!$Q$251)</f>
        <v/>
      </c>
      <c r="W104" s="597" t="str">
        <f>IF(ISBLANK(partije!$R$251),"",partije!$R$251)</f>
        <v/>
      </c>
      <c r="X104" s="281"/>
      <c r="Y104" s="281"/>
      <c r="Z104" s="281"/>
      <c r="AA104" s="281"/>
      <c r="AB104" s="281"/>
      <c r="AC104" s="537"/>
      <c r="AD104" s="542"/>
      <c r="AE104" s="281"/>
      <c r="AF104" s="281"/>
      <c r="AG104" s="281"/>
      <c r="AH104" s="281"/>
      <c r="AI104" s="281"/>
      <c r="AJ104" s="282"/>
      <c r="AK104" s="284"/>
      <c r="AL104" s="282"/>
      <c r="AM104" s="352"/>
    </row>
    <row r="105" spans="1:39" ht="12" customHeight="1">
      <c r="A105" s="623">
        <v>52</v>
      </c>
      <c r="B105" s="623">
        <v>14</v>
      </c>
      <c r="C105" s="617" t="str">
        <f>IF(ISNA(MATCH(A105,spisak!$E$4:$E$151,0)),IF(ISNA(MATCH(A105,plasman!$I$3:$I$68,0)),"bye",INDEX(plasman!$H$3:$H$68,MATCH(A105,plasman!$I$3:$I$68,0))),INDEX(spisak!$B$4:$B$151,MATCH(A105,spisak!$E$4:$E$151,0)))</f>
        <v>bye</v>
      </c>
      <c r="D105" s="617"/>
      <c r="E105" s="617"/>
      <c r="F105" s="617"/>
      <c r="G105" s="619" t="str">
        <f>IF(ISNA(MATCH(C105,spisak!$B$4:$B$151,0)),"",INDEX(spisak!$C$4:$C$151,MATCH(C105,spisak!$B$4:$B$151,0)))</f>
        <v/>
      </c>
      <c r="H105" s="619"/>
      <c r="I105" s="621"/>
      <c r="J105" s="594"/>
      <c r="K105" s="594"/>
      <c r="L105" s="594"/>
      <c r="M105" s="594"/>
      <c r="N105" s="594"/>
      <c r="O105" s="596"/>
      <c r="P105" s="590"/>
      <c r="Q105" s="588"/>
      <c r="R105" s="588"/>
      <c r="S105" s="588"/>
      <c r="T105" s="588"/>
      <c r="U105" s="588"/>
      <c r="V105" s="588"/>
      <c r="W105" s="598"/>
      <c r="X105" s="281"/>
      <c r="Y105" s="281"/>
      <c r="Z105" s="281"/>
      <c r="AA105" s="281"/>
      <c r="AB105" s="281"/>
      <c r="AC105" s="537"/>
      <c r="AD105" s="542"/>
      <c r="AE105" s="281"/>
      <c r="AF105" s="281"/>
      <c r="AG105" s="281"/>
      <c r="AH105" s="281"/>
      <c r="AI105" s="281"/>
      <c r="AJ105" s="282"/>
      <c r="AK105" s="284"/>
      <c r="AL105" s="282"/>
      <c r="AM105" s="352"/>
    </row>
    <row r="106" spans="1:39" ht="12" customHeight="1">
      <c r="A106" s="623"/>
      <c r="B106" s="623">
        <v>14</v>
      </c>
      <c r="C106" s="618">
        <f>IF(ISNA(MATCH(A106,spisak!$E$4:$E$151,0)),IF(ISNA(MATCH(A106,plasman!$I$3:$I$68,0)),"bye",INDEX(plasman!$H$3:$H$68,MATCH(A106,plasman!$I$3:$I$68,0))),INDEX(spisak!$B$4:$B$151,MATCH(A106,spisak!$E$4:$E$151,0)))</f>
        <v>0</v>
      </c>
      <c r="D106" s="618"/>
      <c r="E106" s="618"/>
      <c r="F106" s="618"/>
      <c r="G106" s="620" t="str">
        <f>IF(ISNA(MATCH(C106,spisak!$B$4:$B$151,0)),"",INDEX(spisak!$C$4:$C$151,MATCH(C106,spisak!$B$4:$B$151,0)))</f>
        <v/>
      </c>
      <c r="H106" s="620"/>
      <c r="I106" s="622"/>
      <c r="J106" s="609" t="str">
        <f>IF(ISBLANK(partije!$L$240),"",partije!$L$240)</f>
        <v/>
      </c>
      <c r="K106" s="609" t="str">
        <f>IF(ISBLANK(partije!$M$240),"",partije!$M$240)</f>
        <v/>
      </c>
      <c r="L106" s="609" t="str">
        <f>IF(ISBLANK(partije!$N$240),"",partije!$N$240)</f>
        <v/>
      </c>
      <c r="M106" s="609" t="str">
        <f>IF(ISBLANK(partije!$O$240),"",partije!$O$240)</f>
        <v/>
      </c>
      <c r="N106" s="609" t="str">
        <f>IF(ISBLANK(partije!$P$240),"",partije!$P$240)</f>
        <v/>
      </c>
      <c r="O106" s="609" t="str">
        <f>IF(ISBLANK(partije!$Q$240),"",partije!$Q$240)</f>
        <v/>
      </c>
      <c r="P106" s="609" t="str">
        <f>IF(ISBLANK(partije!$R$240),"",partije!$R$240)</f>
        <v/>
      </c>
      <c r="Q106" s="281"/>
      <c r="R106" s="281"/>
      <c r="S106" s="281"/>
      <c r="T106" s="281"/>
      <c r="U106" s="281"/>
      <c r="V106" s="537"/>
      <c r="W106" s="543"/>
      <c r="X106" s="591" t="str">
        <f>partije!$S$257</f>
        <v>bye</v>
      </c>
      <c r="Y106" s="592"/>
      <c r="Z106" s="592"/>
      <c r="AA106" s="592"/>
      <c r="AB106" s="592"/>
      <c r="AC106" s="595" t="str">
        <f>IF(ISBLANK(partije!$J$257),"",IF(partije!$J$257&gt;partije!$K$257,partije!$J$257,partije!$K$257))</f>
        <v/>
      </c>
      <c r="AD106" s="592" t="str">
        <f>IF(ISBLANK(partije!$J$257),"",IF(partije!$J$257&gt;partije!$K$257,partije!$K$257,partije!$J$257))</f>
        <v/>
      </c>
      <c r="AE106" s="281"/>
      <c r="AF106" s="281"/>
      <c r="AG106" s="281"/>
      <c r="AH106" s="281"/>
      <c r="AI106" s="281"/>
      <c r="AJ106" s="282"/>
      <c r="AK106" s="284"/>
      <c r="AL106" s="282"/>
      <c r="AM106" s="352"/>
    </row>
    <row r="107" spans="1:39" ht="12" customHeight="1">
      <c r="A107" s="623">
        <v>53</v>
      </c>
      <c r="B107" s="623">
        <v>11</v>
      </c>
      <c r="C107" s="617" t="str">
        <f>IF(ISNA(MATCH(A107,spisak!$E$4:$E$151,0)),IF(ISNA(MATCH(A107,plasman!$I$3:$I$68,0)),"bye",INDEX(plasman!$H$3:$H$68,MATCH(A107,plasman!$I$3:$I$68,0))),INDEX(spisak!$B$4:$B$151,MATCH(A107,spisak!$E$4:$E$151,0)))</f>
        <v>bye</v>
      </c>
      <c r="D107" s="617"/>
      <c r="E107" s="617"/>
      <c r="F107" s="617"/>
      <c r="G107" s="619" t="str">
        <f>IF(ISNA(MATCH(C107,spisak!$B$4:$B$151,0)),"",INDEX(spisak!$C$4:$C$151,MATCH(C107,spisak!$B$4:$B$151,0)))</f>
        <v/>
      </c>
      <c r="H107" s="619"/>
      <c r="I107" s="619"/>
      <c r="J107" s="609"/>
      <c r="K107" s="609"/>
      <c r="L107" s="609"/>
      <c r="M107" s="609"/>
      <c r="N107" s="609"/>
      <c r="O107" s="609"/>
      <c r="P107" s="609"/>
      <c r="Q107" s="281"/>
      <c r="R107" s="281"/>
      <c r="S107" s="281"/>
      <c r="T107" s="281"/>
      <c r="U107" s="281"/>
      <c r="V107" s="537"/>
      <c r="W107" s="543"/>
      <c r="X107" s="593"/>
      <c r="Y107" s="594"/>
      <c r="Z107" s="594"/>
      <c r="AA107" s="594"/>
      <c r="AB107" s="594"/>
      <c r="AC107" s="596"/>
      <c r="AD107" s="594"/>
      <c r="AE107" s="281"/>
      <c r="AF107" s="281"/>
      <c r="AG107" s="281"/>
      <c r="AH107" s="281"/>
      <c r="AI107" s="281"/>
      <c r="AJ107" s="282"/>
      <c r="AK107" s="284"/>
      <c r="AL107" s="282"/>
      <c r="AM107" s="352"/>
    </row>
    <row r="108" spans="1:39" ht="12" customHeight="1">
      <c r="A108" s="623"/>
      <c r="B108" s="623">
        <v>11</v>
      </c>
      <c r="C108" s="618">
        <f>IF(ISNA(MATCH(A108,spisak!$E$4:$E$151,0)),IF(ISNA(MATCH(A108,plasman!$I$3:$I$68,0)),"bye",INDEX(plasman!$H$3:$H$68,MATCH(A108,plasman!$I$3:$I$68,0))),INDEX(spisak!$B$4:$B$151,MATCH(A108,spisak!$E$4:$E$151,0)))</f>
        <v>0</v>
      </c>
      <c r="D108" s="618"/>
      <c r="E108" s="618"/>
      <c r="F108" s="618"/>
      <c r="G108" s="620" t="str">
        <f>IF(ISNA(MATCH(C108,spisak!$B$4:$B$151,0)),"",INDEX(spisak!$C$4:$C$151,MATCH(C108,spisak!$B$4:$B$151,0)))</f>
        <v/>
      </c>
      <c r="H108" s="620"/>
      <c r="I108" s="620"/>
      <c r="J108" s="610" t="str">
        <f>partije!$S$241</f>
        <v>bye</v>
      </c>
      <c r="K108" s="610"/>
      <c r="L108" s="610"/>
      <c r="M108" s="610"/>
      <c r="N108" s="610"/>
      <c r="O108" s="595" t="str">
        <f>IF(ISBLANK(partije!$J$241),"",IF(partije!$J$241&gt;partije!$K$241,partije!$J$241,partije!$K$241))</f>
        <v/>
      </c>
      <c r="P108" s="592" t="str">
        <f>IF(ISBLANK(partije!$J$241),"",IF(partije!$J$241&gt;partije!$K$241,partije!$K$241,partije!$J$241))</f>
        <v/>
      </c>
      <c r="Q108" s="281"/>
      <c r="R108" s="281"/>
      <c r="S108" s="281"/>
      <c r="T108" s="281"/>
      <c r="U108" s="281"/>
      <c r="V108" s="537"/>
      <c r="W108" s="543"/>
      <c r="X108" s="588" t="str">
        <f>IF(ISBLANK(partije!$L$257),"",partije!$L$257)</f>
        <v/>
      </c>
      <c r="Y108" s="588" t="str">
        <f>IF(ISBLANK(partije!$M$257),"",partije!$M$257)</f>
        <v/>
      </c>
      <c r="Z108" s="588" t="str">
        <f>IF(ISBLANK(partije!$N$257),"",partije!$N$257)</f>
        <v/>
      </c>
      <c r="AA108" s="588" t="str">
        <f>IF(ISBLANK(partije!$O$257),"",partije!$O$257)</f>
        <v/>
      </c>
      <c r="AB108" s="588" t="str">
        <f>IF(ISBLANK(partije!$P$257),"",partije!$P$257)</f>
        <v/>
      </c>
      <c r="AC108" s="588" t="str">
        <f>IF(ISBLANK(partije!$Q$257),"",partije!$Q$257)</f>
        <v/>
      </c>
      <c r="AD108" s="597" t="str">
        <f>IF(ISBLANK(partije!$R$257),"",partije!$R$257)</f>
        <v/>
      </c>
      <c r="AE108" s="281"/>
      <c r="AF108" s="281"/>
      <c r="AG108" s="281"/>
      <c r="AH108" s="281"/>
      <c r="AI108" s="281"/>
      <c r="AJ108" s="282"/>
      <c r="AK108" s="284"/>
      <c r="AL108" s="282"/>
      <c r="AM108" s="352"/>
    </row>
    <row r="109" spans="1:39" ht="12" customHeight="1">
      <c r="A109" s="623">
        <v>54</v>
      </c>
      <c r="B109" s="623"/>
      <c r="C109" s="617" t="str">
        <f>IF(ISNA(MATCH(A109,spisak!$E$4:$E$151,0)),IF(ISNA(MATCH(A109,plasman!$I$3:$I$68,0)),"bye",INDEX(plasman!$H$3:$H$68,MATCH(A109,plasman!$I$3:$I$68,0))),INDEX(spisak!$B$4:$B$151,MATCH(A109,spisak!$E$4:$E$151,0)))</f>
        <v>bye</v>
      </c>
      <c r="D109" s="617"/>
      <c r="E109" s="617"/>
      <c r="F109" s="617"/>
      <c r="G109" s="619" t="str">
        <f>IF(ISNA(MATCH(C109,spisak!$B$4:$B$151,0)),"",INDEX(spisak!$C$4:$C$151,MATCH(C109,spisak!$B$4:$B$151,0)))</f>
        <v/>
      </c>
      <c r="H109" s="619"/>
      <c r="I109" s="621"/>
      <c r="J109" s="610"/>
      <c r="K109" s="610"/>
      <c r="L109" s="610"/>
      <c r="M109" s="610"/>
      <c r="N109" s="610"/>
      <c r="O109" s="596"/>
      <c r="P109" s="594"/>
      <c r="Q109" s="281"/>
      <c r="R109" s="281"/>
      <c r="S109" s="281"/>
      <c r="T109" s="281"/>
      <c r="U109" s="281"/>
      <c r="V109" s="537"/>
      <c r="W109" s="543"/>
      <c r="X109" s="588"/>
      <c r="Y109" s="588"/>
      <c r="Z109" s="588"/>
      <c r="AA109" s="588"/>
      <c r="AB109" s="588"/>
      <c r="AC109" s="588"/>
      <c r="AD109" s="598"/>
      <c r="AE109" s="281"/>
      <c r="AF109" s="281"/>
      <c r="AG109" s="281"/>
      <c r="AH109" s="281"/>
      <c r="AI109" s="281"/>
      <c r="AJ109" s="282"/>
      <c r="AK109" s="284"/>
      <c r="AL109" s="282"/>
      <c r="AM109" s="352"/>
    </row>
    <row r="110" spans="1:39" ht="12" customHeight="1">
      <c r="A110" s="623"/>
      <c r="B110" s="623"/>
      <c r="C110" s="618">
        <f>IF(ISNA(MATCH(A110,spisak!$E$4:$E$151,0)),IF(ISNA(MATCH(A110,plasman!$I$3:$I$68,0)),"bye",INDEX(plasman!$H$3:$H$68,MATCH(A110,plasman!$I$3:$I$68,0))),INDEX(spisak!$B$4:$B$151,MATCH(A110,spisak!$E$4:$E$151,0)))</f>
        <v>0</v>
      </c>
      <c r="D110" s="618"/>
      <c r="E110" s="618"/>
      <c r="F110" s="618"/>
      <c r="G110" s="620" t="str">
        <f>IF(ISNA(MATCH(C110,spisak!$B$4:$B$151,0)),"",INDEX(spisak!$C$4:$C$151,MATCH(C110,spisak!$B$4:$B$151,0)))</f>
        <v/>
      </c>
      <c r="H110" s="620"/>
      <c r="I110" s="622"/>
      <c r="J110" s="613" t="str">
        <f>IF(ISBLANK(partije!$L$241),"",partije!$L$241)</f>
        <v/>
      </c>
      <c r="K110" s="613" t="str">
        <f>IF(ISBLANK(partije!$M$241),"",partije!$M$241)</f>
        <v/>
      </c>
      <c r="L110" s="613" t="str">
        <f>IF(ISBLANK(partije!$N$241),"",partije!$N$241)</f>
        <v/>
      </c>
      <c r="M110" s="613" t="str">
        <f>IF(ISBLANK(partije!$O$241),"",partije!$O$241)</f>
        <v/>
      </c>
      <c r="N110" s="613" t="str">
        <f>IF(ISBLANK(partije!$P$241),"",partije!$P$241)</f>
        <v/>
      </c>
      <c r="O110" s="613" t="str">
        <f>IF(ISBLANK(partije!$Q$241),"",partije!$Q$241)</f>
        <v/>
      </c>
      <c r="P110" s="615" t="str">
        <f>IF(ISBLANK(partije!$R$241),"",partije!$R$241)</f>
        <v/>
      </c>
      <c r="Q110" s="591" t="str">
        <f>partije!$S$252</f>
        <v>bye</v>
      </c>
      <c r="R110" s="592"/>
      <c r="S110" s="592"/>
      <c r="T110" s="592"/>
      <c r="U110" s="592"/>
      <c r="V110" s="595" t="str">
        <f>IF(ISBLANK(partije!$J$252),"",IF(partije!$J$252&gt;partije!$K$252,partije!$J$252,partije!$K$252))</f>
        <v/>
      </c>
      <c r="W110" s="589" t="str">
        <f>IF(ISBLANK(partije!$J$252),"",IF(partije!$J$252&gt;partije!$K$252,partije!$K$252,partije!$J$252))</f>
        <v/>
      </c>
      <c r="X110" s="281"/>
      <c r="Y110" s="281"/>
      <c r="Z110" s="281"/>
      <c r="AA110" s="281"/>
      <c r="AB110" s="281"/>
      <c r="AC110" s="537"/>
      <c r="AD110" s="543"/>
      <c r="AE110" s="281"/>
      <c r="AF110" s="281"/>
      <c r="AG110" s="281"/>
      <c r="AH110" s="281"/>
      <c r="AI110" s="281"/>
      <c r="AJ110" s="282"/>
      <c r="AK110" s="284"/>
      <c r="AL110" s="282"/>
      <c r="AM110" s="352"/>
    </row>
    <row r="111" spans="1:39" ht="12" customHeight="1">
      <c r="A111" s="623">
        <v>55</v>
      </c>
      <c r="B111" s="623"/>
      <c r="C111" s="617" t="str">
        <f>IF(ISNA(MATCH(A111,spisak!$E$4:$E$151,0)),IF(ISNA(MATCH(A111,plasman!$I$3:$I$68,0)),"bye",INDEX(plasman!$H$3:$H$68,MATCH(A111,plasman!$I$3:$I$68,0))),INDEX(spisak!$B$4:$B$151,MATCH(A111,spisak!$E$4:$E$151,0)))</f>
        <v>bye</v>
      </c>
      <c r="D111" s="617"/>
      <c r="E111" s="617"/>
      <c r="F111" s="617"/>
      <c r="G111" s="619" t="str">
        <f>IF(ISNA(MATCH(C111,spisak!$B$4:$B$151,0)),"",INDEX(spisak!$C$4:$C$151,MATCH(C111,spisak!$B$4:$B$151,0)))</f>
        <v/>
      </c>
      <c r="H111" s="619"/>
      <c r="I111" s="619"/>
      <c r="J111" s="609"/>
      <c r="K111" s="609"/>
      <c r="L111" s="609"/>
      <c r="M111" s="609"/>
      <c r="N111" s="609"/>
      <c r="O111" s="609"/>
      <c r="P111" s="612"/>
      <c r="Q111" s="593"/>
      <c r="R111" s="594"/>
      <c r="S111" s="594"/>
      <c r="T111" s="594"/>
      <c r="U111" s="594"/>
      <c r="V111" s="596"/>
      <c r="W111" s="590"/>
      <c r="X111" s="281"/>
      <c r="Y111" s="281"/>
      <c r="Z111" s="281"/>
      <c r="AA111" s="281"/>
      <c r="AB111" s="281"/>
      <c r="AC111" s="537"/>
      <c r="AD111" s="543"/>
      <c r="AE111" s="281"/>
      <c r="AF111" s="281"/>
      <c r="AG111" s="281"/>
      <c r="AH111" s="281"/>
      <c r="AI111" s="281"/>
      <c r="AJ111" s="282"/>
      <c r="AK111" s="284"/>
      <c r="AL111" s="282"/>
      <c r="AM111" s="352"/>
    </row>
    <row r="112" spans="1:39" ht="12" customHeight="1">
      <c r="A112" s="623"/>
      <c r="B112" s="623"/>
      <c r="C112" s="618">
        <f>IF(ISNA(MATCH(A112,spisak!$E$4:$E$151,0)),IF(ISNA(MATCH(A112,plasman!$I$3:$I$68,0)),"bye",INDEX(plasman!$H$3:$H$68,MATCH(A112,plasman!$I$3:$I$68,0))),INDEX(spisak!$B$4:$B$151,MATCH(A112,spisak!$E$4:$E$151,0)))</f>
        <v>0</v>
      </c>
      <c r="D112" s="618"/>
      <c r="E112" s="618"/>
      <c r="F112" s="618"/>
      <c r="G112" s="620" t="str">
        <f>IF(ISNA(MATCH(C112,spisak!$B$4:$B$151,0)),"",INDEX(spisak!$C$4:$C$151,MATCH(C112,spisak!$B$4:$B$151,0)))</f>
        <v/>
      </c>
      <c r="H112" s="620"/>
      <c r="I112" s="620"/>
      <c r="J112" s="592" t="str">
        <f>partije!$S$242</f>
        <v>bye</v>
      </c>
      <c r="K112" s="592"/>
      <c r="L112" s="592"/>
      <c r="M112" s="592"/>
      <c r="N112" s="592"/>
      <c r="O112" s="595" t="str">
        <f>IF(ISBLANK(partije!$J$242),"",IF(partije!$J$242&gt;partije!$K$242,partije!$J$242,partije!$K$242))</f>
        <v/>
      </c>
      <c r="P112" s="589" t="str">
        <f>IF(ISBLANK(partije!$J$242),"",IF(partije!$J$242&gt;partije!$K$242,partije!$K$242,partije!$J$242))</f>
        <v/>
      </c>
      <c r="Q112" s="588" t="str">
        <f>IF(ISBLANK(partije!$L$252),"",partije!$L$252)</f>
        <v/>
      </c>
      <c r="R112" s="588" t="str">
        <f>IF(ISBLANK(partije!$M$252),"",partije!$M$252)</f>
        <v/>
      </c>
      <c r="S112" s="588" t="str">
        <f>IF(ISBLANK(partije!$N$252),"",partije!$N$252)</f>
        <v/>
      </c>
      <c r="T112" s="588" t="str">
        <f>IF(ISBLANK(partije!$O$252),"",partije!$O$252)</f>
        <v/>
      </c>
      <c r="U112" s="588" t="str">
        <f>IF(ISBLANK(partije!$P$252),"",partije!$P$252)</f>
        <v/>
      </c>
      <c r="V112" s="588" t="str">
        <f>IF(ISBLANK(partije!$Q$252),"",partije!$Q$252)</f>
        <v/>
      </c>
      <c r="W112" s="588" t="str">
        <f>IF(ISBLANK(partije!$R$252),"",partije!$R$252)</f>
        <v/>
      </c>
      <c r="X112" s="281"/>
      <c r="Y112" s="281"/>
      <c r="Z112" s="281"/>
      <c r="AA112" s="281"/>
      <c r="AB112" s="281"/>
      <c r="AC112" s="537"/>
      <c r="AD112" s="543"/>
      <c r="AE112" s="281"/>
      <c r="AF112" s="281"/>
      <c r="AG112" s="281"/>
      <c r="AH112" s="281"/>
      <c r="AI112" s="281"/>
      <c r="AJ112" s="282"/>
      <c r="AK112" s="284"/>
      <c r="AL112" s="282"/>
      <c r="AM112" s="352"/>
    </row>
    <row r="113" spans="1:39" ht="12" customHeight="1">
      <c r="A113" s="623">
        <v>56</v>
      </c>
      <c r="B113" s="623">
        <v>6</v>
      </c>
      <c r="C113" s="617" t="str">
        <f>IF(ISNA(MATCH(A113,spisak!$E$4:$E$151,0)),IF(ISNA(MATCH(A113,plasman!$I$3:$I$68,0)),"bye",INDEX(plasman!$H$3:$H$68,MATCH(A113,plasman!$I$3:$I$68,0))),INDEX(spisak!$B$4:$B$151,MATCH(A113,spisak!$E$4:$E$151,0)))</f>
        <v>bye</v>
      </c>
      <c r="D113" s="617"/>
      <c r="E113" s="617"/>
      <c r="F113" s="617"/>
      <c r="G113" s="619" t="str">
        <f>IF(ISNA(MATCH(C113,spisak!$B$4:$B$151,0)),"",INDEX(spisak!$C$4:$C$151,MATCH(C113,spisak!$B$4:$B$151,0)))</f>
        <v/>
      </c>
      <c r="H113" s="627"/>
      <c r="I113" s="628"/>
      <c r="J113" s="594"/>
      <c r="K113" s="594"/>
      <c r="L113" s="594"/>
      <c r="M113" s="594"/>
      <c r="N113" s="594"/>
      <c r="O113" s="596"/>
      <c r="P113" s="590"/>
      <c r="Q113" s="588"/>
      <c r="R113" s="588"/>
      <c r="S113" s="588"/>
      <c r="T113" s="588"/>
      <c r="U113" s="588"/>
      <c r="V113" s="588"/>
      <c r="W113" s="588"/>
      <c r="X113" s="281"/>
      <c r="Y113" s="281"/>
      <c r="Z113" s="281"/>
      <c r="AA113" s="281"/>
      <c r="AB113" s="281"/>
      <c r="AC113" s="537"/>
      <c r="AD113" s="543"/>
      <c r="AE113" s="281"/>
      <c r="AF113" s="281"/>
      <c r="AG113" s="281"/>
      <c r="AH113" s="281"/>
      <c r="AI113" s="281"/>
      <c r="AJ113" s="282"/>
      <c r="AK113" s="284"/>
      <c r="AL113" s="282"/>
      <c r="AM113" s="352"/>
    </row>
    <row r="114" spans="1:39" ht="12" customHeight="1">
      <c r="A114" s="623"/>
      <c r="B114" s="623">
        <v>6</v>
      </c>
      <c r="C114" s="618">
        <f>IF(ISNA(MATCH(A114,spisak!$E$4:$E$151,0)),IF(ISNA(MATCH(A114,plasman!$I$3:$I$68,0)),"bye",INDEX(plasman!$H$3:$H$68,MATCH(A114,plasman!$I$3:$I$68,0))),INDEX(spisak!$B$4:$B$151,MATCH(A114,spisak!$E$4:$E$151,0)))</f>
        <v>0</v>
      </c>
      <c r="D114" s="618"/>
      <c r="E114" s="618"/>
      <c r="F114" s="618"/>
      <c r="G114" s="629" t="str">
        <f>IF(ISNA(MATCH(C114,spisak!$B$4:$B$151,0)),"",INDEX(spisak!$C$4:$C$151,MATCH(C114,spisak!$B$4:$B$151,0)))</f>
        <v/>
      </c>
      <c r="H114" s="629"/>
      <c r="I114" s="630"/>
      <c r="J114" s="609" t="str">
        <f>IF(ISBLANK(partije!$L$242),"",partije!$L$242)</f>
        <v/>
      </c>
      <c r="K114" s="609" t="str">
        <f>IF(ISBLANK(partije!$M$242),"",partije!$M$242)</f>
        <v/>
      </c>
      <c r="L114" s="609" t="str">
        <f>IF(ISBLANK(partije!$N$242),"",partije!$N$242)</f>
        <v/>
      </c>
      <c r="M114" s="609" t="str">
        <f>IF(ISBLANK(partije!$O$242),"",partije!$O$242)</f>
        <v/>
      </c>
      <c r="N114" s="609" t="str">
        <f>IF(ISBLANK(partije!$P$242),"",partije!$P$242)</f>
        <v/>
      </c>
      <c r="O114" s="609" t="str">
        <f>IF(ISBLANK(partije!$Q$242),"",partije!$Q$242)</f>
        <v/>
      </c>
      <c r="P114" s="609" t="str">
        <f>IF(ISBLANK(partije!$R$242),"",partije!$R$242)</f>
        <v/>
      </c>
      <c r="Q114" s="281"/>
      <c r="R114" s="281"/>
      <c r="S114" s="281"/>
      <c r="T114" s="281"/>
      <c r="U114" s="281"/>
      <c r="V114" s="537"/>
      <c r="W114" s="542"/>
      <c r="X114" s="281"/>
      <c r="Y114" s="281"/>
      <c r="Z114" s="281"/>
      <c r="AA114" s="281"/>
      <c r="AB114" s="281"/>
      <c r="AC114" s="537"/>
      <c r="AD114" s="542"/>
      <c r="AE114" s="285"/>
      <c r="AF114" s="281"/>
      <c r="AG114" s="281"/>
      <c r="AH114" s="281"/>
      <c r="AI114" s="281"/>
      <c r="AJ114" s="282"/>
      <c r="AK114" s="284"/>
      <c r="AL114" s="282"/>
      <c r="AM114" s="352"/>
    </row>
    <row r="115" spans="1:39" ht="12" customHeight="1">
      <c r="A115" s="623">
        <v>57</v>
      </c>
      <c r="B115" s="623">
        <v>7</v>
      </c>
      <c r="C115" s="617" t="str">
        <f>IF(ISNA(MATCH(A115,spisak!$E$4:$E$151,0)),IF(ISNA(MATCH(A115,plasman!$I$3:$I$68,0)),"bye",INDEX(plasman!$H$3:$H$68,MATCH(A115,plasman!$I$3:$I$68,0))),INDEX(spisak!$B$4:$B$151,MATCH(A115,spisak!$E$4:$E$151,0)))</f>
        <v>bye</v>
      </c>
      <c r="D115" s="617"/>
      <c r="E115" s="617"/>
      <c r="F115" s="617"/>
      <c r="G115" s="619" t="str">
        <f>IF(ISNA(MATCH(C115,spisak!$B$4:$B$151,0)),"",INDEX(spisak!$C$4:$C$151,MATCH(C115,spisak!$B$4:$B$151,0)))</f>
        <v/>
      </c>
      <c r="H115" s="619"/>
      <c r="I115" s="619"/>
      <c r="J115" s="609"/>
      <c r="K115" s="609"/>
      <c r="L115" s="609"/>
      <c r="M115" s="609"/>
      <c r="N115" s="609"/>
      <c r="O115" s="609"/>
      <c r="P115" s="609"/>
      <c r="Q115" s="281"/>
      <c r="R115" s="281"/>
      <c r="S115" s="281"/>
      <c r="T115" s="281"/>
      <c r="U115" s="281"/>
      <c r="V115" s="537"/>
      <c r="W115" s="542"/>
      <c r="X115" s="281"/>
      <c r="Y115" s="281"/>
      <c r="Z115" s="281"/>
      <c r="AA115" s="281"/>
      <c r="AB115" s="281"/>
      <c r="AC115" s="537"/>
      <c r="AD115" s="542"/>
      <c r="AE115" s="591" t="str">
        <f>partije!$S$260</f>
        <v>bye</v>
      </c>
      <c r="AF115" s="592"/>
      <c r="AG115" s="592"/>
      <c r="AH115" s="592"/>
      <c r="AI115" s="592"/>
      <c r="AJ115" s="624" t="str">
        <f>IF(ISBLANK(partije!$J$260),"",IF(partije!$J$260&gt;partije!$K$260,partije!$J$260,partije!$K$260))</f>
        <v/>
      </c>
      <c r="AK115" s="637" t="str">
        <f>IF(ISBLANK(partije!$J$260),"",IF(partije!$J$260&gt;partije!$K$260,partije!$K$260,partije!$J$260))</f>
        <v/>
      </c>
      <c r="AL115" s="282"/>
      <c r="AM115" s="352"/>
    </row>
    <row r="116" spans="1:39" ht="12" customHeight="1">
      <c r="A116" s="623"/>
      <c r="B116" s="623">
        <v>7</v>
      </c>
      <c r="C116" s="618">
        <f>IF(ISNA(MATCH(A116,spisak!$E$4:$E$151,0)),IF(ISNA(MATCH(A116,plasman!$I$3:$I$68,0)),"bye",INDEX(plasman!$H$3:$H$68,MATCH(A116,plasman!$I$3:$I$68,0))),INDEX(spisak!$B$4:$B$151,MATCH(A116,spisak!$E$4:$E$151,0)))</f>
        <v>0</v>
      </c>
      <c r="D116" s="618"/>
      <c r="E116" s="618"/>
      <c r="F116" s="618"/>
      <c r="G116" s="620" t="str">
        <f>IF(ISNA(MATCH(C116,spisak!$B$4:$B$151,0)),"",INDEX(spisak!$C$4:$C$151,MATCH(C116,spisak!$B$4:$B$151,0)))</f>
        <v/>
      </c>
      <c r="H116" s="620"/>
      <c r="I116" s="620"/>
      <c r="J116" s="592" t="str">
        <f>partije!$S$243</f>
        <v>bye</v>
      </c>
      <c r="K116" s="592"/>
      <c r="L116" s="592"/>
      <c r="M116" s="592"/>
      <c r="N116" s="592"/>
      <c r="O116" s="595" t="str">
        <f>IF(ISBLANK(partije!$J$243),"",IF(partije!$J$243&gt;partije!$K$243,partije!$J$243,partije!$K$243))</f>
        <v/>
      </c>
      <c r="P116" s="592" t="str">
        <f>IF(ISBLANK(partije!$J$243),"",IF(partije!$J$243&gt;partije!$K$243,partije!$K$243,partije!$J$243))</f>
        <v/>
      </c>
      <c r="Q116" s="281"/>
      <c r="R116" s="281"/>
      <c r="S116" s="281"/>
      <c r="T116" s="281"/>
      <c r="U116" s="281"/>
      <c r="V116" s="537"/>
      <c r="W116" s="542"/>
      <c r="X116" s="281"/>
      <c r="Y116" s="281"/>
      <c r="Z116" s="281"/>
      <c r="AA116" s="281"/>
      <c r="AB116" s="281"/>
      <c r="AC116" s="537"/>
      <c r="AD116" s="542"/>
      <c r="AE116" s="593"/>
      <c r="AF116" s="594"/>
      <c r="AG116" s="594"/>
      <c r="AH116" s="594"/>
      <c r="AI116" s="594"/>
      <c r="AJ116" s="603"/>
      <c r="AK116" s="638"/>
      <c r="AL116" s="282"/>
      <c r="AM116" s="352"/>
    </row>
    <row r="117" spans="1:39" ht="12" customHeight="1">
      <c r="A117" s="623">
        <v>58</v>
      </c>
      <c r="B117" s="623"/>
      <c r="C117" s="617" t="str">
        <f>IF(ISNA(MATCH(A117,spisak!$E$4:$E$151,0)),IF(ISNA(MATCH(A117,plasman!$I$3:$I$68,0)),"bye",INDEX(plasman!$H$3:$H$68,MATCH(A117,plasman!$I$3:$I$68,0))),INDEX(spisak!$B$4:$B$151,MATCH(A117,spisak!$E$4:$E$151,0)))</f>
        <v>bye</v>
      </c>
      <c r="D117" s="617"/>
      <c r="E117" s="617"/>
      <c r="F117" s="617"/>
      <c r="G117" s="619" t="str">
        <f>IF(ISNA(MATCH(C117,spisak!$B$4:$B$151,0)),"",INDEX(spisak!$C$4:$C$151,MATCH(C117,spisak!$B$4:$B$151,0)))</f>
        <v/>
      </c>
      <c r="H117" s="619"/>
      <c r="I117" s="621"/>
      <c r="J117" s="594"/>
      <c r="K117" s="594"/>
      <c r="L117" s="594"/>
      <c r="M117" s="594"/>
      <c r="N117" s="594"/>
      <c r="O117" s="596"/>
      <c r="P117" s="594"/>
      <c r="Q117" s="281"/>
      <c r="R117" s="281"/>
      <c r="S117" s="281"/>
      <c r="T117" s="281"/>
      <c r="U117" s="281"/>
      <c r="V117" s="537"/>
      <c r="W117" s="542"/>
      <c r="X117" s="281"/>
      <c r="Y117" s="281"/>
      <c r="Z117" s="281"/>
      <c r="AA117" s="281"/>
      <c r="AB117" s="281"/>
      <c r="AC117" s="537"/>
      <c r="AD117" s="542"/>
      <c r="AE117" s="608" t="str">
        <f>IF(ISBLANK(partije!$L$260),"",partije!$L$260)</f>
        <v/>
      </c>
      <c r="AF117" s="588" t="str">
        <f>IF(ISBLANK(partije!$M$260),"",partije!$M$260)</f>
        <v/>
      </c>
      <c r="AG117" s="588" t="str">
        <f>IF(ISBLANK(partije!$N$260),"",partije!$N$260)</f>
        <v/>
      </c>
      <c r="AH117" s="588" t="str">
        <f>IF(ISBLANK(partije!$O$260),"",partije!$O$260)</f>
        <v/>
      </c>
      <c r="AI117" s="588" t="str">
        <f>IF(ISBLANK(partije!$P$260),"",partije!$P$260)</f>
        <v/>
      </c>
      <c r="AJ117" s="588" t="str">
        <f>IF(ISBLANK(partije!$Q$260),"",partije!$Q$260)</f>
        <v/>
      </c>
      <c r="AK117" s="588" t="str">
        <f>IF(ISBLANK(partije!$R$260),"",partije!$R$260)</f>
        <v/>
      </c>
      <c r="AL117" s="282"/>
      <c r="AM117" s="352"/>
    </row>
    <row r="118" spans="1:39" ht="12" customHeight="1">
      <c r="A118" s="623"/>
      <c r="B118" s="623"/>
      <c r="C118" s="618">
        <f>IF(ISNA(MATCH(A118,spisak!$E$4:$E$151,0)),IF(ISNA(MATCH(A118,plasman!$I$3:$I$68,0)),"bye",INDEX(plasman!$H$3:$H$68,MATCH(A118,plasman!$I$3:$I$68,0))),INDEX(spisak!$B$4:$B$151,MATCH(A118,spisak!$E$4:$E$151,0)))</f>
        <v>0</v>
      </c>
      <c r="D118" s="618"/>
      <c r="E118" s="618"/>
      <c r="F118" s="618"/>
      <c r="G118" s="620" t="str">
        <f>IF(ISNA(MATCH(C118,spisak!$B$4:$B$151,0)),"",INDEX(spisak!$C$4:$C$151,MATCH(C118,spisak!$B$4:$B$151,0)))</f>
        <v/>
      </c>
      <c r="H118" s="620"/>
      <c r="I118" s="622"/>
      <c r="J118" s="613" t="str">
        <f>IF(ISBLANK(partije!$L$243),"",partije!$L$243)</f>
        <v/>
      </c>
      <c r="K118" s="613" t="str">
        <f>IF(ISBLANK(partije!$M$243),"",partije!$M$243)</f>
        <v/>
      </c>
      <c r="L118" s="613" t="str">
        <f>IF(ISBLANK(partije!$N$243),"",partije!$N$243)</f>
        <v/>
      </c>
      <c r="M118" s="613" t="str">
        <f>IF(ISBLANK(partije!$O$243),"",partije!$O$243)</f>
        <v/>
      </c>
      <c r="N118" s="613" t="str">
        <f>IF(ISBLANK(partije!$P$243),"",partije!$P$243)</f>
        <v/>
      </c>
      <c r="O118" s="613" t="str">
        <f>IF(ISBLANK(partije!$Q$243),"",partije!$Q$243)</f>
        <v/>
      </c>
      <c r="P118" s="615" t="str">
        <f>IF(ISBLANK(partije!$R$243),"",partije!$R$243)</f>
        <v/>
      </c>
      <c r="Q118" s="591" t="str">
        <f>partije!$S$253</f>
        <v>bye</v>
      </c>
      <c r="R118" s="592"/>
      <c r="S118" s="592"/>
      <c r="T118" s="592"/>
      <c r="U118" s="592"/>
      <c r="V118" s="595" t="str">
        <f>IF(ISBLANK(partije!$J$253),"",IF(partije!$J$253&gt;partije!$K$253,partije!$J$253,partije!$K$253))</f>
        <v/>
      </c>
      <c r="W118" s="592" t="str">
        <f>IF(ISBLANK(partije!$J$253),"",IF(partije!$J$253&gt;partije!$K$253,partije!$K$253,partije!$J$253))</f>
        <v/>
      </c>
      <c r="X118" s="281"/>
      <c r="Y118" s="281"/>
      <c r="Z118" s="281"/>
      <c r="AA118" s="281"/>
      <c r="AB118" s="281"/>
      <c r="AC118" s="537"/>
      <c r="AD118" s="542"/>
      <c r="AE118" s="608"/>
      <c r="AF118" s="588"/>
      <c r="AG118" s="588"/>
      <c r="AH118" s="588"/>
      <c r="AI118" s="588"/>
      <c r="AJ118" s="588"/>
      <c r="AK118" s="588"/>
      <c r="AL118" s="282"/>
      <c r="AM118" s="352"/>
    </row>
    <row r="119" spans="1:39" ht="12" customHeight="1">
      <c r="A119" s="623">
        <v>59</v>
      </c>
      <c r="B119" s="623"/>
      <c r="C119" s="617" t="str">
        <f>IF(ISNA(MATCH(A119,spisak!$E$4:$E$151,0)),IF(ISNA(MATCH(A119,plasman!$I$3:$I$68,0)),"bye",INDEX(plasman!$H$3:$H$68,MATCH(A119,plasman!$I$3:$I$68,0))),INDEX(spisak!$B$4:$B$151,MATCH(A119,spisak!$E$4:$E$151,0)))</f>
        <v>bye</v>
      </c>
      <c r="D119" s="617"/>
      <c r="E119" s="617"/>
      <c r="F119" s="617"/>
      <c r="G119" s="619" t="str">
        <f>IF(ISNA(MATCH(C119,spisak!$B$4:$B$151,0)),"",INDEX(spisak!$C$4:$C$151,MATCH(C119,spisak!$B$4:$B$151,0)))</f>
        <v/>
      </c>
      <c r="H119" s="619"/>
      <c r="I119" s="619"/>
      <c r="J119" s="614"/>
      <c r="K119" s="614"/>
      <c r="L119" s="614"/>
      <c r="M119" s="614"/>
      <c r="N119" s="614"/>
      <c r="O119" s="614"/>
      <c r="P119" s="616"/>
      <c r="Q119" s="593"/>
      <c r="R119" s="594"/>
      <c r="S119" s="594"/>
      <c r="T119" s="594"/>
      <c r="U119" s="594"/>
      <c r="V119" s="596"/>
      <c r="W119" s="594"/>
      <c r="X119" s="281"/>
      <c r="Y119" s="281"/>
      <c r="Z119" s="281"/>
      <c r="AA119" s="281"/>
      <c r="AB119" s="281"/>
      <c r="AC119" s="537"/>
      <c r="AD119" s="543"/>
      <c r="AE119" s="281"/>
      <c r="AF119" s="281"/>
      <c r="AG119" s="281"/>
      <c r="AH119" s="281"/>
      <c r="AI119" s="281"/>
      <c r="AJ119" s="282"/>
      <c r="AK119" s="282"/>
      <c r="AL119" s="282"/>
      <c r="AM119" s="352"/>
    </row>
    <row r="120" spans="1:39" ht="12" customHeight="1">
      <c r="A120" s="623"/>
      <c r="B120" s="623"/>
      <c r="C120" s="618">
        <f>IF(ISNA(MATCH(A120,spisak!$E$4:$E$151,0)),IF(ISNA(MATCH(A120,plasman!$I$3:$I$68,0)),"bye",INDEX(plasman!$H$3:$H$68,MATCH(A120,plasman!$I$3:$I$68,0))),INDEX(spisak!$B$4:$B$151,MATCH(A120,spisak!$E$4:$E$151,0)))</f>
        <v>0</v>
      </c>
      <c r="D120" s="618"/>
      <c r="E120" s="618"/>
      <c r="F120" s="618"/>
      <c r="G120" s="620" t="str">
        <f>IF(ISNA(MATCH(C120,spisak!$B$4:$B$151,0)),"",INDEX(spisak!$C$4:$C$151,MATCH(C120,spisak!$B$4:$B$151,0)))</f>
        <v/>
      </c>
      <c r="H120" s="620"/>
      <c r="I120" s="620"/>
      <c r="J120" s="610" t="str">
        <f>partije!$S$244</f>
        <v>bye</v>
      </c>
      <c r="K120" s="610"/>
      <c r="L120" s="610"/>
      <c r="M120" s="610"/>
      <c r="N120" s="610"/>
      <c r="O120" s="641" t="str">
        <f>IF(ISBLANK(partije!$J$244),"",IF(partije!$J$244&gt;partije!$K$244,partije!$J$244,partije!$K$244))</f>
        <v/>
      </c>
      <c r="P120" s="639" t="str">
        <f>IF(ISBLANK(partije!$J$244),"",IF(partije!$J$244&gt;partije!$K$244,partije!$K$244,partije!$J$244))</f>
        <v/>
      </c>
      <c r="Q120" s="588" t="str">
        <f>IF(ISBLANK(partije!$L$253),"",partije!$L$253)</f>
        <v/>
      </c>
      <c r="R120" s="588" t="str">
        <f>IF(ISBLANK(partije!$M$253),"",partije!$M$253)</f>
        <v/>
      </c>
      <c r="S120" s="588" t="str">
        <f>IF(ISBLANK(partije!$N$253),"",partije!$N$253)</f>
        <v/>
      </c>
      <c r="T120" s="588" t="str">
        <f>IF(ISBLANK(partije!$O$253),"",partije!$O$253)</f>
        <v/>
      </c>
      <c r="U120" s="588" t="str">
        <f>IF(ISBLANK(partije!$P$253),"",partije!$P$253)</f>
        <v/>
      </c>
      <c r="V120" s="588" t="str">
        <f>IF(ISBLANK(partije!$Q$253),"",partije!$Q$253)</f>
        <v/>
      </c>
      <c r="W120" s="597" t="str">
        <f>IF(ISBLANK(partije!$R$253),"",partije!$R$253)</f>
        <v/>
      </c>
      <c r="X120" s="285"/>
      <c r="Y120" s="281"/>
      <c r="Z120" s="281"/>
      <c r="AA120" s="281"/>
      <c r="AB120" s="281"/>
      <c r="AC120" s="537"/>
      <c r="AD120" s="543"/>
      <c r="AE120" s="281"/>
      <c r="AF120" s="281"/>
      <c r="AG120" s="281"/>
      <c r="AH120" s="281"/>
      <c r="AI120" s="281"/>
      <c r="AJ120" s="282"/>
      <c r="AK120" s="282"/>
      <c r="AL120" s="282"/>
      <c r="AM120" s="352"/>
    </row>
    <row r="121" spans="1:39" ht="12" customHeight="1">
      <c r="A121" s="623">
        <v>60</v>
      </c>
      <c r="B121" s="623">
        <v>10</v>
      </c>
      <c r="C121" s="617" t="str">
        <f>IF(ISNA(MATCH(A121,spisak!$E$4:$E$151,0)),IF(ISNA(MATCH(A121,plasman!$I$3:$I$68,0)),"bye",INDEX(plasman!$H$3:$H$68,MATCH(A121,plasman!$I$3:$I$68,0))),INDEX(spisak!$B$4:$B$151,MATCH(A121,spisak!$E$4:$E$151,0)))</f>
        <v>bye</v>
      </c>
      <c r="D121" s="617"/>
      <c r="E121" s="617"/>
      <c r="F121" s="617"/>
      <c r="G121" s="619" t="str">
        <f>IF(ISNA(MATCH(C121,spisak!$B$4:$B$151,0)),"",INDEX(spisak!$C$4:$C$151,MATCH(C121,spisak!$B$4:$B$151,0)))</f>
        <v/>
      </c>
      <c r="H121" s="619"/>
      <c r="I121" s="621"/>
      <c r="J121" s="611"/>
      <c r="K121" s="611"/>
      <c r="L121" s="611"/>
      <c r="M121" s="611"/>
      <c r="N121" s="611"/>
      <c r="O121" s="642"/>
      <c r="P121" s="640"/>
      <c r="Q121" s="588"/>
      <c r="R121" s="588"/>
      <c r="S121" s="588"/>
      <c r="T121" s="588"/>
      <c r="U121" s="588"/>
      <c r="V121" s="588"/>
      <c r="W121" s="598"/>
      <c r="X121" s="285"/>
      <c r="Y121" s="281"/>
      <c r="Z121" s="281"/>
      <c r="AA121" s="281"/>
      <c r="AB121" s="281"/>
      <c r="AC121" s="537"/>
      <c r="AD121" s="543"/>
      <c r="AE121" s="281"/>
      <c r="AF121" s="281"/>
      <c r="AG121" s="281"/>
      <c r="AH121" s="281"/>
      <c r="AI121" s="281"/>
      <c r="AJ121" s="282"/>
      <c r="AK121" s="282"/>
      <c r="AL121" s="282"/>
      <c r="AM121" s="352"/>
    </row>
    <row r="122" spans="1:39" ht="12" customHeight="1">
      <c r="A122" s="623"/>
      <c r="B122" s="623">
        <v>10</v>
      </c>
      <c r="C122" s="618">
        <f>IF(ISNA(MATCH(A122,spisak!$E$4:$E$151,0)),IF(ISNA(MATCH(A122,plasman!$I$3:$I$68,0)),"bye",INDEX(plasman!$H$3:$H$68,MATCH(A122,plasman!$I$3:$I$68,0))),INDEX(spisak!$B$4:$B$151,MATCH(A122,spisak!$E$4:$E$151,0)))</f>
        <v>0</v>
      </c>
      <c r="D122" s="618"/>
      <c r="E122" s="618"/>
      <c r="F122" s="618"/>
      <c r="G122" s="620" t="str">
        <f>IF(ISNA(MATCH(C122,spisak!$B$4:$B$151,0)),"",INDEX(spisak!$C$4:$C$151,MATCH(C122,spisak!$B$4:$B$151,0)))</f>
        <v/>
      </c>
      <c r="H122" s="620"/>
      <c r="I122" s="622"/>
      <c r="J122" s="609" t="str">
        <f>IF(ISBLANK(partije!$L$244),"",partije!$L$244)</f>
        <v/>
      </c>
      <c r="K122" s="609" t="str">
        <f>IF(ISBLANK(partije!$M$244),"",partije!$M$244)</f>
        <v/>
      </c>
      <c r="L122" s="609" t="str">
        <f>IF(ISBLANK(partije!$N$244),"",partije!$N$244)</f>
        <v/>
      </c>
      <c r="M122" s="609" t="str">
        <f>IF(ISBLANK(partije!$O$244),"",partije!$O$244)</f>
        <v/>
      </c>
      <c r="N122" s="609" t="str">
        <f>IF(ISBLANK(partije!$P$244),"",partije!$P$244)</f>
        <v/>
      </c>
      <c r="O122" s="609" t="str">
        <f>IF(ISBLANK(partije!$Q$244),"",partije!$Q$244)</f>
        <v/>
      </c>
      <c r="P122" s="609" t="str">
        <f>IF(ISBLANK(partije!$R$244),"",partije!$R$244)</f>
        <v/>
      </c>
      <c r="Q122" s="281"/>
      <c r="R122" s="281"/>
      <c r="S122" s="281"/>
      <c r="T122" s="281"/>
      <c r="U122" s="281"/>
      <c r="V122" s="537"/>
      <c r="W122" s="543"/>
      <c r="X122" s="591" t="str">
        <f>partije!$S$258</f>
        <v>bye</v>
      </c>
      <c r="Y122" s="592"/>
      <c r="Z122" s="592"/>
      <c r="AA122" s="592"/>
      <c r="AB122" s="592"/>
      <c r="AC122" s="595" t="str">
        <f>IF(ISBLANK(partije!$J$258),"",IF(partije!$J$258&gt;partije!$K$258,partije!$J$258,partije!$K$258))</f>
        <v/>
      </c>
      <c r="AD122" s="589" t="str">
        <f>IF(ISBLANK(partije!$J$258),"",IF(partije!$J$258&gt;partije!$K$258,partije!$K$258,partije!$J$258))</f>
        <v/>
      </c>
      <c r="AE122" s="281"/>
      <c r="AF122" s="281"/>
      <c r="AG122" s="587"/>
      <c r="AH122" s="587"/>
      <c r="AI122" s="587"/>
      <c r="AJ122" s="587"/>
      <c r="AK122" s="587"/>
      <c r="AL122" s="587"/>
      <c r="AM122" s="352"/>
    </row>
    <row r="123" spans="1:39" ht="12" customHeight="1">
      <c r="A123" s="623">
        <v>61</v>
      </c>
      <c r="B123" s="623">
        <v>15</v>
      </c>
      <c r="C123" s="617" t="str">
        <f>IF(ISNA(MATCH(A123,spisak!$E$4:$E$151,0)),IF(ISNA(MATCH(A123,plasman!$I$3:$I$68,0)),"bye",INDEX(plasman!$H$3:$H$68,MATCH(A123,plasman!$I$3:$I$68,0))),INDEX(spisak!$B$4:$B$151,MATCH(A123,spisak!$E$4:$E$151,0)))</f>
        <v>bye</v>
      </c>
      <c r="D123" s="617"/>
      <c r="E123" s="617"/>
      <c r="F123" s="617"/>
      <c r="G123" s="619" t="str">
        <f>IF(ISNA(MATCH(C123,spisak!$B$4:$B$151,0)),"",INDEX(spisak!$C$4:$C$151,MATCH(C123,spisak!$B$4:$B$151,0)))</f>
        <v/>
      </c>
      <c r="H123" s="619"/>
      <c r="I123" s="619"/>
      <c r="J123" s="609"/>
      <c r="K123" s="609"/>
      <c r="L123" s="609"/>
      <c r="M123" s="609"/>
      <c r="N123" s="609"/>
      <c r="O123" s="609"/>
      <c r="P123" s="609"/>
      <c r="Q123" s="281"/>
      <c r="R123" s="281"/>
      <c r="S123" s="281"/>
      <c r="T123" s="281"/>
      <c r="U123" s="281"/>
      <c r="V123" s="537"/>
      <c r="W123" s="543"/>
      <c r="X123" s="593"/>
      <c r="Y123" s="594"/>
      <c r="Z123" s="594"/>
      <c r="AA123" s="594"/>
      <c r="AB123" s="594"/>
      <c r="AC123" s="596"/>
      <c r="AD123" s="590"/>
      <c r="AE123" s="281"/>
      <c r="AF123" s="281"/>
      <c r="AG123" s="587"/>
      <c r="AH123" s="587"/>
      <c r="AI123" s="587"/>
      <c r="AJ123" s="587"/>
      <c r="AK123" s="587"/>
      <c r="AL123" s="587"/>
      <c r="AM123" s="352"/>
    </row>
    <row r="124" spans="1:39" ht="12" customHeight="1">
      <c r="A124" s="623"/>
      <c r="B124" s="623">
        <v>15</v>
      </c>
      <c r="C124" s="618">
        <f>IF(ISNA(MATCH(A124,spisak!$E$4:$E$151,0)),IF(ISNA(MATCH(A124,plasman!$I$3:$I$68,0)),"bye",INDEX(plasman!$H$3:$H$68,MATCH(A124,plasman!$I$3:$I$68,0))),INDEX(spisak!$B$4:$B$151,MATCH(A124,spisak!$E$4:$E$151,0)))</f>
        <v>0</v>
      </c>
      <c r="D124" s="618"/>
      <c r="E124" s="618"/>
      <c r="F124" s="618"/>
      <c r="G124" s="620" t="str">
        <f>IF(ISNA(MATCH(C124,spisak!$B$4:$B$151,0)),"",INDEX(spisak!$C$4:$C$151,MATCH(C124,spisak!$B$4:$B$151,0)))</f>
        <v/>
      </c>
      <c r="H124" s="620"/>
      <c r="I124" s="620"/>
      <c r="J124" s="592" t="str">
        <f>partije!$S$245</f>
        <v>bye</v>
      </c>
      <c r="K124" s="592"/>
      <c r="L124" s="592"/>
      <c r="M124" s="592"/>
      <c r="N124" s="592"/>
      <c r="O124" s="595" t="str">
        <f>IF(ISBLANK(partije!$J$245),"",IF(partije!$J$245&gt;partije!$K$245,partije!$J$245,partije!$K$245))</f>
        <v/>
      </c>
      <c r="P124" s="592" t="str">
        <f>IF(ISBLANK(partije!$J$245),"",IF(partije!$J$245&gt;partije!$K$245,partije!$K$245,partije!$J$245))</f>
        <v/>
      </c>
      <c r="Q124" s="281"/>
      <c r="R124" s="281"/>
      <c r="S124" s="281"/>
      <c r="T124" s="281"/>
      <c r="U124" s="281"/>
      <c r="V124" s="537"/>
      <c r="W124" s="543"/>
      <c r="X124" s="588" t="str">
        <f>IF(ISBLANK(partije!$L$258),"",partije!$L$258)</f>
        <v/>
      </c>
      <c r="Y124" s="588" t="str">
        <f>IF(ISBLANK(partije!$M$258),"",partije!$M$258)</f>
        <v/>
      </c>
      <c r="Z124" s="588" t="str">
        <f>IF(ISBLANK(partije!$N$258),"",partije!$N$258)</f>
        <v/>
      </c>
      <c r="AA124" s="588" t="str">
        <f>IF(ISBLANK(partije!$O$258),"",partije!$O$258)</f>
        <v/>
      </c>
      <c r="AB124" s="588" t="str">
        <f>IF(ISBLANK(partije!$P$258),"",partije!$P$258)</f>
        <v/>
      </c>
      <c r="AC124" s="588" t="str">
        <f>IF(ISBLANK(partije!$Q$258),"",partije!$Q$258)</f>
        <v/>
      </c>
      <c r="AD124" s="588" t="str">
        <f>IF(ISBLANK(partije!$R$258),"",partije!$R$258)</f>
        <v/>
      </c>
      <c r="AE124" s="281"/>
      <c r="AF124" s="281"/>
      <c r="AG124" s="587"/>
      <c r="AH124" s="587"/>
      <c r="AI124" s="587"/>
      <c r="AJ124" s="587"/>
      <c r="AK124" s="587"/>
      <c r="AL124" s="587"/>
      <c r="AM124" s="352"/>
    </row>
    <row r="125" spans="1:39" ht="12" customHeight="1">
      <c r="A125" s="623">
        <v>62</v>
      </c>
      <c r="B125" s="623"/>
      <c r="C125" s="617" t="str">
        <f>IF(ISNA(MATCH(A125,spisak!$E$4:$E$151,0)),IF(ISNA(MATCH(A125,plasman!$I$3:$I$68,0)),"bye",INDEX(plasman!$H$3:$H$68,MATCH(A125,plasman!$I$3:$I$68,0))),INDEX(spisak!$B$4:$B$151,MATCH(A125,spisak!$E$4:$E$151,0)))</f>
        <v>bye</v>
      </c>
      <c r="D125" s="617"/>
      <c r="E125" s="617"/>
      <c r="F125" s="617"/>
      <c r="G125" s="619" t="str">
        <f>IF(ISNA(MATCH(C125,spisak!$B$4:$B$151,0)),"",INDEX(spisak!$C$4:$C$151,MATCH(C125,spisak!$B$4:$B$151,0)))</f>
        <v/>
      </c>
      <c r="H125" s="619"/>
      <c r="I125" s="621"/>
      <c r="J125" s="594"/>
      <c r="K125" s="594"/>
      <c r="L125" s="594"/>
      <c r="M125" s="594"/>
      <c r="N125" s="594"/>
      <c r="O125" s="596"/>
      <c r="P125" s="594"/>
      <c r="Q125" s="281"/>
      <c r="R125" s="281"/>
      <c r="S125" s="281"/>
      <c r="T125" s="281"/>
      <c r="U125" s="281"/>
      <c r="V125" s="537"/>
      <c r="W125" s="543"/>
      <c r="X125" s="588"/>
      <c r="Y125" s="588"/>
      <c r="Z125" s="588"/>
      <c r="AA125" s="588"/>
      <c r="AB125" s="588"/>
      <c r="AC125" s="588"/>
      <c r="AD125" s="588"/>
      <c r="AE125" s="281"/>
      <c r="AF125" s="281"/>
      <c r="AG125" s="587"/>
      <c r="AH125" s="587"/>
      <c r="AI125" s="587"/>
      <c r="AJ125" s="587"/>
      <c r="AK125" s="587"/>
      <c r="AL125" s="587"/>
      <c r="AM125" s="352"/>
    </row>
    <row r="126" spans="1:39" ht="12" customHeight="1">
      <c r="A126" s="623"/>
      <c r="B126" s="623"/>
      <c r="C126" s="618">
        <f>IF(ISNA(MATCH(A126,spisak!$E$4:$E$151,0)),IF(ISNA(MATCH(A126,plasman!$I$3:$I$68,0)),"bye",INDEX(plasman!$H$3:$H$68,MATCH(A126,plasman!$I$3:$I$68,0))),INDEX(spisak!$B$4:$B$151,MATCH(A126,spisak!$E$4:$E$151,0)))</f>
        <v>0</v>
      </c>
      <c r="D126" s="618"/>
      <c r="E126" s="618"/>
      <c r="F126" s="618"/>
      <c r="G126" s="620" t="str">
        <f>IF(ISNA(MATCH(C126,spisak!$B$4:$B$151,0)),"",INDEX(spisak!$C$4:$C$151,MATCH(C126,spisak!$B$4:$B$151,0)))</f>
        <v/>
      </c>
      <c r="H126" s="620"/>
      <c r="I126" s="622"/>
      <c r="J126" s="609" t="str">
        <f>IF(ISBLANK(partije!$L$245),"",partije!$L$245)</f>
        <v/>
      </c>
      <c r="K126" s="609" t="str">
        <f>IF(ISBLANK(partije!$M$245),"",partije!$M$245)</f>
        <v/>
      </c>
      <c r="L126" s="609" t="str">
        <f>IF(ISBLANK(partije!$N$245),"",partije!$N$245)</f>
        <v/>
      </c>
      <c r="M126" s="609" t="str">
        <f>IF(ISBLANK(partije!$O$245),"",partije!$O$245)</f>
        <v/>
      </c>
      <c r="N126" s="609" t="str">
        <f>IF(ISBLANK(partije!$P$245),"",partije!$P$245)</f>
        <v/>
      </c>
      <c r="O126" s="609" t="str">
        <f>IF(ISBLANK(partije!$Q$245),"",partije!$Q$245)</f>
        <v/>
      </c>
      <c r="P126" s="612" t="str">
        <f>IF(ISBLANK(partije!$R$245),"",partije!$R$245)</f>
        <v/>
      </c>
      <c r="Q126" s="591" t="str">
        <f>partije!$S$254</f>
        <v>bye</v>
      </c>
      <c r="R126" s="592"/>
      <c r="S126" s="592"/>
      <c r="T126" s="592"/>
      <c r="U126" s="592"/>
      <c r="V126" s="595" t="str">
        <f>IF(ISBLANK(partije!$J$254),"",IF(partije!$J$254&gt;partije!$K$254,partije!$J$254,partije!$K$254))</f>
        <v/>
      </c>
      <c r="W126" s="589" t="str">
        <f>IF(ISBLANK(partije!$J$254),"",IF(partije!$J$254&gt;partije!$K$254,partije!$K$254,partije!$J$254))</f>
        <v/>
      </c>
      <c r="X126" s="281"/>
      <c r="Y126" s="281"/>
      <c r="Z126" s="281"/>
      <c r="AA126" s="281"/>
      <c r="AB126" s="281"/>
      <c r="AC126" s="281"/>
      <c r="AD126" s="281"/>
      <c r="AE126" s="281"/>
      <c r="AF126" s="281"/>
      <c r="AG126" s="587"/>
      <c r="AH126" s="587"/>
      <c r="AI126" s="587"/>
      <c r="AJ126" s="587"/>
      <c r="AK126" s="587"/>
      <c r="AL126" s="587"/>
      <c r="AM126" s="352"/>
    </row>
    <row r="127" spans="1:39" ht="12" customHeight="1">
      <c r="A127" s="623">
        <v>63</v>
      </c>
      <c r="B127" s="623"/>
      <c r="C127" s="617" t="str">
        <f>IF(ISNA(MATCH(A127,spisak!$E$4:$E$151,0)),IF(ISNA(MATCH(A127,plasman!$I$3:$I$68,0)),"bye",INDEX(plasman!$H$3:$H$68,MATCH(A127,plasman!$I$3:$I$68,0))),INDEX(spisak!$B$4:$B$151,MATCH(A127,spisak!$E$4:$E$151,0)))</f>
        <v>bye</v>
      </c>
      <c r="D127" s="617"/>
      <c r="E127" s="617"/>
      <c r="F127" s="617"/>
      <c r="G127" s="619" t="str">
        <f>IF(ISNA(MATCH(C127,spisak!$B$4:$B$151,0)),"",INDEX(spisak!$C$4:$C$151,MATCH(C127,spisak!$B$4:$B$151,0)))</f>
        <v/>
      </c>
      <c r="H127" s="619"/>
      <c r="I127" s="619"/>
      <c r="J127" s="609"/>
      <c r="K127" s="609"/>
      <c r="L127" s="609"/>
      <c r="M127" s="609"/>
      <c r="N127" s="609"/>
      <c r="O127" s="609"/>
      <c r="P127" s="612"/>
      <c r="Q127" s="593"/>
      <c r="R127" s="594"/>
      <c r="S127" s="594"/>
      <c r="T127" s="594"/>
      <c r="U127" s="594"/>
      <c r="V127" s="596"/>
      <c r="W127" s="590"/>
      <c r="X127" s="281"/>
      <c r="Y127" s="281"/>
      <c r="Z127" s="281"/>
      <c r="AA127" s="281"/>
      <c r="AB127" s="281"/>
      <c r="AC127" s="281"/>
      <c r="AD127" s="281"/>
      <c r="AE127" s="281"/>
      <c r="AF127" s="281"/>
      <c r="AG127" s="587"/>
      <c r="AH127" s="587"/>
      <c r="AI127" s="587"/>
      <c r="AJ127" s="587"/>
      <c r="AK127" s="587"/>
      <c r="AL127" s="587"/>
      <c r="AM127" s="352"/>
    </row>
    <row r="128" spans="1:39" ht="12" customHeight="1">
      <c r="A128" s="623"/>
      <c r="B128" s="623"/>
      <c r="C128" s="618">
        <f>IF(ISNA(MATCH(A128,spisak!$E$4:$E$151,0)),IF(ISNA(MATCH(A128,plasman!$I$3:$I$68,0)),"bye",INDEX(plasman!$H$3:$H$68,MATCH(A128,plasman!$I$3:$I$68,0))),INDEX(spisak!$B$4:$B$151,MATCH(A128,spisak!$E$4:$E$151,0)))</f>
        <v>0</v>
      </c>
      <c r="D128" s="618"/>
      <c r="E128" s="618"/>
      <c r="F128" s="618"/>
      <c r="G128" s="620" t="str">
        <f>IF(ISNA(MATCH(C128,spisak!$B$4:$B$151,0)),"",INDEX(spisak!$C$4:$C$151,MATCH(C128,spisak!$B$4:$B$151,0)))</f>
        <v/>
      </c>
      <c r="H128" s="620"/>
      <c r="I128" s="620"/>
      <c r="J128" s="592" t="str">
        <f>partije!$S$246</f>
        <v>bye</v>
      </c>
      <c r="K128" s="592"/>
      <c r="L128" s="592"/>
      <c r="M128" s="592"/>
      <c r="N128" s="592"/>
      <c r="O128" s="595" t="str">
        <f>IF(ISBLANK(partije!$J$246),"",IF(partije!$J$246&gt;partije!$K$246,partije!$J$246,partije!$K$246))</f>
        <v/>
      </c>
      <c r="P128" s="589" t="str">
        <f>IF(ISBLANK(partije!$J$246),"",IF(partije!$J$246&gt;partije!$K$246,partije!$K$246,partije!$J$246))</f>
        <v/>
      </c>
      <c r="Q128" s="588" t="str">
        <f>IF(ISBLANK(partije!$L$254),"",partije!$L$254)</f>
        <v/>
      </c>
      <c r="R128" s="588" t="str">
        <f>IF(ISBLANK(partije!$M$254),"",partije!$M$254)</f>
        <v/>
      </c>
      <c r="S128" s="588" t="str">
        <f>IF(ISBLANK(partije!$N$254),"",partije!$N$254)</f>
        <v/>
      </c>
      <c r="T128" s="588" t="str">
        <f>IF(ISBLANK(partije!$O$254),"",partije!$O$254)</f>
        <v/>
      </c>
      <c r="U128" s="588" t="str">
        <f>IF(ISBLANK(partije!$P$254),"",partije!$P$254)</f>
        <v/>
      </c>
      <c r="V128" s="588" t="str">
        <f>IF(ISBLANK(partije!$Q$254),"",partije!$Q$254)</f>
        <v/>
      </c>
      <c r="W128" s="588" t="str">
        <f>IF(ISBLANK(partije!$R$254),"",partije!$R$254)</f>
        <v/>
      </c>
      <c r="X128" s="281"/>
      <c r="Y128" s="281"/>
      <c r="Z128" s="281"/>
      <c r="AA128" s="281"/>
      <c r="AB128" s="281"/>
      <c r="AC128" s="281"/>
      <c r="AD128" s="281"/>
      <c r="AE128" s="281"/>
      <c r="AF128" s="281"/>
      <c r="AG128" s="587"/>
      <c r="AH128" s="587"/>
      <c r="AI128" s="587"/>
      <c r="AJ128" s="587"/>
      <c r="AK128" s="587"/>
      <c r="AL128" s="587"/>
      <c r="AM128" s="352"/>
    </row>
    <row r="129" spans="1:39" ht="12" customHeight="1">
      <c r="A129" s="623">
        <v>64</v>
      </c>
      <c r="B129" s="623">
        <v>2</v>
      </c>
      <c r="C129" s="617" t="str">
        <f>IF(ISNA(MATCH(A129,spisak!$E$4:$E$151,0)),IF(ISNA(MATCH(A129,plasman!$I$3:$I$68,0)),"bye",INDEX(plasman!$H$3:$H$68,MATCH(A129,plasman!$I$3:$I$68,0))),INDEX(spisak!$B$4:$B$151,MATCH(A129,spisak!$E$4:$E$151,0)))</f>
        <v>bye</v>
      </c>
      <c r="D129" s="617"/>
      <c r="E129" s="617"/>
      <c r="F129" s="617"/>
      <c r="G129" s="619" t="str">
        <f>IF(ISNA(MATCH(C129,spisak!$B$4:$B$151,0)),"",INDEX(spisak!$C$4:$C$151,MATCH(C129,spisak!$B$4:$B$151,0)))</f>
        <v/>
      </c>
      <c r="H129" s="619"/>
      <c r="I129" s="621"/>
      <c r="J129" s="594"/>
      <c r="K129" s="594"/>
      <c r="L129" s="594"/>
      <c r="M129" s="594"/>
      <c r="N129" s="594"/>
      <c r="O129" s="596"/>
      <c r="P129" s="590"/>
      <c r="Q129" s="588"/>
      <c r="R129" s="588"/>
      <c r="S129" s="588"/>
      <c r="T129" s="588"/>
      <c r="U129" s="588"/>
      <c r="V129" s="588"/>
      <c r="W129" s="588"/>
      <c r="X129" s="281"/>
      <c r="Y129" s="281"/>
      <c r="Z129" s="281"/>
      <c r="AA129" s="281"/>
      <c r="AB129" s="281"/>
      <c r="AC129" s="281"/>
      <c r="AD129" s="281"/>
      <c r="AE129" s="281"/>
      <c r="AF129" s="281"/>
      <c r="AG129" s="587"/>
      <c r="AH129" s="587"/>
      <c r="AI129" s="587"/>
      <c r="AJ129" s="587"/>
      <c r="AK129" s="587"/>
      <c r="AL129" s="587"/>
      <c r="AM129" s="352"/>
    </row>
    <row r="130" spans="1:39" ht="12" customHeight="1">
      <c r="A130" s="623"/>
      <c r="B130" s="623"/>
      <c r="C130" s="618">
        <f>IF(ISNA(MATCH(A130,spisak!$E$4:$E$151,0)),IF(ISNA(MATCH(A130,plasman!$I$3:$I$68,0)),"bye",INDEX(plasman!$H$3:$H$68,MATCH(A130,plasman!$I$3:$I$68,0))),INDEX(spisak!$B$4:$B$151,MATCH(A130,spisak!$E$4:$E$151,0)))</f>
        <v>0</v>
      </c>
      <c r="D130" s="618"/>
      <c r="E130" s="618"/>
      <c r="F130" s="618"/>
      <c r="G130" s="620" t="str">
        <f>IF(ISNA(MATCH(C130,spisak!$B$4:$B$151,0)),"",INDEX(spisak!$C$4:$C$151,MATCH(C130,spisak!$B$4:$B$151,0)))</f>
        <v/>
      </c>
      <c r="H130" s="620"/>
      <c r="I130" s="622"/>
      <c r="J130" s="609" t="str">
        <f>IF(ISBLANK(partije!$L$246),"",partije!$L$246)</f>
        <v/>
      </c>
      <c r="K130" s="609" t="str">
        <f>IF(ISBLANK(partije!$M$246),"",partije!$M$246)</f>
        <v/>
      </c>
      <c r="L130" s="609" t="str">
        <f>IF(ISBLANK(partije!$N$246),"",partije!$N$246)</f>
        <v/>
      </c>
      <c r="M130" s="609" t="str">
        <f>IF(ISBLANK(partije!$O$246),"",partije!$O$246)</f>
        <v/>
      </c>
      <c r="N130" s="609" t="str">
        <f>IF(ISBLANK(partije!$P$246),"",partije!$P$246)</f>
        <v/>
      </c>
      <c r="O130" s="609" t="str">
        <f>IF(ISBLANK(partije!$Q$246),"",partije!$Q$246)</f>
        <v/>
      </c>
      <c r="P130" s="609"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6"/>
      <c r="K131" s="626"/>
      <c r="L131" s="626"/>
      <c r="M131" s="626"/>
      <c r="N131" s="626"/>
      <c r="O131" s="626"/>
      <c r="P131" s="626"/>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12:A13"/>
    <mergeCell ref="A14:A15"/>
    <mergeCell ref="B12:B13"/>
    <mergeCell ref="A4:A5"/>
    <mergeCell ref="A6:A7"/>
    <mergeCell ref="A8:A9"/>
    <mergeCell ref="A10:A11"/>
    <mergeCell ref="B4:B5"/>
    <mergeCell ref="B6:B7"/>
    <mergeCell ref="B8:B9"/>
    <mergeCell ref="B10:B11"/>
    <mergeCell ref="B14:B15"/>
    <mergeCell ref="A24:A25"/>
    <mergeCell ref="B24:B25"/>
    <mergeCell ref="B16:B17"/>
    <mergeCell ref="A16:A17"/>
    <mergeCell ref="A20:A21"/>
    <mergeCell ref="B20:B21"/>
    <mergeCell ref="A18:A19"/>
    <mergeCell ref="A22:A23"/>
    <mergeCell ref="B22:B23"/>
    <mergeCell ref="B18:B19"/>
    <mergeCell ref="B42:B43"/>
    <mergeCell ref="A52:A53"/>
    <mergeCell ref="B52:B53"/>
    <mergeCell ref="A50:A51"/>
    <mergeCell ref="B50:B51"/>
    <mergeCell ref="A48:A49"/>
    <mergeCell ref="B48:B49"/>
    <mergeCell ref="A44:A45"/>
    <mergeCell ref="B44:B45"/>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O53:O54"/>
    <mergeCell ref="P41:P42"/>
    <mergeCell ref="P49:P50"/>
    <mergeCell ref="O43:O44"/>
    <mergeCell ref="P59:P60"/>
    <mergeCell ref="P55:P56"/>
    <mergeCell ref="P57:P58"/>
    <mergeCell ref="O47:O48"/>
    <mergeCell ref="O45:O46"/>
    <mergeCell ref="O41:O42"/>
    <mergeCell ref="O51:O52"/>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51" priority="7">
      <formula>"ISNA(P4)"</formula>
    </cfRule>
  </conditionalFormatting>
  <conditionalFormatting sqref="P1">
    <cfRule type="containsErrors" dxfId="50" priority="5">
      <formula>ISERROR(P1)</formula>
    </cfRule>
    <cfRule type="containsErrors" dxfId="49" priority="6">
      <formula>ISERROR(P1)</formula>
    </cfRule>
  </conditionalFormatting>
  <conditionalFormatting sqref="G3:I65">
    <cfRule type="duplicateValues" dxfId="48" priority="4" stopIfTrue="1"/>
  </conditionalFormatting>
  <conditionalFormatting sqref="G68:I130">
    <cfRule type="duplicateValues" dxfId="47" priority="3" stopIfTrue="1"/>
  </conditionalFormatting>
  <conditionalFormatting sqref="C3:F65">
    <cfRule type="duplicateValues" dxfId="46" priority="2"/>
  </conditionalFormatting>
  <conditionalFormatting sqref="C68:F130">
    <cfRule type="duplicateValues" dxfId="45"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Mlađi kadeti</v>
      </c>
    </row>
    <row r="2" spans="1:39" ht="13.5" customHeight="1" thickTop="1">
      <c r="AM2" s="29"/>
    </row>
    <row r="3" spans="1:39" ht="16.5" customHeight="1">
      <c r="A3" s="186">
        <v>1</v>
      </c>
      <c r="B3" s="187">
        <v>1</v>
      </c>
      <c r="C3" s="657" t="str">
        <f>IF(ISNA(MATCH(A3,spisak!$E$4:$E$151,0)),IF(ISNA(MATCH(A3,plasman!$I$3:$I$68,0)),"bye",INDEX(plasman!$H$3:$H$68,MATCH(A3,plasman!$I$3:$I$68,0))),INDEX(spisak!$B$4:$B$151,MATCH(A3,spisak!$E$4:$E$151,0)))</f>
        <v>Petrović Đorđe</v>
      </c>
      <c r="D3" s="657"/>
      <c r="E3" s="657"/>
      <c r="F3" s="657"/>
      <c r="G3" s="664" t="str">
        <f>IF(ISNA(MATCH(C3,spisak!$B$4:$B$151,0)),"",INDEX(spisak!$C$4:$C$151,MATCH(C3,spisak!$B$4:$B$151,0)))</f>
        <v>Železničar</v>
      </c>
      <c r="H3" s="664"/>
      <c r="I3" s="664"/>
      <c r="J3" s="659" t="str">
        <f>partije!$S$200</f>
        <v>Petrović Đorđe</v>
      </c>
      <c r="K3" s="659"/>
      <c r="L3" s="659"/>
      <c r="M3" s="659"/>
      <c r="N3" s="659"/>
      <c r="O3" s="648" t="str">
        <f>IF(ISBLANK(partije!J200),"",IF(partije!J200&gt;partije!K200,partije!J200,partije!K200))</f>
        <v/>
      </c>
      <c r="P3" s="659" t="str">
        <f>IF(ISBLANK(partije!J200),"",IF(partije!J200&gt;partije!K200,partije!K200,partije!J200))</f>
        <v/>
      </c>
      <c r="Q3" s="121"/>
      <c r="R3" s="121"/>
      <c r="S3" s="121"/>
      <c r="T3" s="121"/>
      <c r="U3" s="219"/>
      <c r="V3" s="716" t="s">
        <v>137</v>
      </c>
      <c r="W3" s="716"/>
      <c r="X3" s="716"/>
      <c r="Y3" s="188"/>
      <c r="Z3" s="188"/>
      <c r="AA3" s="188"/>
      <c r="AB3" s="188"/>
      <c r="AC3" s="188"/>
      <c r="AD3" s="188"/>
      <c r="AE3" s="188"/>
      <c r="AF3" s="188"/>
      <c r="AG3" s="188"/>
      <c r="AH3" s="188"/>
      <c r="AI3" s="188"/>
      <c r="AJ3" s="362"/>
      <c r="AK3" s="362"/>
      <c r="AL3" s="120"/>
      <c r="AM3" s="32"/>
    </row>
    <row r="4" spans="1:39" ht="12" customHeight="1">
      <c r="A4" s="705">
        <v>2</v>
      </c>
      <c r="B4" s="647"/>
      <c r="C4" s="712" t="str">
        <f>IF(ISNA(MATCH(A4,spisak!$E$4:$E$151,0)),IF(ISNA(MATCH(A4,plasman!$I$3:$I$68,0)),"bye",INDEX(plasman!$H$3:$H$68,MATCH(A4,plasman!$I$3:$I$68,0))),INDEX(spisak!$B$4:$B$151,MATCH(A4,spisak!$E$4:$E$151,0)))</f>
        <v>bye</v>
      </c>
      <c r="D4" s="712"/>
      <c r="E4" s="712"/>
      <c r="F4" s="712"/>
      <c r="G4" s="713" t="str">
        <f>IF(ISNA(MATCH(C4,spisak!$B$4:$B$151,0)),"",INDEX(spisak!$C$4:$C$151,MATCH(C4,spisak!$B$4:$B$151,0)))</f>
        <v/>
      </c>
      <c r="H4" s="713"/>
      <c r="I4" s="714"/>
      <c r="J4" s="659"/>
      <c r="K4" s="659"/>
      <c r="L4" s="659"/>
      <c r="M4" s="659"/>
      <c r="N4" s="659"/>
      <c r="O4" s="648"/>
      <c r="P4" s="659"/>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5"/>
      <c r="B5" s="647"/>
      <c r="C5" s="706">
        <f>IF(ISNA(MATCH(A5,spisak!$E$4:$E$151,0)),IF(ISNA(MATCH(A5,plasman!$I$3:$I$68,0)),"bye",INDEX(plasman!$H$3:$H$68,MATCH(A5,plasman!$I$3:$I$68,0))),INDEX(spisak!$B$4:$B$151,MATCH(A5,spisak!$E$4:$E$151,0)))</f>
        <v>0</v>
      </c>
      <c r="D5" s="706"/>
      <c r="E5" s="706"/>
      <c r="F5" s="706"/>
      <c r="G5" s="707" t="str">
        <f>IF(ISNA(MATCH(C5,spisak!$B$4:$B$151,0)),"",INDEX(spisak!$C$4:$C$151,MATCH(C5,spisak!$B$4:$B$151,0)))</f>
        <v/>
      </c>
      <c r="H5" s="707"/>
      <c r="I5" s="708"/>
      <c r="J5" s="673" t="str">
        <f>IF(ISBLANK(partije!L200),"",partije!L200)</f>
        <v/>
      </c>
      <c r="K5" s="673" t="str">
        <f>IF(ISBLANK(partije!M200),"",partije!M200)</f>
        <v/>
      </c>
      <c r="L5" s="673" t="str">
        <f>IF(ISBLANK(partije!N200),"",partije!N200)</f>
        <v/>
      </c>
      <c r="M5" s="673" t="str">
        <f>IF(ISBLANK(partije!O200),"",partije!O200)</f>
        <v/>
      </c>
      <c r="N5" s="673" t="str">
        <f>IF(ISBLANK(partije!P200),"",partije!P200)</f>
        <v/>
      </c>
      <c r="O5" s="673" t="str">
        <f>IF(ISBLANK(partije!Q200),"",partije!Q200)</f>
        <v/>
      </c>
      <c r="P5" s="675" t="str">
        <f>IF(ISBLANK(partije!R200),"",partije!R200)</f>
        <v/>
      </c>
      <c r="Q5" s="658" t="str">
        <f>partije!$S$216</f>
        <v/>
      </c>
      <c r="R5" s="659"/>
      <c r="S5" s="659"/>
      <c r="T5" s="659"/>
      <c r="U5" s="659"/>
      <c r="V5" s="648" t="str">
        <f>IF(ISBLANK(partije!J216),"",IF(partije!J216&gt;partije!K216,partije!J216,partije!K216))</f>
        <v/>
      </c>
      <c r="W5" s="659"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5">
        <v>3</v>
      </c>
      <c r="B6" s="647"/>
      <c r="C6" s="706" t="str">
        <f>IF(ISNA(MATCH(A6,spisak!$E$4:$E$151,0)),IF(ISNA(MATCH(A6,plasman!$I$3:$I$68,0)),"bye",INDEX(plasman!$H$3:$H$68,MATCH(A6,plasman!$I$3:$I$68,0))),INDEX(spisak!$B$4:$B$151,MATCH(A6,spisak!$E$4:$E$151,0)))</f>
        <v>bye</v>
      </c>
      <c r="D6" s="706"/>
      <c r="E6" s="706"/>
      <c r="F6" s="706"/>
      <c r="G6" s="707" t="str">
        <f>IF(ISNA(MATCH(C6,spisak!$B$4:$B$151,0)),"",INDEX(spisak!$C$4:$C$151,MATCH(C6,spisak!$B$4:$B$151,0)))</f>
        <v/>
      </c>
      <c r="H6" s="707"/>
      <c r="I6" s="708"/>
      <c r="J6" s="674"/>
      <c r="K6" s="674"/>
      <c r="L6" s="674"/>
      <c r="M6" s="674"/>
      <c r="N6" s="674"/>
      <c r="O6" s="674"/>
      <c r="P6" s="676"/>
      <c r="Q6" s="660"/>
      <c r="R6" s="661"/>
      <c r="S6" s="661"/>
      <c r="T6" s="661"/>
      <c r="U6" s="661"/>
      <c r="V6" s="649"/>
      <c r="W6" s="661"/>
      <c r="X6" s="121"/>
      <c r="Y6" s="121"/>
      <c r="Z6" s="121"/>
      <c r="AA6" s="121"/>
      <c r="AB6" s="121"/>
      <c r="AC6" s="121"/>
      <c r="AD6" s="121"/>
      <c r="AE6" s="363"/>
      <c r="AF6" s="363"/>
      <c r="AG6" s="363"/>
      <c r="AH6" s="363"/>
      <c r="AI6" s="363"/>
      <c r="AJ6" s="363"/>
      <c r="AK6" s="363"/>
      <c r="AL6" s="120"/>
      <c r="AM6" s="32"/>
    </row>
    <row r="7" spans="1:39" ht="12" customHeight="1">
      <c r="A7" s="705"/>
      <c r="B7" s="647"/>
      <c r="C7" s="706">
        <f>IF(ISNA(MATCH(A7,spisak!$E$4:$E$151,0)),IF(ISNA(MATCH(A7,plasman!$I$3:$I$68,0)),"bye",INDEX(plasman!$H$3:$H$68,MATCH(A7,plasman!$I$3:$I$68,0))),INDEX(spisak!$B$4:$B$151,MATCH(A7,spisak!$E$4:$E$151,0)))</f>
        <v>0</v>
      </c>
      <c r="D7" s="706"/>
      <c r="E7" s="706"/>
      <c r="F7" s="706"/>
      <c r="G7" s="707" t="str">
        <f>IF(ISNA(MATCH(C7,spisak!$B$4:$B$151,0)),"",INDEX(spisak!$C$4:$C$151,MATCH(C7,spisak!$B$4:$B$151,0)))</f>
        <v/>
      </c>
      <c r="H7" s="707"/>
      <c r="I7" s="708"/>
      <c r="J7" s="659" t="str">
        <f>partije!S201</f>
        <v>Vasić Bogdan</v>
      </c>
      <c r="K7" s="659"/>
      <c r="L7" s="659"/>
      <c r="M7" s="659"/>
      <c r="N7" s="659"/>
      <c r="O7" s="648" t="str">
        <f>IF(ISBLANK(partije!J201),"",IF(partije!J201&gt;partije!K201,partije!J201,partije!K201))</f>
        <v/>
      </c>
      <c r="P7" s="650" t="str">
        <f>IF(ISBLANK(partije!J201),"",IF(partije!J201&gt;partije!K201,partije!K201,partije!J201))</f>
        <v/>
      </c>
      <c r="Q7" s="654" t="str">
        <f>IF(ISBLANK(partije!L216),"",partije!L216)</f>
        <v/>
      </c>
      <c r="R7" s="654" t="str">
        <f>IF(ISBLANK(partije!M216),"",partije!M216)</f>
        <v/>
      </c>
      <c r="S7" s="654" t="str">
        <f>IF(ISBLANK(partije!N216),"",partije!N216)</f>
        <v/>
      </c>
      <c r="T7" s="654" t="str">
        <f>IF(ISBLANK(partije!O216),"",partije!O216)</f>
        <v/>
      </c>
      <c r="U7" s="654" t="str">
        <f>IF(ISBLANK(partije!P216),"",partije!P216)</f>
        <v/>
      </c>
      <c r="V7" s="654" t="str">
        <f>IF(ISBLANK(partije!Q216),"",partije!Q216)</f>
        <v/>
      </c>
      <c r="W7" s="667"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6">
        <v>4</v>
      </c>
      <c r="B8" s="647">
        <v>16</v>
      </c>
      <c r="C8" s="709" t="str">
        <f>IF(ISNA(MATCH(A8,spisak!$E$4:$E$151,0)),IF(ISNA(MATCH(A8,plasman!$I$3:$I$68,0)),"bye",INDEX(plasman!$H$3:$H$68,MATCH(A8,plasman!$I$3:$I$68,0))),INDEX(spisak!$B$4:$B$151,MATCH(A8,spisak!$E$4:$E$151,0)))</f>
        <v>Vasić Bogdan</v>
      </c>
      <c r="D8" s="709"/>
      <c r="E8" s="709"/>
      <c r="F8" s="709"/>
      <c r="G8" s="710" t="str">
        <f>IF(ISNA(MATCH(C8,spisak!$B$4:$B$151,0)),"",INDEX(spisak!$C$4:$C$151,MATCH(C8,spisak!$B$4:$B$151,0)))</f>
        <v>Stoni</v>
      </c>
      <c r="H8" s="710"/>
      <c r="I8" s="711"/>
      <c r="J8" s="661"/>
      <c r="K8" s="661"/>
      <c r="L8" s="661"/>
      <c r="M8" s="661"/>
      <c r="N8" s="661"/>
      <c r="O8" s="649"/>
      <c r="P8" s="651"/>
      <c r="Q8" s="654"/>
      <c r="R8" s="654"/>
      <c r="S8" s="654"/>
      <c r="T8" s="654"/>
      <c r="U8" s="654"/>
      <c r="V8" s="654"/>
      <c r="W8" s="668"/>
      <c r="X8" s="121"/>
      <c r="Y8" s="121"/>
      <c r="Z8" s="121"/>
      <c r="AA8" s="121"/>
      <c r="AB8" s="121"/>
      <c r="AC8" s="121"/>
      <c r="AD8" s="121"/>
      <c r="AE8" s="121"/>
      <c r="AF8" s="121"/>
      <c r="AG8" s="180"/>
      <c r="AH8" s="121"/>
      <c r="AI8" s="121"/>
      <c r="AJ8" s="120"/>
      <c r="AK8" s="120"/>
      <c r="AL8" s="120"/>
      <c r="AM8" s="32"/>
    </row>
    <row r="9" spans="1:39" ht="12" customHeight="1">
      <c r="A9" s="646"/>
      <c r="B9" s="647">
        <v>16</v>
      </c>
      <c r="C9" s="657">
        <f>IF(ISNA(MATCH(A9,spisak!$E$4:$E$151,0)),IF(ISNA(MATCH(A9,plasman!$I$3:$I$68,0)),"bye",INDEX(plasman!$H$3:$H$68,MATCH(A9,plasman!$I$3:$I$68,0))),INDEX(spisak!$B$4:$B$151,MATCH(A9,spisak!$E$4:$E$151,0)))</f>
        <v>0</v>
      </c>
      <c r="D9" s="657"/>
      <c r="E9" s="657"/>
      <c r="F9" s="657"/>
      <c r="G9" s="664" t="str">
        <f>IF(ISNA(MATCH(C9,spisak!$B$4:$B$151,0)),"",INDEX(spisak!$C$4:$C$151,MATCH(C9,spisak!$B$4:$B$151,0)))</f>
        <v/>
      </c>
      <c r="H9" s="664"/>
      <c r="I9" s="666"/>
      <c r="J9" s="653" t="str">
        <f>IF(ISBLANK(partije!L201),"",partije!L201)</f>
        <v/>
      </c>
      <c r="K9" s="653" t="str">
        <f>IF(ISBLANK(partije!M201),"",partije!M201)</f>
        <v/>
      </c>
      <c r="L9" s="653" t="str">
        <f>IF(ISBLANK(partije!N201),"",partije!N201)</f>
        <v/>
      </c>
      <c r="M9" s="653" t="str">
        <f>IF(ISBLANK(partije!O201),"",partije!O201)</f>
        <v/>
      </c>
      <c r="N9" s="653" t="str">
        <f>IF(ISBLANK(partije!P201),"",partije!P201)</f>
        <v/>
      </c>
      <c r="O9" s="653" t="str">
        <f>IF(ISBLANK(partije!Q201),"",partije!Q201)</f>
        <v/>
      </c>
      <c r="P9" s="653" t="str">
        <f>IF(ISBLANK(partije!R201),"",partije!R201)</f>
        <v/>
      </c>
      <c r="Q9" s="121"/>
      <c r="R9" s="121"/>
      <c r="S9" s="121"/>
      <c r="T9" s="121"/>
      <c r="U9" s="121"/>
      <c r="V9" s="181"/>
      <c r="W9" s="182"/>
      <c r="X9" s="658" t="str">
        <f>partije!$S$224</f>
        <v/>
      </c>
      <c r="Y9" s="659"/>
      <c r="Z9" s="659"/>
      <c r="AA9" s="659"/>
      <c r="AB9" s="659"/>
      <c r="AC9" s="648" t="str">
        <f>IF(ISBLANK(partije!J224),"",IF(partije!J224&gt;partije!K224,partije!J224,partije!K224))</f>
        <v/>
      </c>
      <c r="AD9" s="703" t="str">
        <f>IF(ISBLANK(partije!J224),"",IF(partije!J224&gt;partije!K224,partije!K224,partije!J224))</f>
        <v/>
      </c>
      <c r="AE9" s="121"/>
      <c r="AF9" s="121"/>
      <c r="AG9" s="121"/>
      <c r="AH9" s="121"/>
      <c r="AI9" s="121"/>
      <c r="AJ9" s="120"/>
      <c r="AK9" s="120"/>
      <c r="AL9" s="120"/>
      <c r="AM9" s="32"/>
    </row>
    <row r="10" spans="1:39" ht="12" customHeight="1">
      <c r="A10" s="646">
        <v>5</v>
      </c>
      <c r="B10" s="647">
        <v>9</v>
      </c>
      <c r="C10" s="656" t="str">
        <f>IF(ISNA(MATCH(A10,spisak!$E$4:$E$151,0)),IF(ISNA(MATCH(A10,plasman!$I$3:$I$68,0)),"bye",INDEX(plasman!$H$3:$H$68,MATCH(A10,plasman!$I$3:$I$68,0))),INDEX(spisak!$B$4:$B$151,MATCH(A10,spisak!$E$4:$E$151,0)))</f>
        <v>Kostić Srđan</v>
      </c>
      <c r="D10" s="656"/>
      <c r="E10" s="656"/>
      <c r="F10" s="656"/>
      <c r="G10" s="663" t="str">
        <f>IF(ISNA(MATCH(C10,spisak!$B$4:$B$151,0)),"",INDEX(spisak!$C$4:$C$151,MATCH(C10,spisak!$B$4:$B$151,0)))</f>
        <v/>
      </c>
      <c r="H10" s="663"/>
      <c r="I10" s="663"/>
      <c r="J10" s="653"/>
      <c r="K10" s="653"/>
      <c r="L10" s="653"/>
      <c r="M10" s="653"/>
      <c r="N10" s="653"/>
      <c r="O10" s="653"/>
      <c r="P10" s="653"/>
      <c r="Q10" s="121"/>
      <c r="R10" s="121"/>
      <c r="S10" s="121"/>
      <c r="T10" s="121"/>
      <c r="U10" s="121"/>
      <c r="V10" s="181"/>
      <c r="W10" s="182"/>
      <c r="X10" s="660"/>
      <c r="Y10" s="661"/>
      <c r="Z10" s="661"/>
      <c r="AA10" s="661"/>
      <c r="AB10" s="661"/>
      <c r="AC10" s="649"/>
      <c r="AD10" s="704"/>
      <c r="AE10" s="121"/>
      <c r="AF10" s="121"/>
      <c r="AG10" s="121"/>
      <c r="AH10" s="121"/>
      <c r="AI10" s="121"/>
      <c r="AJ10" s="120"/>
      <c r="AK10" s="120"/>
      <c r="AL10" s="120"/>
      <c r="AM10" s="32"/>
    </row>
    <row r="11" spans="1:39" ht="12" customHeight="1">
      <c r="A11" s="646"/>
      <c r="B11" s="647">
        <v>9</v>
      </c>
      <c r="C11" s="657">
        <f>IF(ISNA(MATCH(A11,spisak!$E$4:$E$151,0)),IF(ISNA(MATCH(A11,plasman!$I$3:$I$68,0)),"bye",INDEX(plasman!$H$3:$H$68,MATCH(A11,plasman!$I$3:$I$68,0))),INDEX(spisak!$B$4:$B$151,MATCH(A11,spisak!$E$4:$E$151,0)))</f>
        <v>0</v>
      </c>
      <c r="D11" s="657"/>
      <c r="E11" s="657"/>
      <c r="F11" s="657"/>
      <c r="G11" s="664" t="str">
        <f>IF(ISNA(MATCH(C11,spisak!$B$4:$B$151,0)),"",INDEX(spisak!$C$4:$C$151,MATCH(C11,spisak!$B$4:$B$151,0)))</f>
        <v/>
      </c>
      <c r="H11" s="664"/>
      <c r="I11" s="664"/>
      <c r="J11" s="659" t="str">
        <f>partije!S202</f>
        <v>Kostić Srđan</v>
      </c>
      <c r="K11" s="659"/>
      <c r="L11" s="659"/>
      <c r="M11" s="659"/>
      <c r="N11" s="659"/>
      <c r="O11" s="648" t="str">
        <f>IF(ISBLANK(partije!J202),"",IF(partije!J202&gt;partije!K202,partije!J202,partije!K202))</f>
        <v/>
      </c>
      <c r="P11" s="659" t="str">
        <f>IF(ISBLANK(partije!J202),"",IF(partije!J202&gt;partije!K202,partije!K202,partije!J202))</f>
        <v/>
      </c>
      <c r="Q11" s="121"/>
      <c r="R11" s="121"/>
      <c r="S11" s="121"/>
      <c r="T11" s="121"/>
      <c r="U11" s="121"/>
      <c r="V11" s="181"/>
      <c r="W11" s="182"/>
      <c r="X11" s="654" t="str">
        <f>IF(ISBLANK(partije!L224),"",partije!L224)</f>
        <v/>
      </c>
      <c r="Y11" s="654" t="str">
        <f>IF(ISBLANK(partije!M224),"",partije!M224)</f>
        <v/>
      </c>
      <c r="Z11" s="654" t="str">
        <f>IF(ISBLANK(partije!N224),"",partije!N224)</f>
        <v/>
      </c>
      <c r="AA11" s="654" t="str">
        <f>IF(ISBLANK(partije!O224),"",partije!O224)</f>
        <v/>
      </c>
      <c r="AB11" s="654" t="str">
        <f>IF(ISBLANK(partije!P224),"",partije!P224)</f>
        <v/>
      </c>
      <c r="AC11" s="654" t="str">
        <f>IF(ISBLANK(partije!Q224),"",partije!Q224)</f>
        <v/>
      </c>
      <c r="AD11" s="667" t="str">
        <f>IF(ISBLANK(partije!R224),"",partije!R224)</f>
        <v/>
      </c>
      <c r="AE11" s="121"/>
      <c r="AF11" s="121"/>
      <c r="AG11" s="121"/>
      <c r="AH11" s="121"/>
      <c r="AI11" s="121"/>
      <c r="AJ11" s="120"/>
      <c r="AK11" s="120"/>
      <c r="AL11" s="120"/>
      <c r="AM11" s="32"/>
    </row>
    <row r="12" spans="1:39" ht="12" customHeight="1">
      <c r="A12" s="705">
        <v>6</v>
      </c>
      <c r="B12" s="647"/>
      <c r="C12" s="712" t="str">
        <f>IF(ISNA(MATCH(A12,spisak!$E$4:$E$151,0)),IF(ISNA(MATCH(A12,plasman!$I$3:$I$68,0)),"bye",INDEX(plasman!$H$3:$H$68,MATCH(A12,plasman!$I$3:$I$68,0))),INDEX(spisak!$B$4:$B$151,MATCH(A12,spisak!$E$4:$E$151,0)))</f>
        <v>bye</v>
      </c>
      <c r="D12" s="712"/>
      <c r="E12" s="712"/>
      <c r="F12" s="712"/>
      <c r="G12" s="713" t="str">
        <f>IF(ISNA(MATCH(C12,spisak!$B$4:$B$151,0)),"",INDEX(spisak!$C$4:$C$151,MATCH(C12,spisak!$B$4:$B$151,0)))</f>
        <v/>
      </c>
      <c r="H12" s="713"/>
      <c r="I12" s="714"/>
      <c r="J12" s="661"/>
      <c r="K12" s="661"/>
      <c r="L12" s="661"/>
      <c r="M12" s="661"/>
      <c r="N12" s="661"/>
      <c r="O12" s="649"/>
      <c r="P12" s="661"/>
      <c r="Q12" s="121"/>
      <c r="R12" s="121"/>
      <c r="S12" s="121"/>
      <c r="T12" s="121"/>
      <c r="U12" s="121"/>
      <c r="V12" s="181"/>
      <c r="W12" s="182"/>
      <c r="X12" s="654"/>
      <c r="Y12" s="654"/>
      <c r="Z12" s="654"/>
      <c r="AA12" s="654"/>
      <c r="AB12" s="654"/>
      <c r="AC12" s="654"/>
      <c r="AD12" s="668"/>
      <c r="AE12" s="121"/>
      <c r="AF12" s="121"/>
      <c r="AG12" s="121"/>
      <c r="AH12" s="121"/>
      <c r="AI12" s="121"/>
      <c r="AJ12" s="120"/>
      <c r="AK12" s="120"/>
      <c r="AL12" s="120"/>
      <c r="AM12" s="32"/>
    </row>
    <row r="13" spans="1:39" ht="12" customHeight="1">
      <c r="A13" s="705"/>
      <c r="B13" s="647"/>
      <c r="C13" s="706">
        <f>IF(ISNA(MATCH(A13,spisak!$E$4:$E$151,0)),IF(ISNA(MATCH(A13,plasman!$I$3:$I$68,0)),"bye",INDEX(plasman!$H$3:$H$68,MATCH(A13,plasman!$I$3:$I$68,0))),INDEX(spisak!$B$4:$B$151,MATCH(A13,spisak!$E$4:$E$151,0)))</f>
        <v>0</v>
      </c>
      <c r="D13" s="706"/>
      <c r="E13" s="706"/>
      <c r="F13" s="706"/>
      <c r="G13" s="707" t="str">
        <f>IF(ISNA(MATCH(C13,spisak!$B$4:$B$151,0)),"",INDEX(spisak!$C$4:$C$151,MATCH(C13,spisak!$B$4:$B$151,0)))</f>
        <v/>
      </c>
      <c r="H13" s="707"/>
      <c r="I13" s="708"/>
      <c r="J13" s="653" t="str">
        <f>IF(ISBLANK(partije!L202),"",partije!L202)</f>
        <v/>
      </c>
      <c r="K13" s="653" t="str">
        <f>IF(ISBLANK(partije!M202),"",partije!M202)</f>
        <v/>
      </c>
      <c r="L13" s="653" t="str">
        <f>IF(ISBLANK(partije!N202),"",partije!N202)</f>
        <v/>
      </c>
      <c r="M13" s="653" t="str">
        <f>IF(ISBLANK(partije!O202),"",partije!O202)</f>
        <v/>
      </c>
      <c r="N13" s="653" t="str">
        <f>IF(ISBLANK(partije!P202),"",partije!P202)</f>
        <v/>
      </c>
      <c r="O13" s="653" t="str">
        <f>IF(ISBLANK(partije!Q202),"",partije!Q202)</f>
        <v/>
      </c>
      <c r="P13" s="675" t="str">
        <f>IF(ISBLANK(partije!R202),"",partije!R202)</f>
        <v/>
      </c>
      <c r="Q13" s="658" t="str">
        <f>partije!$S$217</f>
        <v/>
      </c>
      <c r="R13" s="659"/>
      <c r="S13" s="659"/>
      <c r="T13" s="659"/>
      <c r="U13" s="659"/>
      <c r="V13" s="699" t="str">
        <f>IF(ISBLANK(partije!J217),"",IF(partije!J217&gt;partije!K217,partije!J217,partije!K217))</f>
        <v/>
      </c>
      <c r="W13" s="701"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5">
        <v>7</v>
      </c>
      <c r="B14" s="647"/>
      <c r="C14" s="706" t="str">
        <f>IF(ISNA(MATCH(A14,spisak!$E$4:$E$151,0)),IF(ISNA(MATCH(A14,plasman!$I$3:$I$68,0)),"bye",INDEX(plasman!$H$3:$H$68,MATCH(A14,plasman!$I$3:$I$68,0))),INDEX(spisak!$B$4:$B$151,MATCH(A14,spisak!$E$4:$E$151,0)))</f>
        <v>bye</v>
      </c>
      <c r="D14" s="706"/>
      <c r="E14" s="706"/>
      <c r="F14" s="706"/>
      <c r="G14" s="707" t="str">
        <f>IF(ISNA(MATCH(C14,spisak!$B$4:$B$151,0)),"",INDEX(spisak!$C$4:$C$151,MATCH(C14,spisak!$B$4:$B$151,0)))</f>
        <v/>
      </c>
      <c r="H14" s="707"/>
      <c r="I14" s="708"/>
      <c r="J14" s="674"/>
      <c r="K14" s="674"/>
      <c r="L14" s="674"/>
      <c r="M14" s="674"/>
      <c r="N14" s="674"/>
      <c r="O14" s="674"/>
      <c r="P14" s="676"/>
      <c r="Q14" s="660"/>
      <c r="R14" s="661"/>
      <c r="S14" s="661"/>
      <c r="T14" s="661"/>
      <c r="U14" s="661"/>
      <c r="V14" s="700"/>
      <c r="W14" s="702"/>
      <c r="X14" s="121"/>
      <c r="Y14" s="121"/>
      <c r="Z14" s="121"/>
      <c r="AA14" s="121"/>
      <c r="AB14" s="121"/>
      <c r="AC14" s="181"/>
      <c r="AD14" s="182"/>
      <c r="AE14" s="121"/>
      <c r="AF14" s="121"/>
      <c r="AG14" s="121"/>
      <c r="AH14" s="121"/>
      <c r="AI14" s="121"/>
      <c r="AJ14" s="120"/>
      <c r="AK14" s="120"/>
      <c r="AL14" s="120"/>
      <c r="AM14" s="32"/>
    </row>
    <row r="15" spans="1:39" ht="12" customHeight="1">
      <c r="A15" s="705"/>
      <c r="B15" s="647"/>
      <c r="C15" s="706">
        <f>IF(ISNA(MATCH(A15,spisak!$E$4:$E$151,0)),IF(ISNA(MATCH(A15,plasman!$I$3:$I$68,0)),"bye",INDEX(plasman!$H$3:$H$68,MATCH(A15,plasman!$I$3:$I$68,0))),INDEX(spisak!$B$4:$B$151,MATCH(A15,spisak!$E$4:$E$151,0)))</f>
        <v>0</v>
      </c>
      <c r="D15" s="706"/>
      <c r="E15" s="706"/>
      <c r="F15" s="706"/>
      <c r="G15" s="707" t="str">
        <f>IF(ISNA(MATCH(C15,spisak!$B$4:$B$151,0)),"",INDEX(spisak!$C$4:$C$151,MATCH(C15,spisak!$B$4:$B$151,0)))</f>
        <v/>
      </c>
      <c r="H15" s="707"/>
      <c r="I15" s="708"/>
      <c r="J15" s="659" t="str">
        <f>partije!$S$203</f>
        <v>Šujica Mateja</v>
      </c>
      <c r="K15" s="659"/>
      <c r="L15" s="659"/>
      <c r="M15" s="659"/>
      <c r="N15" s="659"/>
      <c r="O15" s="648" t="str">
        <f>IF(ISBLANK(partije!J203),"",IF(partije!J203&gt;partije!K203,partije!J203,partije!K203))</f>
        <v/>
      </c>
      <c r="P15" s="650" t="str">
        <f>IF(ISBLANK(partije!J203),"",IF(partije!J203&gt;partije!K203,partije!K203,partije!J203))</f>
        <v/>
      </c>
      <c r="Q15" s="654" t="str">
        <f>IF(ISBLANK(partije!L217),"",partije!L217)</f>
        <v/>
      </c>
      <c r="R15" s="654" t="str">
        <f>IF(ISBLANK(partije!M217),"",partije!M217)</f>
        <v/>
      </c>
      <c r="S15" s="654" t="str">
        <f>IF(ISBLANK(partije!N217),"",partije!N217)</f>
        <v/>
      </c>
      <c r="T15" s="654" t="str">
        <f>IF(ISBLANK(partije!O217),"",partije!O217)</f>
        <v/>
      </c>
      <c r="U15" s="654" t="str">
        <f>IF(ISBLANK(partije!P217),"",partije!P217)</f>
        <v/>
      </c>
      <c r="V15" s="654" t="str">
        <f>IF(ISBLANK(partije!Q217),"",partije!Q217)</f>
        <v/>
      </c>
      <c r="W15" s="654"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6">
        <v>8</v>
      </c>
      <c r="B16" s="647">
        <v>8</v>
      </c>
      <c r="C16" s="709" t="str">
        <f>IF(ISNA(MATCH(A16,spisak!$E$4:$E$151,0)),IF(ISNA(MATCH(A16,plasman!$I$3:$I$68,0)),"bye",INDEX(plasman!$H$3:$H$68,MATCH(A16,plasman!$I$3:$I$68,0))),INDEX(spisak!$B$4:$B$151,MATCH(A16,spisak!$E$4:$E$151,0)))</f>
        <v>Šujica Mateja</v>
      </c>
      <c r="D16" s="709"/>
      <c r="E16" s="709"/>
      <c r="F16" s="709"/>
      <c r="G16" s="710" t="str">
        <f>IF(ISNA(MATCH(C16,spisak!$B$4:$B$151,0)),"",INDEX(spisak!$C$4:$C$151,MATCH(C16,spisak!$B$4:$B$151,0)))</f>
        <v>Top Spin STOREK</v>
      </c>
      <c r="H16" s="710"/>
      <c r="I16" s="711"/>
      <c r="J16" s="661"/>
      <c r="K16" s="661"/>
      <c r="L16" s="661"/>
      <c r="M16" s="661"/>
      <c r="N16" s="661"/>
      <c r="O16" s="649"/>
      <c r="P16" s="651"/>
      <c r="Q16" s="654"/>
      <c r="R16" s="654"/>
      <c r="S16" s="654"/>
      <c r="T16" s="654"/>
      <c r="U16" s="654"/>
      <c r="V16" s="654"/>
      <c r="W16" s="654"/>
      <c r="X16" s="121"/>
      <c r="Y16" s="121"/>
      <c r="Z16" s="121"/>
      <c r="AA16" s="121"/>
      <c r="AB16" s="121"/>
      <c r="AC16" s="181"/>
      <c r="AD16" s="182"/>
      <c r="AE16" s="121"/>
      <c r="AF16" s="121"/>
      <c r="AG16" s="121"/>
      <c r="AH16" s="121"/>
      <c r="AI16" s="121"/>
      <c r="AJ16" s="120"/>
      <c r="AK16" s="120"/>
      <c r="AL16" s="120"/>
      <c r="AM16" s="32"/>
    </row>
    <row r="17" spans="1:39" ht="12" customHeight="1">
      <c r="A17" s="646"/>
      <c r="B17" s="647">
        <v>8</v>
      </c>
      <c r="C17" s="657">
        <f>IF(ISNA(MATCH(A17,spisak!$E$4:$E$151,0)),IF(ISNA(MATCH(A17,plasman!$I$3:$I$68,0)),"bye",INDEX(plasman!$H$3:$H$68,MATCH(A17,plasman!$I$3:$I$68,0))),INDEX(spisak!$B$4:$B$151,MATCH(A17,spisak!$E$4:$E$151,0)))</f>
        <v>0</v>
      </c>
      <c r="D17" s="657"/>
      <c r="E17" s="657"/>
      <c r="F17" s="657"/>
      <c r="G17" s="664" t="str">
        <f>IF(ISNA(MATCH(C17,spisak!$B$4:$B$151,0)),"",INDEX(spisak!$C$4:$C$151,MATCH(C17,spisak!$B$4:$B$151,0)))</f>
        <v/>
      </c>
      <c r="H17" s="664"/>
      <c r="I17" s="666"/>
      <c r="J17" s="653" t="str">
        <f>IF(ISBLANK(partije!L203),"",partije!L203)</f>
        <v/>
      </c>
      <c r="K17" s="653" t="str">
        <f>IF(ISBLANK(partije!M203),"",partije!M203)</f>
        <v/>
      </c>
      <c r="L17" s="653" t="str">
        <f>IF(ISBLANK(partije!N203),"",partije!N203)</f>
        <v/>
      </c>
      <c r="M17" s="653" t="str">
        <f>IF(ISBLANK(partije!O203),"",partije!O203)</f>
        <v/>
      </c>
      <c r="N17" s="653" t="str">
        <f>IF(ISBLANK(partije!P203),"",partije!P203)</f>
        <v/>
      </c>
      <c r="O17" s="653" t="str">
        <f>IF(ISBLANK(partije!Q203),"",partije!Q203)</f>
        <v/>
      </c>
      <c r="P17" s="653"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6">
        <v>9</v>
      </c>
      <c r="B18" s="647">
        <v>5</v>
      </c>
      <c r="C18" s="656" t="str">
        <f>IF(ISNA(MATCH(A18,spisak!$E$4:$E$151,0)),IF(ISNA(MATCH(A18,plasman!$I$3:$I$68,0)),"bye",INDEX(plasman!$H$3:$H$68,MATCH(A18,plasman!$I$3:$I$68,0))),INDEX(spisak!$B$4:$B$151,MATCH(A18,spisak!$E$4:$E$151,0)))</f>
        <v>Pucarević Pavle</v>
      </c>
      <c r="D18" s="656"/>
      <c r="E18" s="656"/>
      <c r="F18" s="656"/>
      <c r="G18" s="663" t="str">
        <f>IF(ISNA(MATCH(C18,spisak!$B$4:$B$151,0)),"",INDEX(spisak!$C$4:$C$151,MATCH(C18,spisak!$B$4:$B$151,0)))</f>
        <v>Hajduk Veljko</v>
      </c>
      <c r="H18" s="663"/>
      <c r="I18" s="663"/>
      <c r="J18" s="653"/>
      <c r="K18" s="653"/>
      <c r="L18" s="653"/>
      <c r="M18" s="653"/>
      <c r="N18" s="653"/>
      <c r="O18" s="653"/>
      <c r="P18" s="653"/>
      <c r="Q18" s="121"/>
      <c r="R18" s="121"/>
      <c r="S18" s="121"/>
      <c r="T18" s="121"/>
      <c r="U18" s="121"/>
      <c r="V18" s="181"/>
      <c r="W18" s="127"/>
      <c r="X18" s="121"/>
      <c r="Y18" s="121"/>
      <c r="Z18" s="121"/>
      <c r="AA18" s="121"/>
      <c r="AB18" s="121"/>
      <c r="AC18" s="181"/>
      <c r="AD18" s="182"/>
      <c r="AE18" s="658" t="str">
        <f>partije!$S$228</f>
        <v/>
      </c>
      <c r="AF18" s="659"/>
      <c r="AG18" s="659"/>
      <c r="AH18" s="659"/>
      <c r="AI18" s="659"/>
      <c r="AJ18" s="680" t="str">
        <f>IF(ISBLANK(partije!J228),"",IF(partije!J228&gt;partije!K228,partije!J228,partije!K228))</f>
        <v/>
      </c>
      <c r="AK18" s="698" t="str">
        <f>IF(ISBLANK(partije!J228),"",IF(partije!J228&gt;partije!K228,partije!K228,partije!J228))</f>
        <v/>
      </c>
      <c r="AL18" s="120"/>
      <c r="AM18" s="32"/>
    </row>
    <row r="19" spans="1:39" ht="12" customHeight="1">
      <c r="A19" s="646"/>
      <c r="B19" s="647">
        <v>5</v>
      </c>
      <c r="C19" s="657">
        <f>IF(ISNA(MATCH(A19,spisak!$E$4:$E$151,0)),IF(ISNA(MATCH(A19,plasman!$I$3:$I$68,0)),"bye",INDEX(plasman!$H$3:$H$68,MATCH(A19,plasman!$I$3:$I$68,0))),INDEX(spisak!$B$4:$B$151,MATCH(A19,spisak!$E$4:$E$151,0)))</f>
        <v>0</v>
      </c>
      <c r="D19" s="657"/>
      <c r="E19" s="657"/>
      <c r="F19" s="657"/>
      <c r="G19" s="664" t="str">
        <f>IF(ISNA(MATCH(C19,spisak!$B$4:$B$151,0)),"",INDEX(spisak!$C$4:$C$151,MATCH(C19,spisak!$B$4:$B$151,0)))</f>
        <v/>
      </c>
      <c r="H19" s="664"/>
      <c r="I19" s="664"/>
      <c r="J19" s="659" t="str">
        <f>partije!$S$204</f>
        <v>Pucarević Pavle</v>
      </c>
      <c r="K19" s="659"/>
      <c r="L19" s="659"/>
      <c r="M19" s="659"/>
      <c r="N19" s="659"/>
      <c r="O19" s="648" t="str">
        <f>IF(ISBLANK(partije!J204),"",IF(partije!J204&gt;partije!K204,partije!J204,partije!K204))</f>
        <v/>
      </c>
      <c r="P19" s="659" t="str">
        <f>IF(ISBLANK(partije!J204),"",IF(partije!J204&gt;partije!K204,partije!K204,partije!J204))</f>
        <v/>
      </c>
      <c r="Q19" s="121"/>
      <c r="R19" s="121"/>
      <c r="S19" s="121"/>
      <c r="T19" s="121"/>
      <c r="U19" s="121"/>
      <c r="V19" s="181"/>
      <c r="W19" s="127"/>
      <c r="X19" s="121"/>
      <c r="Y19" s="121"/>
      <c r="Z19" s="121"/>
      <c r="AA19" s="121"/>
      <c r="AB19" s="121"/>
      <c r="AC19" s="181"/>
      <c r="AD19" s="182"/>
      <c r="AE19" s="660"/>
      <c r="AF19" s="661"/>
      <c r="AG19" s="661"/>
      <c r="AH19" s="661"/>
      <c r="AI19" s="661"/>
      <c r="AJ19" s="681"/>
      <c r="AK19" s="696"/>
      <c r="AL19" s="120"/>
      <c r="AM19" s="32"/>
    </row>
    <row r="20" spans="1:39" ht="12" customHeight="1">
      <c r="A20" s="705">
        <v>10</v>
      </c>
      <c r="B20" s="647"/>
      <c r="C20" s="712" t="str">
        <f>IF(ISNA(MATCH(A20,spisak!$E$4:$E$151,0)),IF(ISNA(MATCH(A20,plasman!$I$3:$I$68,0)),"bye",INDEX(plasman!$H$3:$H$68,MATCH(A20,plasman!$I$3:$I$68,0))),INDEX(spisak!$B$4:$B$151,MATCH(A20,spisak!$E$4:$E$151,0)))</f>
        <v>bye</v>
      </c>
      <c r="D20" s="712"/>
      <c r="E20" s="712"/>
      <c r="F20" s="712"/>
      <c r="G20" s="713" t="str">
        <f>IF(ISNA(MATCH(C20,spisak!$B$4:$B$151,0)),"",INDEX(spisak!$C$4:$C$151,MATCH(C20,spisak!$B$4:$B$151,0)))</f>
        <v/>
      </c>
      <c r="H20" s="713"/>
      <c r="I20" s="714"/>
      <c r="J20" s="661"/>
      <c r="K20" s="661"/>
      <c r="L20" s="661"/>
      <c r="M20" s="661"/>
      <c r="N20" s="661"/>
      <c r="O20" s="649"/>
      <c r="P20" s="661"/>
      <c r="Q20" s="121"/>
      <c r="R20" s="121"/>
      <c r="S20" s="121"/>
      <c r="T20" s="121"/>
      <c r="U20" s="121"/>
      <c r="V20" s="181"/>
      <c r="W20" s="127"/>
      <c r="X20" s="121"/>
      <c r="Y20" s="121"/>
      <c r="Z20" s="121"/>
      <c r="AA20" s="121"/>
      <c r="AB20" s="121"/>
      <c r="AC20" s="181"/>
      <c r="AD20" s="182"/>
      <c r="AE20" s="654" t="str">
        <f>IF(ISBLANK(partije!L228),"",partije!L228)</f>
        <v/>
      </c>
      <c r="AF20" s="654" t="str">
        <f>IF(ISBLANK(partije!M228),"",partije!M228)</f>
        <v/>
      </c>
      <c r="AG20" s="654" t="str">
        <f>IF(ISBLANK(partije!N228),"",partije!N228)</f>
        <v/>
      </c>
      <c r="AH20" s="654" t="str">
        <f>IF(ISBLANK(partije!O228),"",partije!O228)</f>
        <v/>
      </c>
      <c r="AI20" s="654" t="str">
        <f>IF(ISBLANK(partije!P228),"",partije!P228)</f>
        <v/>
      </c>
      <c r="AJ20" s="654" t="str">
        <f>IF(ISBLANK(partije!Q228),"",partije!Q228)</f>
        <v/>
      </c>
      <c r="AK20" s="667" t="str">
        <f>IF(ISBLANK(partije!R228),"",partije!R228)</f>
        <v/>
      </c>
      <c r="AL20" s="120"/>
      <c r="AM20" s="32"/>
    </row>
    <row r="21" spans="1:39" ht="12" customHeight="1">
      <c r="A21" s="705"/>
      <c r="B21" s="647"/>
      <c r="C21" s="706">
        <f>IF(ISNA(MATCH(A21,spisak!$E$4:$E$151,0)),IF(ISNA(MATCH(A21,plasman!$I$3:$I$68,0)),"bye",INDEX(plasman!$H$3:$H$68,MATCH(A21,plasman!$I$3:$I$68,0))),INDEX(spisak!$B$4:$B$151,MATCH(A21,spisak!$E$4:$E$151,0)))</f>
        <v>0</v>
      </c>
      <c r="D21" s="706"/>
      <c r="E21" s="706"/>
      <c r="F21" s="706"/>
      <c r="G21" s="707" t="str">
        <f>IF(ISNA(MATCH(C21,spisak!$B$4:$B$151,0)),"",INDEX(spisak!$C$4:$C$151,MATCH(C21,spisak!$B$4:$B$151,0)))</f>
        <v/>
      </c>
      <c r="H21" s="707"/>
      <c r="I21" s="708"/>
      <c r="J21" s="653" t="str">
        <f>IF(ISBLANK(partije!L204),"",partije!L204)</f>
        <v/>
      </c>
      <c r="K21" s="653" t="str">
        <f>IF(ISBLANK(partije!M204),"",partije!M204)</f>
        <v/>
      </c>
      <c r="L21" s="653" t="str">
        <f>IF(ISBLANK(partije!N204),"",partije!N204)</f>
        <v/>
      </c>
      <c r="M21" s="653" t="str">
        <f>IF(ISBLANK(partije!O204),"",partije!O204)</f>
        <v/>
      </c>
      <c r="N21" s="653" t="str">
        <f>IF(ISBLANK(partije!P204),"",partije!P204)</f>
        <v/>
      </c>
      <c r="O21" s="653" t="str">
        <f>IF(ISBLANK(partije!Q204),"",partije!Q204)</f>
        <v/>
      </c>
      <c r="P21" s="675" t="str">
        <f>IF(ISBLANK(partije!R204),"",partije!R204)</f>
        <v/>
      </c>
      <c r="Q21" s="658" t="str">
        <f>partije!$S$218</f>
        <v/>
      </c>
      <c r="R21" s="659"/>
      <c r="S21" s="659"/>
      <c r="T21" s="659"/>
      <c r="U21" s="659"/>
      <c r="V21" s="648" t="str">
        <f>IF(ISBLANK(partije!J218),"",IF(partije!J218&gt;partije!K218,partije!J218,partije!K218))</f>
        <v/>
      </c>
      <c r="W21" s="659" t="str">
        <f>IF(ISBLANK(partije!J218),"",IF(partije!J218&gt;partije!K218,partije!K218,partije!J218))</f>
        <v/>
      </c>
      <c r="X21" s="121"/>
      <c r="Y21" s="121"/>
      <c r="Z21" s="121"/>
      <c r="AA21" s="121"/>
      <c r="AB21" s="121"/>
      <c r="AC21" s="181"/>
      <c r="AD21" s="182"/>
      <c r="AE21" s="654"/>
      <c r="AF21" s="654"/>
      <c r="AG21" s="654"/>
      <c r="AH21" s="654"/>
      <c r="AI21" s="654"/>
      <c r="AJ21" s="654"/>
      <c r="AK21" s="668"/>
      <c r="AL21" s="120"/>
      <c r="AM21" s="32"/>
    </row>
    <row r="22" spans="1:39" ht="12" customHeight="1">
      <c r="A22" s="705">
        <v>11</v>
      </c>
      <c r="B22" s="647"/>
      <c r="C22" s="706" t="str">
        <f>IF(ISNA(MATCH(A22,spisak!$E$4:$E$151,0)),IF(ISNA(MATCH(A22,plasman!$I$3:$I$68,0)),"bye",INDEX(plasman!$H$3:$H$68,MATCH(A22,plasman!$I$3:$I$68,0))),INDEX(spisak!$B$4:$B$151,MATCH(A22,spisak!$E$4:$E$151,0)))</f>
        <v>bye</v>
      </c>
      <c r="D22" s="706"/>
      <c r="E22" s="706"/>
      <c r="F22" s="706"/>
      <c r="G22" s="707" t="str">
        <f>IF(ISNA(MATCH(C22,spisak!$B$4:$B$151,0)),"",INDEX(spisak!$C$4:$C$151,MATCH(C22,spisak!$B$4:$B$151,0)))</f>
        <v/>
      </c>
      <c r="H22" s="707"/>
      <c r="I22" s="708"/>
      <c r="J22" s="674"/>
      <c r="K22" s="674"/>
      <c r="L22" s="674"/>
      <c r="M22" s="674"/>
      <c r="N22" s="674"/>
      <c r="O22" s="674"/>
      <c r="P22" s="676"/>
      <c r="Q22" s="660"/>
      <c r="R22" s="661"/>
      <c r="S22" s="661"/>
      <c r="T22" s="661"/>
      <c r="U22" s="661"/>
      <c r="V22" s="649"/>
      <c r="W22" s="661"/>
      <c r="X22" s="121"/>
      <c r="Y22" s="121"/>
      <c r="Z22" s="121"/>
      <c r="AA22" s="121"/>
      <c r="AB22" s="121"/>
      <c r="AC22" s="181"/>
      <c r="AD22" s="182"/>
      <c r="AE22" s="121"/>
      <c r="AF22" s="121"/>
      <c r="AG22" s="121"/>
      <c r="AH22" s="121"/>
      <c r="AI22" s="121"/>
      <c r="AJ22" s="120"/>
      <c r="AK22" s="122"/>
      <c r="AL22" s="120"/>
      <c r="AM22" s="32"/>
    </row>
    <row r="23" spans="1:39" ht="12" customHeight="1">
      <c r="A23" s="705"/>
      <c r="B23" s="647"/>
      <c r="C23" s="706">
        <f>IF(ISNA(MATCH(A23,spisak!$E$4:$E$151,0)),IF(ISNA(MATCH(A23,plasman!$I$3:$I$68,0)),"bye",INDEX(plasman!$H$3:$H$68,MATCH(A23,plasman!$I$3:$I$68,0))),INDEX(spisak!$B$4:$B$151,MATCH(A23,spisak!$E$4:$E$151,0)))</f>
        <v>0</v>
      </c>
      <c r="D23" s="706"/>
      <c r="E23" s="706"/>
      <c r="F23" s="706"/>
      <c r="G23" s="707" t="str">
        <f>IF(ISNA(MATCH(C23,spisak!$B$4:$B$151,0)),"",INDEX(spisak!$C$4:$C$151,MATCH(C23,spisak!$B$4:$B$151,0)))</f>
        <v/>
      </c>
      <c r="H23" s="707"/>
      <c r="I23" s="708"/>
      <c r="J23" s="659" t="str">
        <f>partije!$S$205</f>
        <v>Pavković Đorđe</v>
      </c>
      <c r="K23" s="659"/>
      <c r="L23" s="659"/>
      <c r="M23" s="659"/>
      <c r="N23" s="659"/>
      <c r="O23" s="648" t="str">
        <f>IF(ISBLANK(partije!J205),"",IF(partije!J205&gt;partije!K205,partije!J205,partije!K205))</f>
        <v/>
      </c>
      <c r="P23" s="650" t="str">
        <f>IF(ISBLANK(partije!J205),"",IF(partije!J205&gt;partije!K205,partije!K205,partije!J205))</f>
        <v/>
      </c>
      <c r="Q23" s="654" t="str">
        <f>IF(ISBLANK(partije!L218),"",partije!L218)</f>
        <v/>
      </c>
      <c r="R23" s="654" t="str">
        <f>IF(ISBLANK(partije!M218),"",partije!M218)</f>
        <v/>
      </c>
      <c r="S23" s="654" t="str">
        <f>IF(ISBLANK(partije!N218),"",partije!N218)</f>
        <v/>
      </c>
      <c r="T23" s="654" t="str">
        <f>IF(ISBLANK(partije!O218),"",partije!O218)</f>
        <v/>
      </c>
      <c r="U23" s="654" t="str">
        <f>IF(ISBLANK(partije!P218),"",partije!P218)</f>
        <v/>
      </c>
      <c r="V23" s="654" t="str">
        <f>IF(ISBLANK(partije!Q218),"",partije!Q218)</f>
        <v/>
      </c>
      <c r="W23" s="667"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6">
        <v>12</v>
      </c>
      <c r="B24" s="647">
        <v>12</v>
      </c>
      <c r="C24" s="709" t="str">
        <f>IF(ISNA(MATCH(A24,spisak!$E$4:$E$151,0)),IF(ISNA(MATCH(A24,plasman!$I$3:$I$68,0)),"bye",INDEX(plasman!$H$3:$H$68,MATCH(A24,plasman!$I$3:$I$68,0))),INDEX(spisak!$B$4:$B$151,MATCH(A24,spisak!$E$4:$E$151,0)))</f>
        <v>Pavković Đorđe</v>
      </c>
      <c r="D24" s="709"/>
      <c r="E24" s="709"/>
      <c r="F24" s="709"/>
      <c r="G24" s="710" t="str">
        <f>IF(ISNA(MATCH(C24,spisak!$B$4:$B$151,0)),"",INDEX(spisak!$C$4:$C$151,MATCH(C24,spisak!$B$4:$B$151,0)))</f>
        <v>Ozren</v>
      </c>
      <c r="H24" s="710"/>
      <c r="I24" s="711"/>
      <c r="J24" s="661"/>
      <c r="K24" s="661"/>
      <c r="L24" s="661"/>
      <c r="M24" s="661"/>
      <c r="N24" s="661"/>
      <c r="O24" s="649"/>
      <c r="P24" s="651"/>
      <c r="Q24" s="654"/>
      <c r="R24" s="654"/>
      <c r="S24" s="654"/>
      <c r="T24" s="654"/>
      <c r="U24" s="654"/>
      <c r="V24" s="654"/>
      <c r="W24" s="668"/>
      <c r="X24" s="123"/>
      <c r="Y24" s="121"/>
      <c r="Z24" s="121"/>
      <c r="AA24" s="121"/>
      <c r="AB24" s="121"/>
      <c r="AC24" s="181"/>
      <c r="AD24" s="182"/>
      <c r="AE24" s="121"/>
      <c r="AF24" s="121"/>
      <c r="AG24" s="121"/>
      <c r="AH24" s="121"/>
      <c r="AI24" s="121"/>
      <c r="AJ24" s="120"/>
      <c r="AK24" s="122"/>
      <c r="AL24" s="120"/>
      <c r="AM24" s="32"/>
    </row>
    <row r="25" spans="1:39" ht="12" customHeight="1">
      <c r="A25" s="646"/>
      <c r="B25" s="647">
        <v>12</v>
      </c>
      <c r="C25" s="657">
        <f>IF(ISNA(MATCH(A25,spisak!$E$4:$E$151,0)),IF(ISNA(MATCH(A25,plasman!$I$3:$I$68,0)),"bye",INDEX(plasman!$H$3:$H$68,MATCH(A25,plasman!$I$3:$I$68,0))),INDEX(spisak!$B$4:$B$151,MATCH(A25,spisak!$E$4:$E$151,0)))</f>
        <v>0</v>
      </c>
      <c r="D25" s="657"/>
      <c r="E25" s="657"/>
      <c r="F25" s="657"/>
      <c r="G25" s="664" t="str">
        <f>IF(ISNA(MATCH(C25,spisak!$B$4:$B$151,0)),"",INDEX(spisak!$C$4:$C$151,MATCH(C25,spisak!$B$4:$B$151,0)))</f>
        <v/>
      </c>
      <c r="H25" s="664"/>
      <c r="I25" s="666"/>
      <c r="J25" s="653" t="str">
        <f>IF(ISBLANK(partije!L205),"",partije!L205)</f>
        <v/>
      </c>
      <c r="K25" s="653" t="str">
        <f>IF(ISBLANK(partije!M205),"",partije!M205)</f>
        <v/>
      </c>
      <c r="L25" s="653" t="str">
        <f>IF(ISBLANK(partije!N205),"",partije!N205)</f>
        <v/>
      </c>
      <c r="M25" s="653" t="str">
        <f>IF(ISBLANK(partije!O205),"",partije!O205)</f>
        <v/>
      </c>
      <c r="N25" s="653" t="str">
        <f>IF(ISBLANK(partije!P205),"",partije!P205)</f>
        <v/>
      </c>
      <c r="O25" s="653" t="str">
        <f>IF(ISBLANK(partije!Q205),"",partije!Q205)</f>
        <v/>
      </c>
      <c r="P25" s="653" t="str">
        <f>IF(ISBLANK(partije!R205),"",partije!R205)</f>
        <v/>
      </c>
      <c r="Q25" s="121"/>
      <c r="R25" s="121"/>
      <c r="S25" s="121"/>
      <c r="T25" s="121"/>
      <c r="U25" s="121"/>
      <c r="V25" s="181"/>
      <c r="W25" s="182"/>
      <c r="X25" s="658" t="str">
        <f>partije!$S$225</f>
        <v/>
      </c>
      <c r="Y25" s="659"/>
      <c r="Z25" s="659"/>
      <c r="AA25" s="659"/>
      <c r="AB25" s="659"/>
      <c r="AC25" s="648" t="str">
        <f>IF(ISBLANK(partije!J225),"",IF(partije!J225&gt;partije!K225,partije!J225,partije!K225))</f>
        <v/>
      </c>
      <c r="AD25" s="650" t="str">
        <f>IF(ISBLANK(partije!J225),"",IF(partije!J225&gt;partije!K225,partije!K225,partije!J225))</f>
        <v/>
      </c>
      <c r="AE25" s="121"/>
      <c r="AF25" s="121"/>
      <c r="AG25" s="121"/>
      <c r="AH25" s="121"/>
      <c r="AI25" s="121"/>
      <c r="AJ25" s="120"/>
      <c r="AK25" s="122"/>
      <c r="AL25" s="120"/>
      <c r="AM25" s="32"/>
    </row>
    <row r="26" spans="1:39" ht="12" customHeight="1">
      <c r="A26" s="646">
        <v>13</v>
      </c>
      <c r="B26" s="647">
        <v>13</v>
      </c>
      <c r="C26" s="656" t="str">
        <f>IF(ISNA(MATCH(A26,spisak!$E$4:$E$151,0)),IF(ISNA(MATCH(A26,plasman!$I$3:$I$68,0)),"bye",INDEX(plasman!$H$3:$H$68,MATCH(A26,plasman!$I$3:$I$68,0))),INDEX(spisak!$B$4:$B$151,MATCH(A26,spisak!$E$4:$E$151,0)))</f>
        <v>Trošić Janko</v>
      </c>
      <c r="D26" s="656"/>
      <c r="E26" s="656"/>
      <c r="F26" s="656"/>
      <c r="G26" s="663" t="str">
        <f>IF(ISNA(MATCH(C26,spisak!$B$4:$B$151,0)),"",INDEX(spisak!$C$4:$C$151,MATCH(C26,spisak!$B$4:$B$151,0)))</f>
        <v>Grabovac SPIN</v>
      </c>
      <c r="H26" s="663"/>
      <c r="I26" s="663"/>
      <c r="J26" s="653"/>
      <c r="K26" s="653"/>
      <c r="L26" s="653"/>
      <c r="M26" s="653"/>
      <c r="N26" s="653"/>
      <c r="O26" s="653"/>
      <c r="P26" s="653"/>
      <c r="Q26" s="121"/>
      <c r="R26" s="121"/>
      <c r="S26" s="121"/>
      <c r="T26" s="121"/>
      <c r="U26" s="121"/>
      <c r="V26" s="181"/>
      <c r="W26" s="182"/>
      <c r="X26" s="660"/>
      <c r="Y26" s="661"/>
      <c r="Z26" s="661"/>
      <c r="AA26" s="661"/>
      <c r="AB26" s="661"/>
      <c r="AC26" s="649"/>
      <c r="AD26" s="651"/>
      <c r="AE26" s="121"/>
      <c r="AF26" s="121"/>
      <c r="AG26" s="121"/>
      <c r="AH26" s="121"/>
      <c r="AI26" s="121"/>
      <c r="AJ26" s="120"/>
      <c r="AK26" s="122"/>
      <c r="AL26" s="120"/>
      <c r="AM26" s="32"/>
    </row>
    <row r="27" spans="1:39" ht="12" customHeight="1">
      <c r="A27" s="646"/>
      <c r="B27" s="647">
        <v>13</v>
      </c>
      <c r="C27" s="657">
        <f>IF(ISNA(MATCH(A27,spisak!$E$4:$E$151,0)),IF(ISNA(MATCH(A27,plasman!$I$3:$I$68,0)),"bye",INDEX(plasman!$H$3:$H$68,MATCH(A27,plasman!$I$3:$I$68,0))),INDEX(spisak!$B$4:$B$151,MATCH(A27,spisak!$E$4:$E$151,0)))</f>
        <v>0</v>
      </c>
      <c r="D27" s="657"/>
      <c r="E27" s="657"/>
      <c r="F27" s="657"/>
      <c r="G27" s="664" t="str">
        <f>IF(ISNA(MATCH(C27,spisak!$B$4:$B$151,0)),"",INDEX(spisak!$C$4:$C$151,MATCH(C27,spisak!$B$4:$B$151,0)))</f>
        <v/>
      </c>
      <c r="H27" s="664"/>
      <c r="I27" s="664"/>
      <c r="J27" s="659" t="str">
        <f>partije!$S$206</f>
        <v>Trošić Janko</v>
      </c>
      <c r="K27" s="659"/>
      <c r="L27" s="659"/>
      <c r="M27" s="659"/>
      <c r="N27" s="659"/>
      <c r="O27" s="648" t="str">
        <f>IF(ISBLANK(partije!J206),"",IF(partije!J206&gt;partije!K206,partije!J206,partije!K206))</f>
        <v/>
      </c>
      <c r="P27" s="659" t="str">
        <f>IF(ISBLANK(partije!J206),"",IF(partije!J206&gt;partije!K206,partije!K206,partije!J206))</f>
        <v/>
      </c>
      <c r="Q27" s="121"/>
      <c r="R27" s="121"/>
      <c r="S27" s="121"/>
      <c r="T27" s="121"/>
      <c r="U27" s="121"/>
      <c r="V27" s="181"/>
      <c r="W27" s="182"/>
      <c r="X27" s="654" t="str">
        <f>IF(ISBLANK(partije!L225),"",partije!L225)</f>
        <v/>
      </c>
      <c r="Y27" s="654" t="str">
        <f>IF(ISBLANK(partije!M225),"",partije!M225)</f>
        <v/>
      </c>
      <c r="Z27" s="654" t="str">
        <f>IF(ISBLANK(partije!N225),"",partije!N225)</f>
        <v/>
      </c>
      <c r="AA27" s="654" t="str">
        <f>IF(ISBLANK(partije!O225),"",partije!O225)</f>
        <v/>
      </c>
      <c r="AB27" s="654" t="str">
        <f>IF(ISBLANK(partije!P225),"",partije!P225)</f>
        <v/>
      </c>
      <c r="AC27" s="654" t="str">
        <f>IF(ISBLANK(partije!Q225),"",partije!Q225)</f>
        <v/>
      </c>
      <c r="AD27" s="654" t="str">
        <f>IF(ISBLANK(partije!R225),"",partije!R225)</f>
        <v/>
      </c>
      <c r="AE27" s="121"/>
      <c r="AF27" s="121"/>
      <c r="AG27" s="121"/>
      <c r="AH27" s="121"/>
      <c r="AI27" s="121"/>
      <c r="AJ27" s="120"/>
      <c r="AK27" s="122"/>
      <c r="AL27" s="120"/>
      <c r="AM27" s="32"/>
    </row>
    <row r="28" spans="1:39" ht="12" customHeight="1">
      <c r="A28" s="705">
        <v>14</v>
      </c>
      <c r="B28" s="647"/>
      <c r="C28" s="712" t="str">
        <f>IF(ISNA(MATCH(A28,spisak!$E$4:$E$151,0)),IF(ISNA(MATCH(A28,plasman!$I$3:$I$68,0)),"bye",INDEX(plasman!$H$3:$H$68,MATCH(A28,plasman!$I$3:$I$68,0))),INDEX(spisak!$B$4:$B$151,MATCH(A28,spisak!$E$4:$E$151,0)))</f>
        <v>bye</v>
      </c>
      <c r="D28" s="712"/>
      <c r="E28" s="712"/>
      <c r="F28" s="712"/>
      <c r="G28" s="713" t="str">
        <f>IF(ISNA(MATCH(C28,spisak!$B$4:$B$151,0)),"",INDEX(spisak!$C$4:$C$151,MATCH(C28,spisak!$B$4:$B$151,0)))</f>
        <v/>
      </c>
      <c r="H28" s="713"/>
      <c r="I28" s="714"/>
      <c r="J28" s="661"/>
      <c r="K28" s="661"/>
      <c r="L28" s="661"/>
      <c r="M28" s="661"/>
      <c r="N28" s="661"/>
      <c r="O28" s="649"/>
      <c r="P28" s="661"/>
      <c r="Q28" s="121"/>
      <c r="R28" s="121"/>
      <c r="S28" s="121"/>
      <c r="T28" s="121"/>
      <c r="U28" s="121"/>
      <c r="V28" s="181"/>
      <c r="W28" s="182"/>
      <c r="X28" s="654"/>
      <c r="Y28" s="654"/>
      <c r="Z28" s="654"/>
      <c r="AA28" s="654"/>
      <c r="AB28" s="654"/>
      <c r="AC28" s="654"/>
      <c r="AD28" s="654"/>
      <c r="AE28" s="121"/>
      <c r="AF28" s="121"/>
      <c r="AG28" s="121"/>
      <c r="AH28" s="121"/>
      <c r="AI28" s="121"/>
      <c r="AJ28" s="120"/>
      <c r="AK28" s="122"/>
      <c r="AL28" s="120"/>
      <c r="AM28" s="33"/>
    </row>
    <row r="29" spans="1:39" ht="12" customHeight="1">
      <c r="A29" s="705"/>
      <c r="B29" s="647"/>
      <c r="C29" s="706">
        <f>IF(ISNA(MATCH(A29,spisak!$E$4:$E$151,0)),IF(ISNA(MATCH(A29,plasman!$I$3:$I$68,0)),"bye",INDEX(plasman!$H$3:$H$68,MATCH(A29,plasman!$I$3:$I$68,0))),INDEX(spisak!$B$4:$B$151,MATCH(A29,spisak!$E$4:$E$151,0)))</f>
        <v>0</v>
      </c>
      <c r="D29" s="706"/>
      <c r="E29" s="706"/>
      <c r="F29" s="706"/>
      <c r="G29" s="707" t="str">
        <f>IF(ISNA(MATCH(C29,spisak!$B$4:$B$151,0)),"",INDEX(spisak!$C$4:$C$151,MATCH(C29,spisak!$B$4:$B$151,0)))</f>
        <v/>
      </c>
      <c r="H29" s="707"/>
      <c r="I29" s="708"/>
      <c r="J29" s="673" t="str">
        <f>IF(ISBLANK(partije!L206),"",partije!L206)</f>
        <v/>
      </c>
      <c r="K29" s="673" t="str">
        <f>IF(ISBLANK(partije!M206),"",partije!M206)</f>
        <v/>
      </c>
      <c r="L29" s="673" t="str">
        <f>IF(ISBLANK(partije!N206),"",partije!N206)</f>
        <v/>
      </c>
      <c r="M29" s="673" t="str">
        <f>IF(ISBLANK(partije!O206),"",partije!O206)</f>
        <v/>
      </c>
      <c r="N29" s="673" t="str">
        <f>IF(ISBLANK(partije!P206),"",partije!P206)</f>
        <v/>
      </c>
      <c r="O29" s="673" t="str">
        <f>IF(ISBLANK(partije!Q206),"",partije!Q206)</f>
        <v/>
      </c>
      <c r="P29" s="675" t="str">
        <f>IF(ISBLANK(partije!R206),"",partije!R206)</f>
        <v/>
      </c>
      <c r="Q29" s="658" t="str">
        <f>partije!$S$219</f>
        <v/>
      </c>
      <c r="R29" s="659"/>
      <c r="S29" s="659"/>
      <c r="T29" s="659"/>
      <c r="U29" s="659"/>
      <c r="V29" s="648" t="str">
        <f>IF(ISBLANK(partije!J219),"",IF(partije!J219&gt;partije!K219,partije!J219,partije!K219))</f>
        <v/>
      </c>
      <c r="W29" s="650"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5">
        <v>15</v>
      </c>
      <c r="B30" s="647"/>
      <c r="C30" s="706" t="str">
        <f>IF(ISNA(MATCH(A30,spisak!$E$4:$E$151,0)),IF(ISNA(MATCH(A30,plasman!$I$3:$I$68,0)),"bye",INDEX(plasman!$H$3:$H$68,MATCH(A30,plasman!$I$3:$I$68,0))),INDEX(spisak!$B$4:$B$151,MATCH(A30,spisak!$E$4:$E$151,0)))</f>
        <v>bye</v>
      </c>
      <c r="D30" s="706"/>
      <c r="E30" s="706"/>
      <c r="F30" s="706"/>
      <c r="G30" s="707" t="str">
        <f>IF(ISNA(MATCH(C30,spisak!$B$4:$B$151,0)),"",INDEX(spisak!$C$4:$C$151,MATCH(C30,spisak!$B$4:$B$151,0)))</f>
        <v/>
      </c>
      <c r="H30" s="707"/>
      <c r="I30" s="708"/>
      <c r="J30" s="674"/>
      <c r="K30" s="674"/>
      <c r="L30" s="674"/>
      <c r="M30" s="674"/>
      <c r="N30" s="674"/>
      <c r="O30" s="674"/>
      <c r="P30" s="676"/>
      <c r="Q30" s="660"/>
      <c r="R30" s="661"/>
      <c r="S30" s="661"/>
      <c r="T30" s="661"/>
      <c r="U30" s="661"/>
      <c r="V30" s="649"/>
      <c r="W30" s="651"/>
      <c r="X30" s="121"/>
      <c r="Y30" s="121"/>
      <c r="Z30" s="121"/>
      <c r="AA30" s="121"/>
      <c r="AB30" s="121"/>
      <c r="AC30" s="181"/>
      <c r="AD30" s="127"/>
      <c r="AE30" s="121"/>
      <c r="AF30" s="121"/>
      <c r="AG30" s="121"/>
      <c r="AH30" s="121"/>
      <c r="AI30" s="121"/>
      <c r="AJ30" s="120"/>
      <c r="AK30" s="122"/>
      <c r="AL30" s="120"/>
      <c r="AM30" s="33"/>
    </row>
    <row r="31" spans="1:39" ht="12" customHeight="1">
      <c r="A31" s="705"/>
      <c r="B31" s="647"/>
      <c r="C31" s="706">
        <f>IF(ISNA(MATCH(A31,spisak!$E$4:$E$151,0)),IF(ISNA(MATCH(A31,plasman!$I$3:$I$68,0)),"bye",INDEX(plasman!$H$3:$H$68,MATCH(A31,plasman!$I$3:$I$68,0))),INDEX(spisak!$B$4:$B$151,MATCH(A31,spisak!$E$4:$E$151,0)))</f>
        <v>0</v>
      </c>
      <c r="D31" s="706"/>
      <c r="E31" s="706"/>
      <c r="F31" s="706"/>
      <c r="G31" s="707" t="str">
        <f>IF(ISNA(MATCH(C31,spisak!$B$4:$B$151,0)),"",INDEX(spisak!$C$4:$C$151,MATCH(C31,spisak!$B$4:$B$151,0)))</f>
        <v/>
      </c>
      <c r="H31" s="707"/>
      <c r="I31" s="708"/>
      <c r="J31" s="659" t="str">
        <f>partije!$S$207</f>
        <v>Ilić Bogdan</v>
      </c>
      <c r="K31" s="659"/>
      <c r="L31" s="659"/>
      <c r="M31" s="659"/>
      <c r="N31" s="659"/>
      <c r="O31" s="648" t="str">
        <f>IF(ISBLANK(partije!J207),"",IF(partije!J207&gt;partije!K207,partije!J207,partije!K207))</f>
        <v/>
      </c>
      <c r="P31" s="650" t="str">
        <f>IF(ISBLANK(partije!J207),"",IF(partije!J207&gt;partije!K207,partije!K207,partije!J207))</f>
        <v/>
      </c>
      <c r="Q31" s="654" t="str">
        <f>IF(ISBLANK(partije!L219),"",partije!L219)</f>
        <v/>
      </c>
      <c r="R31" s="654" t="str">
        <f>IF(ISBLANK(partije!M219),"",partije!M219)</f>
        <v/>
      </c>
      <c r="S31" s="654" t="str">
        <f>IF(ISBLANK(partije!N219),"",partije!N219)</f>
        <v/>
      </c>
      <c r="T31" s="654" t="str">
        <f>IF(ISBLANK(partije!O219),"",partije!O219)</f>
        <v/>
      </c>
      <c r="U31" s="654" t="str">
        <f>IF(ISBLANK(partije!P219),"",partije!P219)</f>
        <v/>
      </c>
      <c r="V31" s="654" t="str">
        <f>IF(ISBLANK(partije!Q219),"",partije!Q219)</f>
        <v/>
      </c>
      <c r="W31" s="654"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6">
        <v>16</v>
      </c>
      <c r="B32" s="647">
        <v>4</v>
      </c>
      <c r="C32" s="709" t="str">
        <f>IF(ISNA(MATCH(A32,spisak!$E$4:$E$151,0)),IF(ISNA(MATCH(A32,plasman!$I$3:$I$68,0)),"bye",INDEX(plasman!$H$3:$H$68,MATCH(A32,plasman!$I$3:$I$68,0))),INDEX(spisak!$B$4:$B$151,MATCH(A32,spisak!$E$4:$E$151,0)))</f>
        <v>Ilić Bogdan</v>
      </c>
      <c r="D32" s="709"/>
      <c r="E32" s="709"/>
      <c r="F32" s="709"/>
      <c r="G32" s="710" t="str">
        <f>IF(ISNA(MATCH(C32,spisak!$B$4:$B$151,0)),"",INDEX(spisak!$C$4:$C$151,MATCH(C32,spisak!$B$4:$B$151,0)))</f>
        <v>SFS Borac</v>
      </c>
      <c r="H32" s="710"/>
      <c r="I32" s="711"/>
      <c r="J32" s="661"/>
      <c r="K32" s="661"/>
      <c r="L32" s="661"/>
      <c r="M32" s="661"/>
      <c r="N32" s="661"/>
      <c r="O32" s="649"/>
      <c r="P32" s="651"/>
      <c r="Q32" s="654"/>
      <c r="R32" s="654"/>
      <c r="S32" s="654"/>
      <c r="T32" s="654"/>
      <c r="U32" s="654"/>
      <c r="V32" s="654"/>
      <c r="W32" s="654"/>
      <c r="X32" s="121"/>
      <c r="Y32" s="121"/>
      <c r="Z32" s="121"/>
      <c r="AA32" s="121"/>
      <c r="AB32" s="121"/>
      <c r="AC32" s="181"/>
      <c r="AD32" s="127"/>
      <c r="AE32" s="121"/>
      <c r="AF32" s="121"/>
      <c r="AG32" s="121"/>
      <c r="AH32" s="121"/>
      <c r="AI32" s="121"/>
      <c r="AJ32" s="120"/>
      <c r="AK32" s="122"/>
      <c r="AL32" s="120"/>
      <c r="AM32" s="33"/>
    </row>
    <row r="33" spans="1:39" ht="12" customHeight="1">
      <c r="A33" s="646"/>
      <c r="B33" s="647">
        <v>4</v>
      </c>
      <c r="C33" s="657">
        <f>IF(ISNA(MATCH(A33,spisak!$E$4:$E$151,0)),IF(ISNA(MATCH(A33,plasman!$I$3:$I$68,0)),"bye",INDEX(plasman!$H$3:$H$68,MATCH(A33,plasman!$I$3:$I$68,0))),INDEX(spisak!$B$4:$B$151,MATCH(A33,spisak!$E$4:$E$151,0)))</f>
        <v>0</v>
      </c>
      <c r="D33" s="657"/>
      <c r="E33" s="657"/>
      <c r="F33" s="657"/>
      <c r="G33" s="664" t="str">
        <f>IF(ISNA(MATCH(C33,spisak!$B$4:$B$151,0)),"",INDEX(spisak!$C$4:$C$151,MATCH(C33,spisak!$B$4:$B$151,0)))</f>
        <v/>
      </c>
      <c r="H33" s="664"/>
      <c r="I33" s="666"/>
      <c r="J33" s="653" t="str">
        <f>IF(ISBLANK(partije!L207),"",partije!L207)</f>
        <v/>
      </c>
      <c r="K33" s="653" t="str">
        <f>IF(ISBLANK(partije!M207),"",partije!M207)</f>
        <v/>
      </c>
      <c r="L33" s="653" t="str">
        <f>IF(ISBLANK(partije!N207),"",partije!N207)</f>
        <v/>
      </c>
      <c r="M33" s="653" t="str">
        <f>IF(ISBLANK(partije!O207),"",partije!O207)</f>
        <v/>
      </c>
      <c r="N33" s="653" t="str">
        <f>IF(ISBLANK(partije!P207),"",partije!P207)</f>
        <v/>
      </c>
      <c r="O33" s="653" t="str">
        <f>IF(ISBLANK(partije!Q207),"",partije!Q207)</f>
        <v/>
      </c>
      <c r="P33" s="653"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6">
        <v>17</v>
      </c>
      <c r="B34" s="647">
        <v>3</v>
      </c>
      <c r="C34" s="656" t="str">
        <f>IF(ISNA(MATCH(A34,spisak!$E$4:$E$151,0)),IF(ISNA(MATCH(A34,plasman!$I$3:$I$68,0)),"bye",INDEX(plasman!$H$3:$H$68,MATCH(A34,plasman!$I$3:$I$68,0))),INDEX(spisak!$B$4:$B$151,MATCH(A34,spisak!$E$4:$E$151,0)))</f>
        <v>Smiljković Branislav</v>
      </c>
      <c r="D34" s="656"/>
      <c r="E34" s="656"/>
      <c r="F34" s="656"/>
      <c r="G34" s="663" t="str">
        <f>IF(ISNA(MATCH(C34,spisak!$B$4:$B$151,0)),"",INDEX(spisak!$C$4:$C$151,MATCH(C34,spisak!$B$4:$B$151,0)))</f>
        <v>Napad</v>
      </c>
      <c r="H34" s="663"/>
      <c r="I34" s="663"/>
      <c r="J34" s="653"/>
      <c r="K34" s="653"/>
      <c r="L34" s="653"/>
      <c r="M34" s="653"/>
      <c r="N34" s="653"/>
      <c r="O34" s="653"/>
      <c r="P34" s="653"/>
      <c r="Q34" s="121"/>
      <c r="R34" s="121"/>
      <c r="S34" s="121"/>
      <c r="T34" s="121"/>
      <c r="U34" s="121"/>
      <c r="V34" s="181"/>
      <c r="W34" s="127"/>
      <c r="X34" s="121"/>
      <c r="Y34" s="121"/>
      <c r="Z34" s="121"/>
      <c r="AA34" s="121"/>
      <c r="AB34" s="121"/>
      <c r="AC34" s="181"/>
      <c r="AD34" s="127"/>
      <c r="AE34" s="691" t="str">
        <f>partije!$S$230</f>
        <v/>
      </c>
      <c r="AF34" s="692"/>
      <c r="AG34" s="692"/>
      <c r="AH34" s="692"/>
      <c r="AI34" s="692"/>
      <c r="AJ34" s="697" t="str">
        <f>IF(ISBLANK(partije!J230),"",IF(partije!J230&gt;partije!K230,partije!J230,partije!K230))</f>
        <v/>
      </c>
      <c r="AK34" s="695" t="str">
        <f>IF(ISBLANK(partije!$J$230),"",IF(partije!$J$230&gt;partije!$K$230,partije!$K$230,partije!$J$230))</f>
        <v/>
      </c>
      <c r="AL34" s="178"/>
      <c r="AM34" s="33"/>
    </row>
    <row r="35" spans="1:39" ht="12" customHeight="1">
      <c r="A35" s="646"/>
      <c r="B35" s="647">
        <v>3</v>
      </c>
      <c r="C35" s="657">
        <f>IF(ISNA(MATCH(A35,spisak!$E$4:$E$151,0)),IF(ISNA(MATCH(A35,plasman!$I$3:$I$68,0)),"bye",INDEX(plasman!$H$3:$H$68,MATCH(A35,plasman!$I$3:$I$68,0))),INDEX(spisak!$B$4:$B$151,MATCH(A35,spisak!$E$4:$E$151,0)))</f>
        <v>0</v>
      </c>
      <c r="D35" s="657"/>
      <c r="E35" s="657"/>
      <c r="F35" s="657"/>
      <c r="G35" s="664" t="str">
        <f>IF(ISNA(MATCH(C35,spisak!$B$4:$B$151,0)),"",INDEX(spisak!$C$4:$C$151,MATCH(C35,spisak!$B$4:$B$151,0)))</f>
        <v/>
      </c>
      <c r="H35" s="664"/>
      <c r="I35" s="664"/>
      <c r="J35" s="659" t="str">
        <f>partije!$S$208</f>
        <v>Smiljković Branislav</v>
      </c>
      <c r="K35" s="659"/>
      <c r="L35" s="659"/>
      <c r="M35" s="659"/>
      <c r="N35" s="659"/>
      <c r="O35" s="648" t="str">
        <f>IF(ISBLANK(partije!J208),"",IF(partije!J208&gt;partije!K208,partije!J208,partije!K208))</f>
        <v/>
      </c>
      <c r="P35" s="659" t="str">
        <f>IF(ISBLANK(partije!J208),"",IF(partije!J208&gt;partije!K208,partije!K208,partije!J208))</f>
        <v/>
      </c>
      <c r="Q35" s="121"/>
      <c r="R35" s="121"/>
      <c r="S35" s="121"/>
      <c r="T35" s="121"/>
      <c r="U35" s="121"/>
      <c r="V35" s="181"/>
      <c r="W35" s="127"/>
      <c r="X35" s="121"/>
      <c r="Y35" s="121"/>
      <c r="Z35" s="121"/>
      <c r="AA35" s="121"/>
      <c r="AB35" s="121"/>
      <c r="AC35" s="181"/>
      <c r="AD35" s="127"/>
      <c r="AE35" s="693"/>
      <c r="AF35" s="694"/>
      <c r="AG35" s="694"/>
      <c r="AH35" s="694"/>
      <c r="AI35" s="694"/>
      <c r="AJ35" s="681"/>
      <c r="AK35" s="696"/>
      <c r="AL35" s="179"/>
      <c r="AM35" s="33"/>
    </row>
    <row r="36" spans="1:39" ht="12" customHeight="1">
      <c r="A36" s="705">
        <v>18</v>
      </c>
      <c r="B36" s="647"/>
      <c r="C36" s="712" t="str">
        <f>IF(ISNA(MATCH(A36,spisak!$E$4:$E$151,0)),IF(ISNA(MATCH(A36,plasman!$I$3:$I$68,0)),"bye",INDEX(plasman!$H$3:$H$68,MATCH(A36,plasman!$I$3:$I$68,0))),INDEX(spisak!$B$4:$B$151,MATCH(A36,spisak!$E$4:$E$151,0)))</f>
        <v>bye</v>
      </c>
      <c r="D36" s="712"/>
      <c r="E36" s="712"/>
      <c r="F36" s="712"/>
      <c r="G36" s="713" t="str">
        <f>IF(ISNA(MATCH(C36,spisak!$B$4:$B$151,0)),"",INDEX(spisak!$C$4:$C$151,MATCH(C36,spisak!$B$4:$B$151,0)))</f>
        <v/>
      </c>
      <c r="H36" s="713"/>
      <c r="I36" s="714"/>
      <c r="J36" s="661"/>
      <c r="K36" s="661"/>
      <c r="L36" s="661"/>
      <c r="M36" s="661"/>
      <c r="N36" s="661"/>
      <c r="O36" s="649"/>
      <c r="P36" s="661"/>
      <c r="Q36" s="121"/>
      <c r="R36" s="121"/>
      <c r="S36" s="121"/>
      <c r="T36" s="121"/>
      <c r="U36" s="121"/>
      <c r="V36" s="181"/>
      <c r="W36" s="127"/>
      <c r="X36" s="121"/>
      <c r="Y36" s="121"/>
      <c r="Z36" s="121"/>
      <c r="AA36" s="121"/>
      <c r="AB36" s="121"/>
      <c r="AC36" s="181"/>
      <c r="AD36" s="127"/>
      <c r="AE36" s="690" t="str">
        <f>IF(ISBLANK(partije!L230),"",partije!L230)</f>
        <v/>
      </c>
      <c r="AF36" s="690" t="str">
        <f>IF(ISBLANK(partije!M230),"",partije!M230)</f>
        <v/>
      </c>
      <c r="AG36" s="690" t="str">
        <f>IF(ISBLANK(partije!N230),"",partije!N230)</f>
        <v/>
      </c>
      <c r="AH36" s="690" t="str">
        <f>IF(ISBLANK(partije!O230),"",partije!O230)</f>
        <v/>
      </c>
      <c r="AI36" s="690" t="str">
        <f>IF(ISBLANK(partije!P230),"",partije!P230)</f>
        <v/>
      </c>
      <c r="AJ36" s="690" t="str">
        <f>IF(ISBLANK(partije!Q230),"",partije!Q230)</f>
        <v/>
      </c>
      <c r="AK36" s="667" t="str">
        <f>IF(ISBLANK(partije!R230),"",partije!R230)</f>
        <v/>
      </c>
      <c r="AL36" s="124"/>
      <c r="AM36" s="33"/>
    </row>
    <row r="37" spans="1:39" ht="12" customHeight="1">
      <c r="A37" s="705"/>
      <c r="B37" s="647"/>
      <c r="C37" s="706">
        <f>IF(ISNA(MATCH(A37,spisak!$E$4:$E$151,0)),IF(ISNA(MATCH(A37,plasman!$I$3:$I$68,0)),"bye",INDEX(plasman!$H$3:$H$68,MATCH(A37,plasman!$I$3:$I$68,0))),INDEX(spisak!$B$4:$B$151,MATCH(A37,spisak!$E$4:$E$151,0)))</f>
        <v>0</v>
      </c>
      <c r="D37" s="706"/>
      <c r="E37" s="706"/>
      <c r="F37" s="706"/>
      <c r="G37" s="707" t="str">
        <f>IF(ISNA(MATCH(C37,spisak!$B$4:$B$151,0)),"",INDEX(spisak!$C$4:$C$151,MATCH(C37,spisak!$B$4:$B$151,0)))</f>
        <v/>
      </c>
      <c r="H37" s="707"/>
      <c r="I37" s="708"/>
      <c r="J37" s="673" t="str">
        <f>IF(ISBLANK(partije!L208),"",partije!L208)</f>
        <v/>
      </c>
      <c r="K37" s="673" t="str">
        <f>IF(ISBLANK(partije!M208),"",partije!M208)</f>
        <v/>
      </c>
      <c r="L37" s="673" t="str">
        <f>IF(ISBLANK(partije!N208),"",partije!N208)</f>
        <v/>
      </c>
      <c r="M37" s="673" t="str">
        <f>IF(ISBLANK(partije!O208),"",partije!O208)</f>
        <v/>
      </c>
      <c r="N37" s="673" t="str">
        <f>IF(ISBLANK(partije!P208),"",partije!P208)</f>
        <v/>
      </c>
      <c r="O37" s="673" t="str">
        <f>IF(ISBLANK(partije!Q208),"",partije!Q208)</f>
        <v/>
      </c>
      <c r="P37" s="675" t="str">
        <f>IF(ISBLANK(partije!R208),"",partije!R208)</f>
        <v/>
      </c>
      <c r="Q37" s="658" t="str">
        <f>partije!$S$220</f>
        <v/>
      </c>
      <c r="R37" s="659"/>
      <c r="S37" s="659"/>
      <c r="T37" s="659"/>
      <c r="U37" s="659"/>
      <c r="V37" s="648" t="str">
        <f>IF(ISBLANK(partije!J220),"",IF(partije!J220&gt;partije!K220,partije!J220,partije!K220))</f>
        <v/>
      </c>
      <c r="W37" s="659" t="str">
        <f>IF(ISBLANK(partije!J220),"",IF(partije!J220&gt;partije!K220,partije!K220,partije!J220))</f>
        <v/>
      </c>
      <c r="X37" s="121"/>
      <c r="Y37" s="121"/>
      <c r="Z37" s="121"/>
      <c r="AA37" s="121"/>
      <c r="AB37" s="121"/>
      <c r="AC37" s="181"/>
      <c r="AD37" s="127"/>
      <c r="AE37" s="654"/>
      <c r="AF37" s="654"/>
      <c r="AG37" s="654"/>
      <c r="AH37" s="654"/>
      <c r="AI37" s="654"/>
      <c r="AJ37" s="654"/>
      <c r="AK37" s="668"/>
      <c r="AL37" s="120"/>
      <c r="AM37" s="33"/>
    </row>
    <row r="38" spans="1:39" ht="12" customHeight="1">
      <c r="A38" s="705">
        <v>19</v>
      </c>
      <c r="B38" s="647"/>
      <c r="C38" s="706" t="str">
        <f>IF(ISNA(MATCH(A38,spisak!$E$4:$E$151,0)),IF(ISNA(MATCH(A38,plasman!$I$3:$I$68,0)),"bye",INDEX(plasman!$H$3:$H$68,MATCH(A38,plasman!$I$3:$I$68,0))),INDEX(spisak!$B$4:$B$151,MATCH(A38,spisak!$E$4:$E$151,0)))</f>
        <v>bye</v>
      </c>
      <c r="D38" s="706"/>
      <c r="E38" s="706"/>
      <c r="F38" s="706"/>
      <c r="G38" s="707" t="str">
        <f>IF(ISNA(MATCH(C38,spisak!$B$4:$B$151,0)),"",INDEX(spisak!$C$4:$C$151,MATCH(C38,spisak!$B$4:$B$151,0)))</f>
        <v/>
      </c>
      <c r="H38" s="707"/>
      <c r="I38" s="708"/>
      <c r="J38" s="674"/>
      <c r="K38" s="674"/>
      <c r="L38" s="674"/>
      <c r="M38" s="674"/>
      <c r="N38" s="674"/>
      <c r="O38" s="674"/>
      <c r="P38" s="676"/>
      <c r="Q38" s="660"/>
      <c r="R38" s="661"/>
      <c r="S38" s="661"/>
      <c r="T38" s="661"/>
      <c r="U38" s="661"/>
      <c r="V38" s="649"/>
      <c r="W38" s="661"/>
      <c r="X38" s="121"/>
      <c r="Y38" s="121"/>
      <c r="Z38" s="121"/>
      <c r="AA38" s="121"/>
      <c r="AB38" s="121"/>
      <c r="AC38" s="181"/>
      <c r="AD38" s="127"/>
      <c r="AE38" s="121"/>
      <c r="AF38" s="121"/>
      <c r="AG38" s="121"/>
      <c r="AH38" s="121"/>
      <c r="AI38" s="121"/>
      <c r="AJ38" s="120"/>
      <c r="AK38" s="122"/>
      <c r="AL38" s="120"/>
      <c r="AM38" s="33"/>
    </row>
    <row r="39" spans="1:39" ht="12" customHeight="1">
      <c r="A39" s="705"/>
      <c r="B39" s="647"/>
      <c r="C39" s="706">
        <f>IF(ISNA(MATCH(A39,spisak!$E$4:$E$151,0)),IF(ISNA(MATCH(A39,plasman!$I$3:$I$68,0)),"bye",INDEX(plasman!$H$3:$H$68,MATCH(A39,plasman!$I$3:$I$68,0))),INDEX(spisak!$B$4:$B$151,MATCH(A39,spisak!$E$4:$E$151,0)))</f>
        <v>0</v>
      </c>
      <c r="D39" s="706"/>
      <c r="E39" s="706"/>
      <c r="F39" s="706"/>
      <c r="G39" s="707" t="str">
        <f>IF(ISNA(MATCH(C39,spisak!$B$4:$B$151,0)),"",INDEX(spisak!$C$4:$C$151,MATCH(C39,spisak!$B$4:$B$151,0)))</f>
        <v/>
      </c>
      <c r="H39" s="707"/>
      <c r="I39" s="708"/>
      <c r="J39" s="659" t="str">
        <f>partije!$S$209</f>
        <v>Dimitrijević Ognjen</v>
      </c>
      <c r="K39" s="659"/>
      <c r="L39" s="659"/>
      <c r="M39" s="659"/>
      <c r="N39" s="659"/>
      <c r="O39" s="648" t="str">
        <f>IF(ISBLANK(partije!J209),"",IF(partije!J209&gt;partije!K209,partije!J209,partije!K209))</f>
        <v/>
      </c>
      <c r="P39" s="650" t="str">
        <f>IF(ISBLANK(partije!J209),"",IF(partije!J209&gt;partije!K209,partije!K209,partije!J209))</f>
        <v/>
      </c>
      <c r="Q39" s="654" t="str">
        <f>IF(ISBLANK(partije!L220),"",partije!L220)</f>
        <v/>
      </c>
      <c r="R39" s="654" t="str">
        <f>IF(ISBLANK(partije!M220),"",partije!M220)</f>
        <v/>
      </c>
      <c r="S39" s="654" t="str">
        <f>IF(ISBLANK(partije!N220),"",partije!N220)</f>
        <v/>
      </c>
      <c r="T39" s="654" t="str">
        <f>IF(ISBLANK(partije!O220),"",partije!O220)</f>
        <v/>
      </c>
      <c r="U39" s="654" t="str">
        <f>IF(ISBLANK(partije!P220),"",partije!P220)</f>
        <v/>
      </c>
      <c r="V39" s="654" t="str">
        <f>IF(ISBLANK(partije!Q220),"",partije!Q220)</f>
        <v/>
      </c>
      <c r="W39" s="667"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6">
        <v>20</v>
      </c>
      <c r="B40" s="647">
        <v>14</v>
      </c>
      <c r="C40" s="709" t="str">
        <f>IF(ISNA(MATCH(A40,spisak!$E$4:$E$151,0)),IF(ISNA(MATCH(A40,plasman!$I$3:$I$68,0)),"bye",INDEX(plasman!$H$3:$H$68,MATCH(A40,plasman!$I$3:$I$68,0))),INDEX(spisak!$B$4:$B$151,MATCH(A40,spisak!$E$4:$E$151,0)))</f>
        <v>Dimitrijević Ognjen</v>
      </c>
      <c r="D40" s="709"/>
      <c r="E40" s="709"/>
      <c r="F40" s="709"/>
      <c r="G40" s="710" t="str">
        <f>IF(ISNA(MATCH(C40,spisak!$B$4:$B$151,0)),"",INDEX(spisak!$C$4:$C$151,MATCH(C40,spisak!$B$4:$B$151,0)))</f>
        <v>Radnički-Pirot</v>
      </c>
      <c r="H40" s="710"/>
      <c r="I40" s="711"/>
      <c r="J40" s="661"/>
      <c r="K40" s="661"/>
      <c r="L40" s="661"/>
      <c r="M40" s="661"/>
      <c r="N40" s="661"/>
      <c r="O40" s="649"/>
      <c r="P40" s="651"/>
      <c r="Q40" s="654"/>
      <c r="R40" s="654"/>
      <c r="S40" s="654"/>
      <c r="T40" s="654"/>
      <c r="U40" s="654"/>
      <c r="V40" s="654"/>
      <c r="W40" s="668"/>
      <c r="X40" s="121"/>
      <c r="Y40" s="121"/>
      <c r="Z40" s="121"/>
      <c r="AA40" s="121"/>
      <c r="AB40" s="121"/>
      <c r="AC40" s="181"/>
      <c r="AD40" s="127"/>
      <c r="AE40" s="121"/>
      <c r="AF40" s="121"/>
      <c r="AG40" s="121"/>
      <c r="AH40" s="121"/>
      <c r="AI40" s="121"/>
      <c r="AJ40" s="120"/>
      <c r="AK40" s="122"/>
      <c r="AL40" s="120"/>
      <c r="AM40" s="33"/>
    </row>
    <row r="41" spans="1:39" ht="12" customHeight="1">
      <c r="A41" s="646"/>
      <c r="B41" s="647">
        <v>14</v>
      </c>
      <c r="C41" s="657">
        <f>IF(ISNA(MATCH(A41,spisak!$E$4:$E$151,0)),IF(ISNA(MATCH(A41,plasman!$I$3:$I$68,0)),"bye",INDEX(plasman!$H$3:$H$68,MATCH(A41,plasman!$I$3:$I$68,0))),INDEX(spisak!$B$4:$B$151,MATCH(A41,spisak!$E$4:$E$151,0)))</f>
        <v>0</v>
      </c>
      <c r="D41" s="657"/>
      <c r="E41" s="657"/>
      <c r="F41" s="657"/>
      <c r="G41" s="664" t="str">
        <f>IF(ISNA(MATCH(C41,spisak!$B$4:$B$151,0)),"",INDEX(spisak!$C$4:$C$151,MATCH(C41,spisak!$B$4:$B$151,0)))</f>
        <v/>
      </c>
      <c r="H41" s="664"/>
      <c r="I41" s="666"/>
      <c r="J41" s="653" t="str">
        <f>IF(ISBLANK(partije!L209),"",partije!L209)</f>
        <v/>
      </c>
      <c r="K41" s="653" t="str">
        <f>IF(ISBLANK(partije!M209),"",partije!M209)</f>
        <v/>
      </c>
      <c r="L41" s="653" t="str">
        <f>IF(ISBLANK(partije!N209),"",partije!N209)</f>
        <v/>
      </c>
      <c r="M41" s="653" t="str">
        <f>IF(ISBLANK(partije!O209),"",partije!O209)</f>
        <v/>
      </c>
      <c r="N41" s="653" t="str">
        <f>IF(ISBLANK(partije!P209),"",partije!P209)</f>
        <v/>
      </c>
      <c r="O41" s="653" t="str">
        <f>IF(ISBLANK(partije!Q209),"",partije!Q209)</f>
        <v/>
      </c>
      <c r="P41" s="653" t="str">
        <f>IF(ISBLANK(partije!R209),"",partije!R209)</f>
        <v/>
      </c>
      <c r="Q41" s="121"/>
      <c r="R41" s="121"/>
      <c r="S41" s="121"/>
      <c r="T41" s="121"/>
      <c r="U41" s="121"/>
      <c r="V41" s="181"/>
      <c r="W41" s="182"/>
      <c r="X41" s="658" t="str">
        <f>partije!$S$226</f>
        <v/>
      </c>
      <c r="Y41" s="659"/>
      <c r="Z41" s="659"/>
      <c r="AA41" s="659"/>
      <c r="AB41" s="659"/>
      <c r="AC41" s="648" t="str">
        <f>IF(ISBLANK(partije!J226),"",IF(partije!J226&gt;partije!K226,partije!J226,partije!K226))</f>
        <v/>
      </c>
      <c r="AD41" s="659" t="str">
        <f>IF(ISBLANK(partije!J226),"",IF(partije!J226&gt;partije!K226,partije!K226,partije!J226))</f>
        <v/>
      </c>
      <c r="AE41" s="121"/>
      <c r="AF41" s="121"/>
      <c r="AG41" s="121"/>
      <c r="AH41" s="121"/>
      <c r="AI41" s="121"/>
      <c r="AJ41" s="120"/>
      <c r="AK41" s="122"/>
      <c r="AL41" s="120"/>
      <c r="AM41" s="33"/>
    </row>
    <row r="42" spans="1:39" ht="12" customHeight="1">
      <c r="A42" s="646">
        <v>21</v>
      </c>
      <c r="B42" s="647">
        <v>11</v>
      </c>
      <c r="C42" s="656" t="str">
        <f>IF(ISNA(MATCH(A42,spisak!$E$4:$E$151,0)),IF(ISNA(MATCH(A42,plasman!$I$3:$I$68,0)),"bye",INDEX(plasman!$H$3:$H$68,MATCH(A42,plasman!$I$3:$I$68,0))),INDEX(spisak!$B$4:$B$151,MATCH(A42,spisak!$E$4:$E$151,0)))</f>
        <v>Aleksić Đorđe</v>
      </c>
      <c r="D42" s="656"/>
      <c r="E42" s="656"/>
      <c r="F42" s="656"/>
      <c r="G42" s="663" t="str">
        <f>IF(ISNA(MATCH(C42,spisak!$B$4:$B$151,0)),"",INDEX(spisak!$C$4:$C$151,MATCH(C42,spisak!$B$4:$B$151,0)))</f>
        <v>SFS Borac</v>
      </c>
      <c r="H42" s="663"/>
      <c r="I42" s="663"/>
      <c r="J42" s="653"/>
      <c r="K42" s="653"/>
      <c r="L42" s="653"/>
      <c r="M42" s="653"/>
      <c r="N42" s="653"/>
      <c r="O42" s="653"/>
      <c r="P42" s="653"/>
      <c r="Q42" s="121"/>
      <c r="R42" s="121"/>
      <c r="S42" s="121"/>
      <c r="T42" s="121"/>
      <c r="U42" s="121"/>
      <c r="V42" s="181"/>
      <c r="W42" s="182"/>
      <c r="X42" s="660"/>
      <c r="Y42" s="661"/>
      <c r="Z42" s="661"/>
      <c r="AA42" s="661"/>
      <c r="AB42" s="661"/>
      <c r="AC42" s="649"/>
      <c r="AD42" s="661"/>
      <c r="AE42" s="121"/>
      <c r="AF42" s="121"/>
      <c r="AG42" s="121"/>
      <c r="AH42" s="121"/>
      <c r="AI42" s="121"/>
      <c r="AJ42" s="120"/>
      <c r="AK42" s="122"/>
      <c r="AL42" s="120"/>
      <c r="AM42" s="33"/>
    </row>
    <row r="43" spans="1:39" ht="12" customHeight="1">
      <c r="A43" s="646"/>
      <c r="B43" s="647">
        <v>11</v>
      </c>
      <c r="C43" s="657">
        <f>IF(ISNA(MATCH(A43,spisak!$E$4:$E$151,0)),IF(ISNA(MATCH(A43,plasman!$I$3:$I$68,0)),"bye",INDEX(plasman!$H$3:$H$68,MATCH(A43,plasman!$I$3:$I$68,0))),INDEX(spisak!$B$4:$B$151,MATCH(A43,spisak!$E$4:$E$151,0)))</f>
        <v>0</v>
      </c>
      <c r="D43" s="657"/>
      <c r="E43" s="657"/>
      <c r="F43" s="657"/>
      <c r="G43" s="664" t="str">
        <f>IF(ISNA(MATCH(C43,spisak!$B$4:$B$151,0)),"",INDEX(spisak!$C$4:$C$151,MATCH(C43,spisak!$B$4:$B$151,0)))</f>
        <v/>
      </c>
      <c r="H43" s="664"/>
      <c r="I43" s="664"/>
      <c r="J43" s="671" t="str">
        <f>partije!$S$210</f>
        <v>Aleksić Đorđe</v>
      </c>
      <c r="K43" s="671"/>
      <c r="L43" s="671"/>
      <c r="M43" s="671"/>
      <c r="N43" s="671"/>
      <c r="O43" s="677" t="str">
        <f>IF(ISBLANK(partije!J210),"",IF(partije!J210&gt;partije!K210,partije!J210,partije!K210))</f>
        <v/>
      </c>
      <c r="P43" s="671" t="str">
        <f>IF(ISBLANK(partije!J210),"",IF(partije!J210&gt;partije!K210,partije!K210,partije!J210))</f>
        <v/>
      </c>
      <c r="Q43" s="121"/>
      <c r="R43" s="121"/>
      <c r="S43" s="121"/>
      <c r="T43" s="121"/>
      <c r="U43" s="121"/>
      <c r="V43" s="181"/>
      <c r="W43" s="182"/>
      <c r="X43" s="654" t="str">
        <f>IF(ISBLANK(partije!L226),"",partije!L226)</f>
        <v/>
      </c>
      <c r="Y43" s="654" t="str">
        <f>IF(ISBLANK(partije!M226),"",partije!M226)</f>
        <v/>
      </c>
      <c r="Z43" s="654" t="str">
        <f>IF(ISBLANK(partije!N226),"",partije!N226)</f>
        <v/>
      </c>
      <c r="AA43" s="654" t="str">
        <f>IF(ISBLANK(partije!O226),"",partije!O226)</f>
        <v/>
      </c>
      <c r="AB43" s="654" t="str">
        <f>IF(ISBLANK(partije!P226),"",partije!P226)</f>
        <v/>
      </c>
      <c r="AC43" s="654" t="str">
        <f>IF(ISBLANK(partije!Q226),"",partije!Q226)</f>
        <v/>
      </c>
      <c r="AD43" s="667" t="str">
        <f>IF(ISBLANK(partije!R226),"",partije!R226)</f>
        <v/>
      </c>
      <c r="AE43" s="121"/>
      <c r="AF43" s="121"/>
      <c r="AG43" s="121"/>
      <c r="AH43" s="121"/>
      <c r="AI43" s="121"/>
      <c r="AJ43" s="120"/>
      <c r="AK43" s="122"/>
      <c r="AL43" s="120"/>
      <c r="AM43" s="33"/>
    </row>
    <row r="44" spans="1:39" ht="12" customHeight="1">
      <c r="A44" s="705">
        <v>22</v>
      </c>
      <c r="B44" s="647"/>
      <c r="C44" s="712" t="str">
        <f>IF(ISNA(MATCH(A44,spisak!$E$4:$E$151,0)),IF(ISNA(MATCH(A44,plasman!$I$3:$I$68,0)),"bye",INDEX(plasman!$H$3:$H$68,MATCH(A44,plasman!$I$3:$I$68,0))),INDEX(spisak!$B$4:$B$151,MATCH(A44,spisak!$E$4:$E$151,0)))</f>
        <v>bye</v>
      </c>
      <c r="D44" s="712"/>
      <c r="E44" s="712"/>
      <c r="F44" s="712"/>
      <c r="G44" s="713" t="str">
        <f>IF(ISNA(MATCH(C44,spisak!$B$4:$B$151,0)),"",INDEX(spisak!$C$4:$C$151,MATCH(C44,spisak!$B$4:$B$151,0)))</f>
        <v/>
      </c>
      <c r="H44" s="713"/>
      <c r="I44" s="714"/>
      <c r="J44" s="671"/>
      <c r="K44" s="671"/>
      <c r="L44" s="671"/>
      <c r="M44" s="671"/>
      <c r="N44" s="671"/>
      <c r="O44" s="677"/>
      <c r="P44" s="671"/>
      <c r="Q44" s="121"/>
      <c r="R44" s="121"/>
      <c r="S44" s="121"/>
      <c r="T44" s="121"/>
      <c r="U44" s="121"/>
      <c r="V44" s="181"/>
      <c r="W44" s="182"/>
      <c r="X44" s="654"/>
      <c r="Y44" s="654"/>
      <c r="Z44" s="654"/>
      <c r="AA44" s="654"/>
      <c r="AB44" s="654"/>
      <c r="AC44" s="654"/>
      <c r="AD44" s="668"/>
      <c r="AE44" s="121"/>
      <c r="AF44" s="121"/>
      <c r="AG44" s="121"/>
      <c r="AH44" s="121"/>
      <c r="AI44" s="121"/>
      <c r="AJ44" s="120"/>
      <c r="AK44" s="122"/>
      <c r="AL44" s="120"/>
      <c r="AM44" s="33"/>
    </row>
    <row r="45" spans="1:39" ht="12" customHeight="1">
      <c r="A45" s="705"/>
      <c r="B45" s="647"/>
      <c r="C45" s="706">
        <f>IF(ISNA(MATCH(A45,spisak!$E$4:$E$151,0)),IF(ISNA(MATCH(A45,plasman!$I$3:$I$68,0)),"bye",INDEX(plasman!$H$3:$H$68,MATCH(A45,plasman!$I$3:$I$68,0))),INDEX(spisak!$B$4:$B$151,MATCH(A45,spisak!$E$4:$E$151,0)))</f>
        <v>0</v>
      </c>
      <c r="D45" s="706"/>
      <c r="E45" s="706"/>
      <c r="F45" s="706"/>
      <c r="G45" s="707" t="str">
        <f>IF(ISNA(MATCH(C45,spisak!$B$4:$B$151,0)),"",INDEX(spisak!$C$4:$C$151,MATCH(C45,spisak!$B$4:$B$151,0)))</f>
        <v/>
      </c>
      <c r="H45" s="707"/>
      <c r="I45" s="708"/>
      <c r="J45" s="673" t="str">
        <f>IF(ISBLANK(partije!L210),"",partije!L210)</f>
        <v/>
      </c>
      <c r="K45" s="673" t="str">
        <f>IF(ISBLANK(partije!M210),"",partije!M210)</f>
        <v/>
      </c>
      <c r="L45" s="673" t="str">
        <f>IF(ISBLANK(partije!N210),"",partije!N210)</f>
        <v/>
      </c>
      <c r="M45" s="673" t="str">
        <f>IF(ISBLANK(partije!O210),"",partije!O210)</f>
        <v/>
      </c>
      <c r="N45" s="673" t="str">
        <f>IF(ISBLANK(partije!P210),"",partije!P210)</f>
        <v/>
      </c>
      <c r="O45" s="673" t="str">
        <f>IF(ISBLANK(partije!Q210),"",partije!Q210)</f>
        <v/>
      </c>
      <c r="P45" s="675" t="str">
        <f>IF(ISBLANK(partije!R210),"",partije!R210)</f>
        <v/>
      </c>
      <c r="Q45" s="658" t="str">
        <f>partije!$S$221</f>
        <v/>
      </c>
      <c r="R45" s="659"/>
      <c r="S45" s="659"/>
      <c r="T45" s="659"/>
      <c r="U45" s="659"/>
      <c r="V45" s="648" t="str">
        <f>IF(ISBLANK(partije!J221),"",IF(partije!J221&gt;partije!K221,partije!J221,partije!K221))</f>
        <v/>
      </c>
      <c r="W45" s="650"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5">
        <v>23</v>
      </c>
      <c r="B46" s="647"/>
      <c r="C46" s="706" t="str">
        <f>IF(ISNA(MATCH(A46,spisak!$E$4:$E$151,0)),IF(ISNA(MATCH(A46,plasman!$I$3:$I$68,0)),"bye",INDEX(plasman!$H$3:$H$68,MATCH(A46,plasman!$I$3:$I$68,0))),INDEX(spisak!$B$4:$B$151,MATCH(A46,spisak!$E$4:$E$151,0)))</f>
        <v>bye</v>
      </c>
      <c r="D46" s="706"/>
      <c r="E46" s="706"/>
      <c r="F46" s="706"/>
      <c r="G46" s="707" t="str">
        <f>IF(ISNA(MATCH(C46,spisak!$B$4:$B$151,0)),"",INDEX(spisak!$C$4:$C$151,MATCH(C46,spisak!$B$4:$B$151,0)))</f>
        <v/>
      </c>
      <c r="H46" s="707"/>
      <c r="I46" s="708"/>
      <c r="J46" s="653"/>
      <c r="K46" s="653"/>
      <c r="L46" s="653"/>
      <c r="M46" s="653"/>
      <c r="N46" s="653"/>
      <c r="O46" s="653"/>
      <c r="P46" s="662"/>
      <c r="Q46" s="660"/>
      <c r="R46" s="661"/>
      <c r="S46" s="661"/>
      <c r="T46" s="661"/>
      <c r="U46" s="661"/>
      <c r="V46" s="649"/>
      <c r="W46" s="651"/>
      <c r="X46" s="121"/>
      <c r="Y46" s="121"/>
      <c r="Z46" s="121"/>
      <c r="AA46" s="121"/>
      <c r="AB46" s="121"/>
      <c r="AC46" s="181"/>
      <c r="AD46" s="182"/>
      <c r="AE46" s="121"/>
      <c r="AF46" s="121"/>
      <c r="AG46" s="121"/>
      <c r="AH46" s="121"/>
      <c r="AI46" s="121"/>
      <c r="AJ46" s="120"/>
      <c r="AK46" s="122"/>
      <c r="AL46" s="120"/>
      <c r="AM46" s="33"/>
    </row>
    <row r="47" spans="1:39" ht="12" customHeight="1">
      <c r="A47" s="705"/>
      <c r="B47" s="647"/>
      <c r="C47" s="706">
        <f>IF(ISNA(MATCH(A47,spisak!$E$4:$E$151,0)),IF(ISNA(MATCH(A47,plasman!$I$3:$I$68,0)),"bye",INDEX(plasman!$H$3:$H$68,MATCH(A47,plasman!$I$3:$I$68,0))),INDEX(spisak!$B$4:$B$151,MATCH(A47,spisak!$E$4:$E$151,0)))</f>
        <v>0</v>
      </c>
      <c r="D47" s="706"/>
      <c r="E47" s="706"/>
      <c r="F47" s="706"/>
      <c r="G47" s="707" t="str">
        <f>IF(ISNA(MATCH(C47,spisak!$B$4:$B$151,0)),"",INDEX(spisak!$C$4:$C$151,MATCH(C47,spisak!$B$4:$B$151,0)))</f>
        <v/>
      </c>
      <c r="H47" s="707"/>
      <c r="I47" s="708"/>
      <c r="J47" s="659" t="str">
        <f>partije!$S$211</f>
        <v>Stanković Viktor</v>
      </c>
      <c r="K47" s="659"/>
      <c r="L47" s="659"/>
      <c r="M47" s="659"/>
      <c r="N47" s="659"/>
      <c r="O47" s="648" t="str">
        <f>IF(ISBLANK(partije!J211),"",IF(partije!J211&gt;partije!K211,partije!J211,partije!K211))</f>
        <v/>
      </c>
      <c r="P47" s="650" t="str">
        <f>IF(ISBLANK(partije!J211),"",IF(partije!J211&gt;partije!K211,partije!K211,partije!J211))</f>
        <v/>
      </c>
      <c r="Q47" s="654" t="str">
        <f>IF(ISBLANK(partije!L221),"",partije!L221)</f>
        <v/>
      </c>
      <c r="R47" s="654" t="str">
        <f>IF(ISBLANK(partije!M221),"",partije!M221)</f>
        <v/>
      </c>
      <c r="S47" s="654" t="str">
        <f>IF(ISBLANK(partije!N221),"",partije!N221)</f>
        <v/>
      </c>
      <c r="T47" s="654" t="str">
        <f>IF(ISBLANK(partije!O221),"",partije!O221)</f>
        <v/>
      </c>
      <c r="U47" s="654" t="str">
        <f>IF(ISBLANK(partije!P221),"",partije!P221)</f>
        <v/>
      </c>
      <c r="V47" s="654" t="str">
        <f>IF(ISBLANK(partije!Q221),"",partije!Q221)</f>
        <v/>
      </c>
      <c r="W47" s="654"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6">
        <v>24</v>
      </c>
      <c r="B48" s="647">
        <v>6</v>
      </c>
      <c r="C48" s="709" t="str">
        <f>IF(ISNA(MATCH(A48,spisak!$E$4:$E$151,0)),IF(ISNA(MATCH(A48,plasman!$I$3:$I$68,0)),"bye",INDEX(plasman!$H$3:$H$68,MATCH(A48,plasman!$I$3:$I$68,0))),INDEX(spisak!$B$4:$B$151,MATCH(A48,spisak!$E$4:$E$151,0)))</f>
        <v>Stanković Viktor</v>
      </c>
      <c r="D48" s="709"/>
      <c r="E48" s="709"/>
      <c r="F48" s="709"/>
      <c r="G48" s="710" t="str">
        <f>IF(ISNA(MATCH(C48,spisak!$B$4:$B$151,0)),"",INDEX(spisak!$C$4:$C$151,MATCH(C48,spisak!$B$4:$B$151,0)))</f>
        <v>Hajduk Veljko</v>
      </c>
      <c r="H48" s="710"/>
      <c r="I48" s="711"/>
      <c r="J48" s="661"/>
      <c r="K48" s="661"/>
      <c r="L48" s="661"/>
      <c r="M48" s="661"/>
      <c r="N48" s="661"/>
      <c r="O48" s="649"/>
      <c r="P48" s="651"/>
      <c r="Q48" s="654"/>
      <c r="R48" s="654"/>
      <c r="S48" s="654"/>
      <c r="T48" s="654"/>
      <c r="U48" s="654"/>
      <c r="V48" s="654"/>
      <c r="W48" s="654"/>
      <c r="X48" s="121"/>
      <c r="Y48" s="121"/>
      <c r="Z48" s="121"/>
      <c r="AA48" s="121"/>
      <c r="AB48" s="121"/>
      <c r="AC48" s="181"/>
      <c r="AD48" s="182"/>
      <c r="AE48" s="121"/>
      <c r="AF48" s="121"/>
      <c r="AG48" s="121"/>
      <c r="AH48" s="121"/>
      <c r="AI48" s="121"/>
      <c r="AJ48" s="120"/>
      <c r="AK48" s="122"/>
      <c r="AL48" s="120"/>
      <c r="AM48" s="33"/>
    </row>
    <row r="49" spans="1:39" ht="12" customHeight="1">
      <c r="A49" s="646"/>
      <c r="B49" s="647">
        <v>6</v>
      </c>
      <c r="C49" s="657">
        <f>IF(ISNA(MATCH(A49,spisak!$E$4:$E$151,0)),IF(ISNA(MATCH(A49,plasman!$I$3:$I$68,0)),"bye",INDEX(plasman!$H$3:$H$68,MATCH(A49,plasman!$I$3:$I$68,0))),INDEX(spisak!$B$4:$B$151,MATCH(A49,spisak!$E$4:$E$151,0)))</f>
        <v>0</v>
      </c>
      <c r="D49" s="657"/>
      <c r="E49" s="657"/>
      <c r="F49" s="657"/>
      <c r="G49" s="664" t="str">
        <f>IF(ISNA(MATCH(C49,spisak!$B$4:$B$151,0)),"",INDEX(spisak!$C$4:$C$151,MATCH(C49,spisak!$B$4:$B$151,0)))</f>
        <v/>
      </c>
      <c r="H49" s="664"/>
      <c r="I49" s="666"/>
      <c r="J49" s="653" t="str">
        <f>IF(ISBLANK(partije!L211),"",partije!L211)</f>
        <v/>
      </c>
      <c r="K49" s="653" t="str">
        <f>IF(ISBLANK(partije!M211),"",partije!M211)</f>
        <v/>
      </c>
      <c r="L49" s="653" t="str">
        <f>IF(ISBLANK(partije!N211),"",partije!N211)</f>
        <v/>
      </c>
      <c r="M49" s="653" t="str">
        <f>IF(ISBLANK(partije!O211),"",partije!O211)</f>
        <v/>
      </c>
      <c r="N49" s="653" t="str">
        <f>IF(ISBLANK(partije!P211),"",partije!P211)</f>
        <v/>
      </c>
      <c r="O49" s="653" t="str">
        <f>IF(ISBLANK(partije!Q211),"",partije!Q211)</f>
        <v/>
      </c>
      <c r="P49" s="653"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6">
        <v>25</v>
      </c>
      <c r="B50" s="647">
        <v>7</v>
      </c>
      <c r="C50" s="656" t="str">
        <f>IF(ISNA(MATCH(A50,spisak!$E$4:$E$151,0)),IF(ISNA(MATCH(A50,plasman!$I$3:$I$68,0)),"bye",INDEX(plasman!$H$3:$H$68,MATCH(A50,plasman!$I$3:$I$68,0))),INDEX(spisak!$B$4:$B$151,MATCH(A50,spisak!$E$4:$E$151,0)))</f>
        <v>Aleksić Milan</v>
      </c>
      <c r="D50" s="656"/>
      <c r="E50" s="656"/>
      <c r="F50" s="656"/>
      <c r="G50" s="663" t="str">
        <f>IF(ISNA(MATCH(C50,spisak!$B$4:$B$151,0)),"",INDEX(spisak!$C$4:$C$151,MATCH(C50,spisak!$B$4:$B$151,0)))</f>
        <v>SFS Borac</v>
      </c>
      <c r="H50" s="663"/>
      <c r="I50" s="663"/>
      <c r="J50" s="653"/>
      <c r="K50" s="653"/>
      <c r="L50" s="653"/>
      <c r="M50" s="653"/>
      <c r="N50" s="653"/>
      <c r="O50" s="653"/>
      <c r="P50" s="653"/>
      <c r="Q50" s="121"/>
      <c r="R50" s="121"/>
      <c r="S50" s="121"/>
      <c r="T50" s="121"/>
      <c r="U50" s="121"/>
      <c r="V50" s="181"/>
      <c r="W50" s="127"/>
      <c r="X50" s="121"/>
      <c r="Y50" s="121"/>
      <c r="Z50" s="121"/>
      <c r="AA50" s="121"/>
      <c r="AB50" s="121"/>
      <c r="AC50" s="181"/>
      <c r="AD50" s="127"/>
      <c r="AE50" s="658" t="str">
        <f>partije!$S$229</f>
        <v/>
      </c>
      <c r="AF50" s="659"/>
      <c r="AG50" s="659"/>
      <c r="AH50" s="659"/>
      <c r="AI50" s="659"/>
      <c r="AJ50" s="680" t="str">
        <f>IF(ISBLANK(partije!J229),"",IF(partije!J229&gt;partije!K229,partije!J229,partije!K229))</f>
        <v/>
      </c>
      <c r="AK50" s="682" t="str">
        <f>IF(ISBLANK(partije!J229),"",IF(partije!J229&gt;partije!K229,partije!K229,partije!J229))</f>
        <v/>
      </c>
      <c r="AL50" s="120"/>
      <c r="AM50" s="33"/>
    </row>
    <row r="51" spans="1:39" ht="12" customHeight="1">
      <c r="A51" s="646"/>
      <c r="B51" s="647">
        <v>7</v>
      </c>
      <c r="C51" s="657">
        <f>IF(ISNA(MATCH(A51,spisak!$E$4:$E$151,0)),IF(ISNA(MATCH(A51,plasman!$I$3:$I$68,0)),"bye",INDEX(plasman!$H$3:$H$68,MATCH(A51,plasman!$I$3:$I$68,0))),INDEX(spisak!$B$4:$B$151,MATCH(A51,spisak!$E$4:$E$151,0)))</f>
        <v>0</v>
      </c>
      <c r="D51" s="657"/>
      <c r="E51" s="657"/>
      <c r="F51" s="657"/>
      <c r="G51" s="664" t="str">
        <f>IF(ISNA(MATCH(C51,spisak!$B$4:$B$151,0)),"",INDEX(spisak!$C$4:$C$151,MATCH(C51,spisak!$B$4:$B$151,0)))</f>
        <v/>
      </c>
      <c r="H51" s="664"/>
      <c r="I51" s="664"/>
      <c r="J51" s="659" t="str">
        <f>partije!$S$212</f>
        <v>Aleksić Milan</v>
      </c>
      <c r="K51" s="659"/>
      <c r="L51" s="659"/>
      <c r="M51" s="659"/>
      <c r="N51" s="659"/>
      <c r="O51" s="648" t="str">
        <f>IF(ISBLANK(partije!J212),"",IF(partije!J212&gt;partije!K212,partije!J212,partije!K212))</f>
        <v/>
      </c>
      <c r="P51" s="659" t="str">
        <f>IF(ISBLANK(partije!J212),"",IF(partije!J212&gt;partije!K212,partije!K212,partije!J212))</f>
        <v/>
      </c>
      <c r="Q51" s="121"/>
      <c r="R51" s="121"/>
      <c r="S51" s="121"/>
      <c r="T51" s="121"/>
      <c r="U51" s="121"/>
      <c r="V51" s="181"/>
      <c r="W51" s="127"/>
      <c r="X51" s="121"/>
      <c r="Y51" s="121"/>
      <c r="Z51" s="121"/>
      <c r="AA51" s="121"/>
      <c r="AB51" s="121"/>
      <c r="AC51" s="181"/>
      <c r="AD51" s="127"/>
      <c r="AE51" s="660"/>
      <c r="AF51" s="661"/>
      <c r="AG51" s="661"/>
      <c r="AH51" s="661"/>
      <c r="AI51" s="661"/>
      <c r="AJ51" s="681"/>
      <c r="AK51" s="683"/>
      <c r="AL51" s="120"/>
      <c r="AM51" s="33"/>
    </row>
    <row r="52" spans="1:39" ht="12" customHeight="1">
      <c r="A52" s="705">
        <v>26</v>
      </c>
      <c r="B52" s="647"/>
      <c r="C52" s="712" t="str">
        <f>IF(ISNA(MATCH(A52,spisak!$E$4:$E$151,0)),IF(ISNA(MATCH(A52,plasman!$I$3:$I$68,0)),"bye",INDEX(plasman!$H$3:$H$68,MATCH(A52,plasman!$I$3:$I$68,0))),INDEX(spisak!$B$4:$B$151,MATCH(A52,spisak!$E$4:$E$151,0)))</f>
        <v>bye</v>
      </c>
      <c r="D52" s="712"/>
      <c r="E52" s="712"/>
      <c r="F52" s="712"/>
      <c r="G52" s="713" t="str">
        <f>IF(ISNA(MATCH(C52,spisak!$B$4:$B$151,0)),"",INDEX(spisak!$C$4:$C$151,MATCH(C52,spisak!$B$4:$B$151,0)))</f>
        <v/>
      </c>
      <c r="H52" s="713"/>
      <c r="I52" s="714"/>
      <c r="J52" s="661"/>
      <c r="K52" s="661"/>
      <c r="L52" s="661"/>
      <c r="M52" s="661"/>
      <c r="N52" s="661"/>
      <c r="O52" s="649"/>
      <c r="P52" s="661"/>
      <c r="Q52" s="121"/>
      <c r="R52" s="121"/>
      <c r="S52" s="121"/>
      <c r="T52" s="121"/>
      <c r="U52" s="121"/>
      <c r="V52" s="181"/>
      <c r="W52" s="127"/>
      <c r="X52" s="121"/>
      <c r="Y52" s="121"/>
      <c r="Z52" s="121"/>
      <c r="AA52" s="121"/>
      <c r="AB52" s="121"/>
      <c r="AC52" s="181"/>
      <c r="AD52" s="127"/>
      <c r="AE52" s="715" t="str">
        <f>IF(ISBLANK(partije!L229),"",partije!L229)</f>
        <v/>
      </c>
      <c r="AF52" s="654" t="str">
        <f>IF(ISBLANK(partije!M229),"",partije!M229)</f>
        <v/>
      </c>
      <c r="AG52" s="654" t="str">
        <f>IF(ISBLANK(partije!N229),"",partije!N229)</f>
        <v/>
      </c>
      <c r="AH52" s="654" t="str">
        <f>IF(ISBLANK(partije!O229),"",partije!O229)</f>
        <v/>
      </c>
      <c r="AI52" s="654" t="str">
        <f>IF(ISBLANK(partije!P229),"",partije!P229)</f>
        <v/>
      </c>
      <c r="AJ52" s="654" t="str">
        <f>IF(ISBLANK(partije!Q229),"",partije!Q229)</f>
        <v/>
      </c>
      <c r="AK52" s="654" t="str">
        <f>IF(ISBLANK(partije!R229),"",partije!R229)</f>
        <v/>
      </c>
      <c r="AL52" s="120"/>
      <c r="AM52" s="33"/>
    </row>
    <row r="53" spans="1:39" ht="12" customHeight="1">
      <c r="A53" s="705"/>
      <c r="B53" s="647"/>
      <c r="C53" s="706">
        <f>IF(ISNA(MATCH(A53,spisak!$E$4:$E$151,0)),IF(ISNA(MATCH(A53,plasman!$I$3:$I$68,0)),"bye",INDEX(plasman!$H$3:$H$68,MATCH(A53,plasman!$I$3:$I$68,0))),INDEX(spisak!$B$4:$B$151,MATCH(A53,spisak!$E$4:$E$151,0)))</f>
        <v>0</v>
      </c>
      <c r="D53" s="706"/>
      <c r="E53" s="706"/>
      <c r="F53" s="706"/>
      <c r="G53" s="707" t="str">
        <f>IF(ISNA(MATCH(C53,spisak!$B$4:$B$151,0)),"",INDEX(spisak!$C$4:$C$151,MATCH(C53,spisak!$B$4:$B$151,0)))</f>
        <v/>
      </c>
      <c r="H53" s="707"/>
      <c r="I53" s="708"/>
      <c r="J53" s="673" t="str">
        <f>IF(ISBLANK(partije!L212),"",partije!L212)</f>
        <v/>
      </c>
      <c r="K53" s="673" t="str">
        <f>IF(ISBLANK(partije!M212),"",partije!M212)</f>
        <v/>
      </c>
      <c r="L53" s="673" t="str">
        <f>IF(ISBLANK(partije!N212),"",partije!N212)</f>
        <v/>
      </c>
      <c r="M53" s="673" t="str">
        <f>IF(ISBLANK(partije!O212),"",partije!O212)</f>
        <v/>
      </c>
      <c r="N53" s="673" t="str">
        <f>IF(ISBLANK(partije!P212),"",partije!P212)</f>
        <v/>
      </c>
      <c r="O53" s="673" t="str">
        <f>IF(ISBLANK(partije!Q212),"",partije!Q212)</f>
        <v/>
      </c>
      <c r="P53" s="675" t="str">
        <f>IF(ISBLANK(partije!R212),"",partije!R212)</f>
        <v/>
      </c>
      <c r="Q53" s="658" t="str">
        <f>partije!$S$222</f>
        <v/>
      </c>
      <c r="R53" s="659"/>
      <c r="S53" s="659"/>
      <c r="T53" s="659"/>
      <c r="U53" s="659"/>
      <c r="V53" s="648" t="str">
        <f>IF(ISBLANK(partije!J222),"",IF(partije!J222&gt;partije!K222,partije!J222,partije!K222))</f>
        <v/>
      </c>
      <c r="W53" s="659" t="str">
        <f>IF(ISBLANK(partije!J222),"",IF(partije!J222&gt;partije!K222,partije!K222,partije!J222))</f>
        <v/>
      </c>
      <c r="X53" s="121"/>
      <c r="Y53" s="121"/>
      <c r="Z53" s="121"/>
      <c r="AA53" s="121"/>
      <c r="AB53" s="121"/>
      <c r="AC53" s="181"/>
      <c r="AD53" s="127"/>
      <c r="AE53" s="715"/>
      <c r="AF53" s="654"/>
      <c r="AG53" s="654"/>
      <c r="AH53" s="654"/>
      <c r="AI53" s="654"/>
      <c r="AJ53" s="654"/>
      <c r="AK53" s="654"/>
      <c r="AL53" s="120"/>
      <c r="AM53" s="33"/>
    </row>
    <row r="54" spans="1:39" ht="12" customHeight="1">
      <c r="A54" s="705">
        <v>27</v>
      </c>
      <c r="B54" s="647"/>
      <c r="C54" s="706" t="str">
        <f>IF(ISNA(MATCH(A54,spisak!$E$4:$E$151,0)),IF(ISNA(MATCH(A54,plasman!$I$3:$I$68,0)),"bye",INDEX(plasman!$H$3:$H$68,MATCH(A54,plasman!$I$3:$I$68,0))),INDEX(spisak!$B$4:$B$151,MATCH(A54,spisak!$E$4:$E$151,0)))</f>
        <v>bye</v>
      </c>
      <c r="D54" s="706"/>
      <c r="E54" s="706"/>
      <c r="F54" s="706"/>
      <c r="G54" s="707" t="str">
        <f>IF(ISNA(MATCH(C54,spisak!$B$4:$B$151,0)),"",INDEX(spisak!$C$4:$C$151,MATCH(C54,spisak!$B$4:$B$151,0)))</f>
        <v/>
      </c>
      <c r="H54" s="707"/>
      <c r="I54" s="708"/>
      <c r="J54" s="674"/>
      <c r="K54" s="674"/>
      <c r="L54" s="674"/>
      <c r="M54" s="674"/>
      <c r="N54" s="674"/>
      <c r="O54" s="674"/>
      <c r="P54" s="676"/>
      <c r="Q54" s="660"/>
      <c r="R54" s="661"/>
      <c r="S54" s="661"/>
      <c r="T54" s="661"/>
      <c r="U54" s="661"/>
      <c r="V54" s="649"/>
      <c r="W54" s="661"/>
      <c r="X54" s="121"/>
      <c r="Y54" s="121"/>
      <c r="Z54" s="121"/>
      <c r="AA54" s="121"/>
      <c r="AB54" s="121"/>
      <c r="AC54" s="181"/>
      <c r="AD54" s="182"/>
      <c r="AE54" s="121"/>
      <c r="AF54" s="121"/>
      <c r="AG54" s="121"/>
      <c r="AH54" s="121"/>
      <c r="AI54" s="121"/>
      <c r="AJ54" s="120"/>
      <c r="AK54" s="120"/>
      <c r="AL54" s="120"/>
      <c r="AM54" s="33"/>
    </row>
    <row r="55" spans="1:39" ht="12" customHeight="1">
      <c r="A55" s="705"/>
      <c r="B55" s="647"/>
      <c r="C55" s="706">
        <f>IF(ISNA(MATCH(A55,spisak!$E$4:$E$151,0)),IF(ISNA(MATCH(A55,plasman!$I$3:$I$68,0)),"bye",INDEX(plasman!$H$3:$H$68,MATCH(A55,plasman!$I$3:$I$68,0))),INDEX(spisak!$B$4:$B$151,MATCH(A55,spisak!$E$4:$E$151,0)))</f>
        <v>0</v>
      </c>
      <c r="D55" s="706"/>
      <c r="E55" s="706"/>
      <c r="F55" s="706"/>
      <c r="G55" s="707" t="str">
        <f>IF(ISNA(MATCH(C55,spisak!$B$4:$B$151,0)),"",INDEX(spisak!$C$4:$C$151,MATCH(C55,spisak!$B$4:$B$151,0)))</f>
        <v/>
      </c>
      <c r="H55" s="707"/>
      <c r="I55" s="708"/>
      <c r="J55" s="671" t="str">
        <f>partije!$S$213</f>
        <v>Jeftić Mateja</v>
      </c>
      <c r="K55" s="671"/>
      <c r="L55" s="671"/>
      <c r="M55" s="671"/>
      <c r="N55" s="671"/>
      <c r="O55" s="677" t="str">
        <f>IF(ISBLANK(partije!J213),"",IF(partije!J213&gt;partije!K213,partije!J213,partije!K213))</f>
        <v/>
      </c>
      <c r="P55" s="669" t="str">
        <f>IF(ISBLANK(partije!J213),"",IF(partije!J213&gt;partije!K213,partije!K213,partije!J213))</f>
        <v/>
      </c>
      <c r="Q55" s="654" t="str">
        <f>IF(ISBLANK(partije!L222),"",partije!L222)</f>
        <v/>
      </c>
      <c r="R55" s="654" t="str">
        <f>IF(ISBLANK(partije!M222),"",partije!M222)</f>
        <v/>
      </c>
      <c r="S55" s="654" t="str">
        <f>IF(ISBLANK(partije!N222),"",partije!N222)</f>
        <v/>
      </c>
      <c r="T55" s="654" t="str">
        <f>IF(ISBLANK(partije!O222),"",partije!O222)</f>
        <v/>
      </c>
      <c r="U55" s="654" t="str">
        <f>IF(ISBLANK(partije!P222),"",partije!P222)</f>
        <v/>
      </c>
      <c r="V55" s="654" t="str">
        <f>IF(ISBLANK(partije!Q222),"",partije!Q222)</f>
        <v/>
      </c>
      <c r="W55" s="667"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6">
        <v>28</v>
      </c>
      <c r="B56" s="647">
        <v>10</v>
      </c>
      <c r="C56" s="709" t="str">
        <f>IF(ISNA(MATCH(A56,spisak!$E$4:$E$151,0)),IF(ISNA(MATCH(A56,plasman!$I$3:$I$68,0)),"bye",INDEX(plasman!$H$3:$H$68,MATCH(A56,plasman!$I$3:$I$68,0))),INDEX(spisak!$B$4:$B$151,MATCH(A56,spisak!$E$4:$E$151,0)))</f>
        <v>Jeftić Mateja</v>
      </c>
      <c r="D56" s="709"/>
      <c r="E56" s="709"/>
      <c r="F56" s="709"/>
      <c r="G56" s="710" t="str">
        <f>IF(ISNA(MATCH(C56,spisak!$B$4:$B$151,0)),"",INDEX(spisak!$C$4:$C$151,MATCH(C56,spisak!$B$4:$B$151,0)))</f>
        <v>Napad</v>
      </c>
      <c r="H56" s="710"/>
      <c r="I56" s="711"/>
      <c r="J56" s="672"/>
      <c r="K56" s="672"/>
      <c r="L56" s="672"/>
      <c r="M56" s="672"/>
      <c r="N56" s="672"/>
      <c r="O56" s="678"/>
      <c r="P56" s="670"/>
      <c r="Q56" s="654"/>
      <c r="R56" s="654"/>
      <c r="S56" s="654"/>
      <c r="T56" s="654"/>
      <c r="U56" s="654"/>
      <c r="V56" s="654"/>
      <c r="W56" s="668"/>
      <c r="X56" s="123"/>
      <c r="Y56" s="121"/>
      <c r="Z56" s="121"/>
      <c r="AA56" s="121"/>
      <c r="AB56" s="121"/>
      <c r="AC56" s="181"/>
      <c r="AD56" s="182"/>
      <c r="AE56" s="121"/>
      <c r="AF56" s="121"/>
      <c r="AG56" s="121"/>
      <c r="AH56" s="121"/>
      <c r="AI56" s="121"/>
      <c r="AJ56" s="120"/>
      <c r="AK56" s="120"/>
      <c r="AL56" s="120"/>
      <c r="AM56" s="33"/>
    </row>
    <row r="57" spans="1:39" ht="12" customHeight="1">
      <c r="A57" s="646"/>
      <c r="B57" s="647">
        <v>10</v>
      </c>
      <c r="C57" s="657">
        <f>IF(ISNA(MATCH(A57,spisak!$E$4:$E$151,0)),IF(ISNA(MATCH(A57,plasman!$I$3:$I$68,0)),"bye",INDEX(plasman!$H$3:$H$68,MATCH(A57,plasman!$I$3:$I$68,0))),INDEX(spisak!$B$4:$B$151,MATCH(A57,spisak!$E$4:$E$151,0)))</f>
        <v>0</v>
      </c>
      <c r="D57" s="657"/>
      <c r="E57" s="657"/>
      <c r="F57" s="657"/>
      <c r="G57" s="664" t="str">
        <f>IF(ISNA(MATCH(C57,spisak!$B$4:$B$151,0)),"",INDEX(spisak!$C$4:$C$151,MATCH(C57,spisak!$B$4:$B$151,0)))</f>
        <v/>
      </c>
      <c r="H57" s="664"/>
      <c r="I57" s="666"/>
      <c r="J57" s="653" t="str">
        <f>IF(ISBLANK(partije!L213),"",partije!L213)</f>
        <v/>
      </c>
      <c r="K57" s="653" t="str">
        <f>IF(ISBLANK(partije!M213),"",partije!M213)</f>
        <v/>
      </c>
      <c r="L57" s="653" t="str">
        <f>IF(ISBLANK(partije!N213),"",partije!N213)</f>
        <v/>
      </c>
      <c r="M57" s="653" t="str">
        <f>IF(ISBLANK(partije!O213),"",partije!O213)</f>
        <v/>
      </c>
      <c r="N57" s="653" t="str">
        <f>IF(ISBLANK(partije!P213),"",partije!P213)</f>
        <v/>
      </c>
      <c r="O57" s="653" t="str">
        <f>IF(ISBLANK(partije!Q213),"",partije!Q213)</f>
        <v/>
      </c>
      <c r="P57" s="653" t="str">
        <f>IF(ISBLANK(partije!R213),"",partije!R213)</f>
        <v/>
      </c>
      <c r="Q57" s="121"/>
      <c r="R57" s="121"/>
      <c r="S57" s="121"/>
      <c r="T57" s="121"/>
      <c r="U57" s="121"/>
      <c r="V57" s="181"/>
      <c r="W57" s="182"/>
      <c r="X57" s="658" t="str">
        <f>partije!$S$227</f>
        <v/>
      </c>
      <c r="Y57" s="659"/>
      <c r="Z57" s="659"/>
      <c r="AA57" s="659"/>
      <c r="AB57" s="659"/>
      <c r="AC57" s="648" t="str">
        <f>IF(ISBLANK(partije!J227),"",IF(partije!J227&gt;partije!K227,partije!J227,partije!K227))</f>
        <v/>
      </c>
      <c r="AD57" s="650" t="str">
        <f>IF(ISBLANK(partije!J227),"",IF(partije!J227&gt;partije!K227,partije!K227,partije!J227))</f>
        <v/>
      </c>
      <c r="AE57" s="121"/>
      <c r="AF57" s="121"/>
      <c r="AG57" s="652"/>
      <c r="AH57" s="652"/>
      <c r="AI57" s="652"/>
      <c r="AJ57" s="652"/>
      <c r="AK57" s="652"/>
      <c r="AL57" s="652"/>
      <c r="AM57" s="33"/>
    </row>
    <row r="58" spans="1:39" ht="12" customHeight="1">
      <c r="A58" s="646">
        <v>29</v>
      </c>
      <c r="B58" s="647">
        <v>15</v>
      </c>
      <c r="C58" s="656" t="str">
        <f>IF(ISNA(MATCH(A58,spisak!$E$4:$E$151,0)),IF(ISNA(MATCH(A58,plasman!$I$3:$I$68,0)),"bye",INDEX(plasman!$H$3:$H$68,MATCH(A58,plasman!$I$3:$I$68,0))),INDEX(spisak!$B$4:$B$151,MATCH(A58,spisak!$E$4:$E$151,0)))</f>
        <v>Terzić Vladica</v>
      </c>
      <c r="D58" s="656"/>
      <c r="E58" s="656"/>
      <c r="F58" s="656"/>
      <c r="G58" s="663" t="str">
        <f>IF(ISNA(MATCH(C58,spisak!$B$4:$B$151,0)),"",INDEX(spisak!$C$4:$C$151,MATCH(C58,spisak!$B$4:$B$151,0)))</f>
        <v>Grabovac SPIN</v>
      </c>
      <c r="H58" s="663"/>
      <c r="I58" s="663"/>
      <c r="J58" s="653"/>
      <c r="K58" s="653"/>
      <c r="L58" s="653"/>
      <c r="M58" s="653"/>
      <c r="N58" s="653"/>
      <c r="O58" s="653"/>
      <c r="P58" s="653"/>
      <c r="Q58" s="121"/>
      <c r="R58" s="121"/>
      <c r="S58" s="121"/>
      <c r="T58" s="121"/>
      <c r="U58" s="121"/>
      <c r="V58" s="181"/>
      <c r="W58" s="182"/>
      <c r="X58" s="660"/>
      <c r="Y58" s="661"/>
      <c r="Z58" s="661"/>
      <c r="AA58" s="661"/>
      <c r="AB58" s="661"/>
      <c r="AC58" s="649"/>
      <c r="AD58" s="651"/>
      <c r="AE58" s="121"/>
      <c r="AF58" s="121"/>
      <c r="AG58" s="652"/>
      <c r="AH58" s="652"/>
      <c r="AI58" s="652"/>
      <c r="AJ58" s="652"/>
      <c r="AK58" s="652"/>
      <c r="AL58" s="652"/>
      <c r="AM58" s="33"/>
    </row>
    <row r="59" spans="1:39" ht="12" customHeight="1">
      <c r="A59" s="646"/>
      <c r="B59" s="647">
        <v>15</v>
      </c>
      <c r="C59" s="657">
        <f>IF(ISNA(MATCH(A59,spisak!$E$4:$E$151,0)),IF(ISNA(MATCH(A59,plasman!$I$3:$I$68,0)),"bye",INDEX(plasman!$H$3:$H$68,MATCH(A59,plasman!$I$3:$I$68,0))),INDEX(spisak!$B$4:$B$151,MATCH(A59,spisak!$E$4:$E$151,0)))</f>
        <v>0</v>
      </c>
      <c r="D59" s="657"/>
      <c r="E59" s="657"/>
      <c r="F59" s="657"/>
      <c r="G59" s="664" t="str">
        <f>IF(ISNA(MATCH(C59,spisak!$B$4:$B$151,0)),"",INDEX(spisak!$C$4:$C$151,MATCH(C59,spisak!$B$4:$B$151,0)))</f>
        <v/>
      </c>
      <c r="H59" s="664"/>
      <c r="I59" s="664"/>
      <c r="J59" s="659" t="str">
        <f>partije!$S$214</f>
        <v>Terzić Vladica</v>
      </c>
      <c r="K59" s="659"/>
      <c r="L59" s="659"/>
      <c r="M59" s="659"/>
      <c r="N59" s="659"/>
      <c r="O59" s="648" t="str">
        <f>IF(ISBLANK(partije!J214),"",IF(partije!J214&gt;partije!K214,partije!J214,partije!K214))</f>
        <v/>
      </c>
      <c r="P59" s="659" t="str">
        <f>IF(ISBLANK(partije!J214),"",IF(partije!J214&gt;partije!K214,partije!K214,partije!J214))</f>
        <v/>
      </c>
      <c r="Q59" s="121"/>
      <c r="R59" s="121"/>
      <c r="S59" s="121"/>
      <c r="T59" s="121"/>
      <c r="U59" s="121"/>
      <c r="V59" s="181"/>
      <c r="W59" s="182"/>
      <c r="X59" s="654" t="str">
        <f>IF(ISBLANK(partije!L227),"",partije!L227)</f>
        <v/>
      </c>
      <c r="Y59" s="654" t="str">
        <f>IF(ISBLANK(partije!M227),"",partije!M227)</f>
        <v/>
      </c>
      <c r="Z59" s="654" t="str">
        <f>IF(ISBLANK(partije!N227),"",partije!N227)</f>
        <v/>
      </c>
      <c r="AA59" s="654" t="str">
        <f>IF(ISBLANK(partije!O227),"",partije!O227)</f>
        <v/>
      </c>
      <c r="AB59" s="654" t="str">
        <f>IF(ISBLANK(partije!P227),"",partije!P227)</f>
        <v/>
      </c>
      <c r="AC59" s="654" t="str">
        <f>IF(ISBLANK(partije!Q227),"",partije!Q227)</f>
        <v/>
      </c>
      <c r="AD59" s="654" t="str">
        <f>IF(ISBLANK(partije!R227),"",partije!R227)</f>
        <v/>
      </c>
      <c r="AE59" s="121"/>
      <c r="AF59" s="121"/>
      <c r="AG59" s="188"/>
      <c r="AH59" s="188"/>
      <c r="AI59" s="188"/>
      <c r="AJ59" s="188"/>
      <c r="AK59" s="188"/>
      <c r="AL59" s="188"/>
      <c r="AM59" s="33"/>
    </row>
    <row r="60" spans="1:39" ht="12" customHeight="1">
      <c r="A60" s="705">
        <v>30</v>
      </c>
      <c r="B60" s="647"/>
      <c r="C60" s="712" t="str">
        <f>IF(ISNA(MATCH(A60,spisak!$E$4:$E$151,0)),IF(ISNA(MATCH(A60,plasman!$I$3:$I$68,0)),"bye",INDEX(plasman!$H$3:$H$68,MATCH(A60,plasman!$I$3:$I$68,0))),INDEX(spisak!$B$4:$B$151,MATCH(A60,spisak!$E$4:$E$151,0)))</f>
        <v>bye</v>
      </c>
      <c r="D60" s="712"/>
      <c r="E60" s="712"/>
      <c r="F60" s="712"/>
      <c r="G60" s="713" t="str">
        <f>IF(ISNA(MATCH(C60,spisak!$B$4:$B$151,0)),"",INDEX(spisak!$C$4:$C$151,MATCH(C60,spisak!$B$4:$B$151,0)))</f>
        <v/>
      </c>
      <c r="H60" s="713"/>
      <c r="I60" s="714"/>
      <c r="J60" s="661"/>
      <c r="K60" s="661"/>
      <c r="L60" s="661"/>
      <c r="M60" s="661"/>
      <c r="N60" s="661"/>
      <c r="O60" s="649"/>
      <c r="P60" s="661"/>
      <c r="Q60" s="121"/>
      <c r="R60" s="121"/>
      <c r="S60" s="121"/>
      <c r="T60" s="121"/>
      <c r="U60" s="121"/>
      <c r="V60" s="181"/>
      <c r="W60" s="182"/>
      <c r="X60" s="654"/>
      <c r="Y60" s="654"/>
      <c r="Z60" s="654"/>
      <c r="AA60" s="654"/>
      <c r="AB60" s="654"/>
      <c r="AC60" s="654"/>
      <c r="AD60" s="654"/>
      <c r="AE60" s="121"/>
      <c r="AF60" s="121"/>
      <c r="AG60" s="188"/>
      <c r="AH60" s="188"/>
      <c r="AI60" s="188"/>
      <c r="AJ60" s="188"/>
      <c r="AK60" s="188"/>
      <c r="AL60" s="188"/>
      <c r="AM60" s="33"/>
    </row>
    <row r="61" spans="1:39" ht="12" customHeight="1">
      <c r="A61" s="705"/>
      <c r="B61" s="647"/>
      <c r="C61" s="706">
        <f>IF(ISNA(MATCH(A61,spisak!$E$4:$E$151,0)),IF(ISNA(MATCH(A61,plasman!$I$3:$I$68,0)),"bye",INDEX(plasman!$H$3:$H$68,MATCH(A61,plasman!$I$3:$I$68,0))),INDEX(spisak!$B$4:$B$151,MATCH(A61,spisak!$E$4:$E$151,0)))</f>
        <v>0</v>
      </c>
      <c r="D61" s="706"/>
      <c r="E61" s="706"/>
      <c r="F61" s="706"/>
      <c r="G61" s="707" t="str">
        <f>IF(ISNA(MATCH(C61,spisak!$B$4:$B$151,0)),"",INDEX(spisak!$C$4:$C$151,MATCH(C61,spisak!$B$4:$B$151,0)))</f>
        <v/>
      </c>
      <c r="H61" s="707"/>
      <c r="I61" s="708"/>
      <c r="J61" s="653" t="str">
        <f>IF(ISBLANK(partije!L214),"",partije!L214)</f>
        <v/>
      </c>
      <c r="K61" s="653" t="str">
        <f>IF(ISBLANK(partije!M214),"",partije!M214)</f>
        <v/>
      </c>
      <c r="L61" s="653" t="str">
        <f>IF(ISBLANK(partije!N214),"",partije!N214)</f>
        <v/>
      </c>
      <c r="M61" s="653" t="str">
        <f>IF(ISBLANK(partije!O214),"",partije!O214)</f>
        <v/>
      </c>
      <c r="N61" s="653" t="str">
        <f>IF(ISBLANK(partije!P214),"",partije!P214)</f>
        <v/>
      </c>
      <c r="O61" s="653" t="str">
        <f>IF(ISBLANK(partije!Q214),"",partije!Q214)</f>
        <v/>
      </c>
      <c r="P61" s="662" t="str">
        <f>IF(ISBLANK(partije!R214),"",partije!R214)</f>
        <v/>
      </c>
      <c r="Q61" s="658" t="str">
        <f>partije!$S$223</f>
        <v/>
      </c>
      <c r="R61" s="659"/>
      <c r="S61" s="659"/>
      <c r="T61" s="659"/>
      <c r="U61" s="659"/>
      <c r="V61" s="648" t="str">
        <f>IF(ISBLANK(partije!J223),"",IF(partije!J223&gt;partije!K223,partije!J223,partije!K223))</f>
        <v/>
      </c>
      <c r="W61" s="650"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5">
        <v>31</v>
      </c>
      <c r="B62" s="647"/>
      <c r="C62" s="706" t="str">
        <f>IF(ISNA(MATCH(A62,spisak!$E$4:$E$151,0)),IF(ISNA(MATCH(A62,plasman!$I$3:$I$68,0)),"bye",INDEX(plasman!$H$3:$H$68,MATCH(A62,plasman!$I$3:$I$68,0))),INDEX(spisak!$B$4:$B$151,MATCH(A62,spisak!$E$4:$E$151,0)))</f>
        <v>bye</v>
      </c>
      <c r="D62" s="706"/>
      <c r="E62" s="706"/>
      <c r="F62" s="706"/>
      <c r="G62" s="707" t="str">
        <f>IF(ISNA(MATCH(C62,spisak!$B$4:$B$151,0)),"",INDEX(spisak!$C$4:$C$151,MATCH(C62,spisak!$B$4:$B$151,0)))</f>
        <v/>
      </c>
      <c r="H62" s="707"/>
      <c r="I62" s="708"/>
      <c r="J62" s="653"/>
      <c r="K62" s="653"/>
      <c r="L62" s="653"/>
      <c r="M62" s="653"/>
      <c r="N62" s="653"/>
      <c r="O62" s="653"/>
      <c r="P62" s="662"/>
      <c r="Q62" s="660"/>
      <c r="R62" s="661"/>
      <c r="S62" s="661"/>
      <c r="T62" s="661"/>
      <c r="U62" s="661"/>
      <c r="V62" s="649"/>
      <c r="W62" s="651"/>
      <c r="X62" s="121"/>
      <c r="Y62" s="121"/>
      <c r="Z62" s="121"/>
      <c r="AA62" s="121"/>
      <c r="AB62" s="121"/>
      <c r="AC62" s="121"/>
      <c r="AD62" s="121"/>
      <c r="AE62" s="121"/>
      <c r="AF62" s="121"/>
      <c r="AG62" s="188"/>
      <c r="AH62" s="188"/>
      <c r="AI62" s="188"/>
      <c r="AJ62" s="188"/>
      <c r="AK62" s="188"/>
      <c r="AL62" s="188"/>
      <c r="AM62" s="33"/>
    </row>
    <row r="63" spans="1:39" ht="12" customHeight="1">
      <c r="A63" s="705"/>
      <c r="B63" s="647"/>
      <c r="C63" s="706">
        <f>IF(ISNA(MATCH(A63,spisak!$E$4:$E$151,0)),IF(ISNA(MATCH(A63,plasman!$I$3:$I$68,0)),"bye",INDEX(plasman!$H$3:$H$68,MATCH(A63,plasman!$I$3:$I$68,0))),INDEX(spisak!$B$4:$B$151,MATCH(A63,spisak!$E$4:$E$151,0)))</f>
        <v>0</v>
      </c>
      <c r="D63" s="706"/>
      <c r="E63" s="706"/>
      <c r="F63" s="706"/>
      <c r="G63" s="707" t="str">
        <f>IF(ISNA(MATCH(C63,spisak!$B$4:$B$151,0)),"",INDEX(spisak!$C$4:$C$151,MATCH(C63,spisak!$B$4:$B$151,0)))</f>
        <v/>
      </c>
      <c r="H63" s="707"/>
      <c r="I63" s="708"/>
      <c r="J63" s="659" t="str">
        <f>partije!$S$215</f>
        <v>Vidić Petar</v>
      </c>
      <c r="K63" s="659"/>
      <c r="L63" s="659"/>
      <c r="M63" s="659"/>
      <c r="N63" s="659"/>
      <c r="O63" s="648" t="str">
        <f>IF(ISBLANK(partije!J215),"",IF(partije!J215&gt;partije!K215,partije!J215,partije!K215))</f>
        <v/>
      </c>
      <c r="P63" s="650" t="str">
        <f>IF(ISBLANK(partije!J215),"",IF(partije!J215&gt;partije!K215,partije!K215,partije!J215))</f>
        <v/>
      </c>
      <c r="Q63" s="654" t="str">
        <f>IF(ISBLANK(partije!L223),"",partije!L223)</f>
        <v/>
      </c>
      <c r="R63" s="654" t="str">
        <f>IF(ISBLANK(partije!M223),"",partije!M223)</f>
        <v/>
      </c>
      <c r="S63" s="654" t="str">
        <f>IF(ISBLANK(partije!N223),"",partije!N223)</f>
        <v/>
      </c>
      <c r="T63" s="654" t="str">
        <f>IF(ISBLANK(partije!O223),"",partije!O223)</f>
        <v/>
      </c>
      <c r="U63" s="654" t="str">
        <f>IF(ISBLANK(partije!P223),"",partije!P223)</f>
        <v/>
      </c>
      <c r="V63" s="654" t="str">
        <f>IF(ISBLANK(partije!Q223),"",partije!Q223)</f>
        <v/>
      </c>
      <c r="W63" s="654"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6">
        <v>32</v>
      </c>
      <c r="B64" s="647">
        <v>2</v>
      </c>
      <c r="C64" s="709" t="str">
        <f>IF(ISNA(MATCH(A64,spisak!$E$4:$E$151,0)),IF(ISNA(MATCH(A64,plasman!$I$3:$I$68,0)),"bye",INDEX(plasman!$H$3:$H$68,MATCH(A64,plasman!$I$3:$I$68,0))),INDEX(spisak!$B$4:$B$151,MATCH(A64,spisak!$E$4:$E$151,0)))</f>
        <v>Vidić Petar</v>
      </c>
      <c r="D64" s="709"/>
      <c r="E64" s="709"/>
      <c r="F64" s="709"/>
      <c r="G64" s="710" t="str">
        <f>IF(ISNA(MATCH(C64,spisak!$B$4:$B$151,0)),"",INDEX(spisak!$C$4:$C$151,MATCH(C64,spisak!$B$4:$B$151,0)))</f>
        <v>Hajduk Veljko</v>
      </c>
      <c r="H64" s="710"/>
      <c r="I64" s="711"/>
      <c r="J64" s="661"/>
      <c r="K64" s="661"/>
      <c r="L64" s="661"/>
      <c r="M64" s="661"/>
      <c r="N64" s="661"/>
      <c r="O64" s="649"/>
      <c r="P64" s="651"/>
      <c r="Q64" s="654"/>
      <c r="R64" s="654"/>
      <c r="S64" s="654"/>
      <c r="T64" s="654"/>
      <c r="U64" s="654"/>
      <c r="V64" s="654"/>
      <c r="W64" s="654"/>
      <c r="X64" s="121"/>
      <c r="Y64" s="121"/>
      <c r="Z64" s="121"/>
      <c r="AA64" s="121"/>
      <c r="AB64" s="121"/>
      <c r="AC64" s="121"/>
      <c r="AD64" s="121"/>
      <c r="AE64" s="121"/>
      <c r="AF64" s="121"/>
      <c r="AG64" s="188"/>
      <c r="AH64" s="188"/>
      <c r="AI64" s="188"/>
      <c r="AJ64" s="188"/>
      <c r="AK64" s="188"/>
      <c r="AL64" s="188"/>
      <c r="AM64" s="33"/>
    </row>
    <row r="65" spans="1:39" ht="12" customHeight="1">
      <c r="A65" s="646"/>
      <c r="B65" s="647"/>
      <c r="C65" s="657">
        <f>IF(ISNA(MATCH(A65,spisak!$E$4:$E$151,0)),IF(ISNA(MATCH(A65,plasman!$I$3:$I$68,0)),"bye",INDEX(plasman!$H$3:$H$68,MATCH(A65,plasman!$I$3:$I$68,0))),INDEX(spisak!$B$4:$B$151,MATCH(A65,spisak!$E$4:$E$151,0)))</f>
        <v>0</v>
      </c>
      <c r="D65" s="657"/>
      <c r="E65" s="657"/>
      <c r="F65" s="657"/>
      <c r="G65" s="664" t="str">
        <f>IF(ISNA(MATCH(C65,spisak!$B$4:$B$151,0)),"",INDEX(spisak!$C$4:$C$151,MATCH(C65,spisak!$B$4:$B$151,0)))</f>
        <v/>
      </c>
      <c r="H65" s="664"/>
      <c r="I65" s="666"/>
      <c r="J65" s="653" t="str">
        <f>IF(ISBLANK(partije!L215),"",partije!L215)</f>
        <v/>
      </c>
      <c r="K65" s="653" t="str">
        <f>IF(ISBLANK(partije!M215),"",partije!M215)</f>
        <v/>
      </c>
      <c r="L65" s="653" t="str">
        <f>IF(ISBLANK(partije!N215),"",partije!N215)</f>
        <v/>
      </c>
      <c r="M65" s="653" t="str">
        <f>IF(ISBLANK(partije!O215),"",partije!O215)</f>
        <v/>
      </c>
      <c r="N65" s="653" t="str">
        <f>IF(ISBLANK(partije!P215),"",partije!P215)</f>
        <v/>
      </c>
      <c r="O65" s="653" t="str">
        <f>IF(ISBLANK(partije!Q215),"",partije!Q215)</f>
        <v/>
      </c>
      <c r="P65" s="653"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55"/>
      <c r="K66" s="655"/>
      <c r="L66" s="655"/>
      <c r="M66" s="655"/>
      <c r="N66" s="655"/>
      <c r="O66" s="655"/>
      <c r="P66" s="655"/>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7" t="str">
        <f>IF(ISNA(MATCH(A68,spisak!$E$4:$E$78,0)),"***",INDEX(spisak!$B$4:$B$78,MATCH(A68,spisak!$E$4:$E$78,0)))</f>
        <v>***</v>
      </c>
      <c r="D68" s="657"/>
      <c r="E68" s="657"/>
      <c r="F68" s="657"/>
      <c r="G68" s="664" t="str">
        <f>IF(ISNA(MATCH(A68,spisak!$E$4:$E$78,0)),"***",INDEX(spisak!$C$4:$C$260,MATCH(A68,spisak!$E$4:$E$78,0)))</f>
        <v>***</v>
      </c>
      <c r="H68" s="664"/>
      <c r="I68" s="664"/>
      <c r="J68" s="659" t="str">
        <f>partije!$S$231</f>
        <v>bye</v>
      </c>
      <c r="K68" s="659"/>
      <c r="L68" s="659"/>
      <c r="M68" s="659"/>
      <c r="N68" s="659"/>
      <c r="O68" s="648" t="str">
        <f>IF(ISBLANK(partije!$J$231),"",IF(partije!$J$231&gt;partije!$K$231,partije!$J$231,partije!$K$231))</f>
        <v/>
      </c>
      <c r="P68" s="659"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6">
        <v>34</v>
      </c>
      <c r="B69" s="647"/>
      <c r="C69" s="656" t="str">
        <f>IF(ISNA(MATCH(A69,spisak!$E$4:$E$78,0)),"***",INDEX(spisak!$B$4:$B$78,MATCH(A69,spisak!$E$4:$E$78,0)))</f>
        <v>***</v>
      </c>
      <c r="D69" s="656"/>
      <c r="E69" s="656"/>
      <c r="F69" s="656"/>
      <c r="G69" s="663" t="str">
        <f>IF(ISNA(MATCH(A69,spisak!$E$4:$E$78,0)),"***",INDEX(spisak!$C$4:$C$260,MATCH(A69,spisak!$E$4:$E$78,0)))</f>
        <v>***</v>
      </c>
      <c r="H69" s="663"/>
      <c r="I69" s="665"/>
      <c r="J69" s="659"/>
      <c r="K69" s="659"/>
      <c r="L69" s="659"/>
      <c r="M69" s="659"/>
      <c r="N69" s="659"/>
      <c r="O69" s="648"/>
      <c r="P69" s="661"/>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6"/>
      <c r="B70" s="647"/>
      <c r="C70" s="657"/>
      <c r="D70" s="657"/>
      <c r="E70" s="657"/>
      <c r="F70" s="657"/>
      <c r="G70" s="664" t="e">
        <f>IF(ISNA(MATCH(A70,spisak!#REF!,0)),"***",INDEX(spisak!#REF!,MATCH(A70,spisak!#REF!,0)))</f>
        <v>#REF!</v>
      </c>
      <c r="H70" s="664"/>
      <c r="I70" s="666"/>
      <c r="J70" s="673" t="str">
        <f>IF(ISBLANK(partije!$L$231),"",partije!$L$231)</f>
        <v/>
      </c>
      <c r="K70" s="673" t="str">
        <f>IF(ISBLANK(partije!$M$231),"",partije!$M$231)</f>
        <v/>
      </c>
      <c r="L70" s="673" t="str">
        <f>IF(ISBLANK(partije!$N$231),"",partije!$N$231)</f>
        <v/>
      </c>
      <c r="M70" s="673" t="str">
        <f>IF(ISBLANK(partije!$O$231),"",partije!$O$231)</f>
        <v/>
      </c>
      <c r="N70" s="673" t="str">
        <f>IF(ISBLANK(partije!$P$231),"",partije!$P$231)</f>
        <v/>
      </c>
      <c r="O70" s="673" t="str">
        <f>IF(ISBLANK(partije!$Q$231),"",partije!$Q$231)</f>
        <v/>
      </c>
      <c r="P70" s="662" t="str">
        <f>IF(ISBLANK(partije!$R$231),"",partije!$R$231)</f>
        <v/>
      </c>
      <c r="Q70" s="658" t="str">
        <f>partije!$S$247</f>
        <v>bye</v>
      </c>
      <c r="R70" s="659"/>
      <c r="S70" s="659"/>
      <c r="T70" s="659"/>
      <c r="U70" s="659"/>
      <c r="V70" s="648" t="str">
        <f>IF(ISBLANK(partije!$J$247),"",IF(partije!$J$247&gt;partije!$K$247,partije!$J$247,partije!$K$247))</f>
        <v/>
      </c>
      <c r="W70" s="659"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6">
        <v>35</v>
      </c>
      <c r="B71" s="647"/>
      <c r="C71" s="656" t="str">
        <f>IF(ISNA(MATCH(A71,spisak!$E$4:$E$78,0)),"***",INDEX(spisak!$B$4:$B$78,MATCH(A71,spisak!$E$4:$E$78,0)))</f>
        <v>***</v>
      </c>
      <c r="D71" s="656"/>
      <c r="E71" s="656"/>
      <c r="F71" s="656"/>
      <c r="G71" s="663" t="str">
        <f>IF(ISNA(MATCH(A71,spisak!$E$4:$E$78,0)),"***",INDEX(spisak!$C$4:$C$260,MATCH(A71,spisak!$E$4:$E$78,0)))</f>
        <v>***</v>
      </c>
      <c r="H71" s="663"/>
      <c r="I71" s="663"/>
      <c r="J71" s="674"/>
      <c r="K71" s="674"/>
      <c r="L71" s="674"/>
      <c r="M71" s="674"/>
      <c r="N71" s="674"/>
      <c r="O71" s="674"/>
      <c r="P71" s="662"/>
      <c r="Q71" s="660"/>
      <c r="R71" s="661"/>
      <c r="S71" s="661"/>
      <c r="T71" s="661"/>
      <c r="U71" s="661"/>
      <c r="V71" s="649"/>
      <c r="W71" s="661"/>
      <c r="X71" s="121"/>
      <c r="Y71" s="121"/>
      <c r="Z71" s="121"/>
      <c r="AA71" s="121"/>
      <c r="AB71" s="121"/>
      <c r="AC71" s="121"/>
      <c r="AD71" s="121"/>
      <c r="AE71" s="121"/>
      <c r="AF71" s="121"/>
      <c r="AG71" s="121"/>
      <c r="AH71" s="121"/>
      <c r="AI71" s="121"/>
      <c r="AJ71" s="120"/>
      <c r="AK71" s="120"/>
      <c r="AL71" s="120"/>
      <c r="AM71" s="32"/>
    </row>
    <row r="72" spans="1:39" ht="12" hidden="1" customHeight="1">
      <c r="A72" s="646"/>
      <c r="B72" s="647"/>
      <c r="C72" s="657"/>
      <c r="D72" s="657"/>
      <c r="E72" s="657"/>
      <c r="F72" s="657"/>
      <c r="G72" s="664" t="e">
        <f>IF(ISNA(MATCH(A72,spisak!#REF!,0)),"***",INDEX(spisak!#REF!,MATCH(A72,spisak!#REF!,0)))</f>
        <v>#REF!</v>
      </c>
      <c r="H72" s="664"/>
      <c r="I72" s="664"/>
      <c r="J72" s="659" t="str">
        <f>partije!$S$232</f>
        <v>bye</v>
      </c>
      <c r="K72" s="659"/>
      <c r="L72" s="659"/>
      <c r="M72" s="659"/>
      <c r="N72" s="659"/>
      <c r="O72" s="648" t="str">
        <f>IF(ISBLANK(partije!$J$232),"",IF(partije!$J$232&gt;partije!$K$232,partije!$J$232,partije!$K$232))</f>
        <v/>
      </c>
      <c r="P72" s="650" t="str">
        <f>IF(ISBLANK(partije!$J$232),"",IF(partije!$J$232&gt;partije!$K$232,partije!$K$232,partije!$J$232))</f>
        <v/>
      </c>
      <c r="Q72" s="654" t="str">
        <f>IF(ISBLANK(partije!$L$247),"",partije!$L$247)</f>
        <v/>
      </c>
      <c r="R72" s="654" t="str">
        <f>IF(ISBLANK(partije!$M$247),"",partije!$M$247)</f>
        <v/>
      </c>
      <c r="S72" s="654" t="str">
        <f>IF(ISBLANK(partije!$N$247),"",partije!$N$247)</f>
        <v/>
      </c>
      <c r="T72" s="654" t="str">
        <f>IF(ISBLANK(partije!$O$247),"",partije!$O$247)</f>
        <v/>
      </c>
      <c r="U72" s="654" t="str">
        <f>IF(ISBLANK(partije!$P$247),"",partije!$P$247)</f>
        <v/>
      </c>
      <c r="V72" s="654" t="str">
        <f>IF(ISBLANK(partije!$Q$247),"",partije!$Q$247)</f>
        <v/>
      </c>
      <c r="W72" s="667"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6">
        <v>36</v>
      </c>
      <c r="B73" s="647">
        <v>16</v>
      </c>
      <c r="C73" s="656" t="str">
        <f>IF(ISNA(MATCH(A73,spisak!$E$4:$E$78,0)),"***",INDEX(spisak!$B$4:$B$78,MATCH(A73,spisak!$E$4:$E$78,0)))</f>
        <v>***</v>
      </c>
      <c r="D73" s="656"/>
      <c r="E73" s="656"/>
      <c r="F73" s="656"/>
      <c r="G73" s="663" t="str">
        <f>IF(ISNA(MATCH(A73,spisak!$E$4:$E$78,0)),"***",INDEX(spisak!$C$4:$C$260,MATCH(A73,spisak!$E$4:$E$78,0)))</f>
        <v>***</v>
      </c>
      <c r="H73" s="663"/>
      <c r="I73" s="665"/>
      <c r="J73" s="661"/>
      <c r="K73" s="661"/>
      <c r="L73" s="661"/>
      <c r="M73" s="661"/>
      <c r="N73" s="661"/>
      <c r="O73" s="649"/>
      <c r="P73" s="651"/>
      <c r="Q73" s="654"/>
      <c r="R73" s="654"/>
      <c r="S73" s="654"/>
      <c r="T73" s="654"/>
      <c r="U73" s="654"/>
      <c r="V73" s="654"/>
      <c r="W73" s="668"/>
      <c r="X73" s="121"/>
      <c r="Y73" s="121"/>
      <c r="Z73" s="121"/>
      <c r="AA73" s="121"/>
      <c r="AB73" s="121"/>
      <c r="AC73" s="121"/>
      <c r="AD73" s="121"/>
      <c r="AE73" s="121"/>
      <c r="AF73" s="121"/>
      <c r="AG73" s="180"/>
      <c r="AH73" s="121"/>
      <c r="AI73" s="121"/>
      <c r="AJ73" s="120"/>
      <c r="AK73" s="120"/>
      <c r="AL73" s="120"/>
      <c r="AM73" s="32"/>
    </row>
    <row r="74" spans="1:39" ht="12" hidden="1" customHeight="1">
      <c r="A74" s="646"/>
      <c r="B74" s="647">
        <v>16</v>
      </c>
      <c r="C74" s="657"/>
      <c r="D74" s="657"/>
      <c r="E74" s="657"/>
      <c r="F74" s="657"/>
      <c r="G74" s="664" t="e">
        <f>IF(ISNA(MATCH(A74,spisak!#REF!,0)),"***",INDEX(spisak!#REF!,MATCH(A74,spisak!#REF!,0)))</f>
        <v>#REF!</v>
      </c>
      <c r="H74" s="664"/>
      <c r="I74" s="666"/>
      <c r="J74" s="653" t="str">
        <f>IF(ISBLANK(partije!$L$232),"",partije!$L$232)</f>
        <v/>
      </c>
      <c r="K74" s="653" t="str">
        <f>IF(ISBLANK(partije!$M$232),"",partije!$M$232)</f>
        <v/>
      </c>
      <c r="L74" s="653" t="str">
        <f>IF(ISBLANK(partije!$N$232),"",partije!$N$232)</f>
        <v/>
      </c>
      <c r="M74" s="653" t="str">
        <f>IF(ISBLANK(partije!$O$232),"",partije!$O$232)</f>
        <v/>
      </c>
      <c r="N74" s="653" t="str">
        <f>IF(ISBLANK(partije!$P$232),"",partije!$P$232)</f>
        <v/>
      </c>
      <c r="O74" s="653" t="str">
        <f>IF(ISBLANK(partije!$Q$232),"",partije!$Q$232)</f>
        <v/>
      </c>
      <c r="P74" s="653" t="str">
        <f>IF(ISBLANK(partije!$R$232),"",partije!$R$232)</f>
        <v/>
      </c>
      <c r="Q74" s="121"/>
      <c r="R74" s="121"/>
      <c r="S74" s="121"/>
      <c r="T74" s="121"/>
      <c r="U74" s="121"/>
      <c r="V74" s="181"/>
      <c r="W74" s="182"/>
      <c r="X74" s="658" t="str">
        <f>partije!$S$255</f>
        <v>bye</v>
      </c>
      <c r="Y74" s="659"/>
      <c r="Z74" s="659"/>
      <c r="AA74" s="659"/>
      <c r="AB74" s="659"/>
      <c r="AC74" s="648" t="str">
        <f>IF(ISBLANK(partije!$J$255),"",IF(partije!$J$255&gt;partije!$K$255,partije!$J$255,partije!$K$255))</f>
        <v/>
      </c>
      <c r="AD74" s="703" t="str">
        <f>IF(ISBLANK(partije!$J$255),"",IF(partije!$J$255&gt;partije!$K$255,partije!$K$255,partije!$J$255))</f>
        <v/>
      </c>
      <c r="AE74" s="121"/>
      <c r="AF74" s="121"/>
      <c r="AG74" s="121"/>
      <c r="AH74" s="121"/>
      <c r="AI74" s="121"/>
      <c r="AJ74" s="120"/>
      <c r="AK74" s="120"/>
      <c r="AL74" s="120"/>
      <c r="AM74" s="32"/>
    </row>
    <row r="75" spans="1:39" ht="12" hidden="1" customHeight="1">
      <c r="A75" s="646">
        <v>37</v>
      </c>
      <c r="B75" s="647">
        <v>9</v>
      </c>
      <c r="C75" s="656" t="str">
        <f>IF(ISNA(MATCH(A75,spisak!$E$4:$E$78,0)),"***",INDEX(spisak!$B$4:$B$78,MATCH(A75,spisak!$E$4:$E$78,0)))</f>
        <v>***</v>
      </c>
      <c r="D75" s="656"/>
      <c r="E75" s="656"/>
      <c r="F75" s="656"/>
      <c r="G75" s="663" t="str">
        <f>IF(ISNA(MATCH(A75,spisak!$E$4:$E$78,0)),"***",INDEX(spisak!$C$4:$C$260,MATCH(A75,spisak!$E$4:$E$78,0)))</f>
        <v>***</v>
      </c>
      <c r="H75" s="663"/>
      <c r="I75" s="663"/>
      <c r="J75" s="653"/>
      <c r="K75" s="653"/>
      <c r="L75" s="653"/>
      <c r="M75" s="653"/>
      <c r="N75" s="653"/>
      <c r="O75" s="653"/>
      <c r="P75" s="653"/>
      <c r="Q75" s="121"/>
      <c r="R75" s="121"/>
      <c r="S75" s="121"/>
      <c r="T75" s="121"/>
      <c r="U75" s="121"/>
      <c r="V75" s="181"/>
      <c r="W75" s="182"/>
      <c r="X75" s="660"/>
      <c r="Y75" s="661"/>
      <c r="Z75" s="661"/>
      <c r="AA75" s="661"/>
      <c r="AB75" s="661"/>
      <c r="AC75" s="649"/>
      <c r="AD75" s="704"/>
      <c r="AE75" s="121"/>
      <c r="AF75" s="121"/>
      <c r="AG75" s="121"/>
      <c r="AH75" s="121"/>
      <c r="AI75" s="121"/>
      <c r="AJ75" s="120"/>
      <c r="AK75" s="120"/>
      <c r="AL75" s="120"/>
      <c r="AM75" s="32"/>
    </row>
    <row r="76" spans="1:39" ht="12" hidden="1" customHeight="1">
      <c r="A76" s="646"/>
      <c r="B76" s="647">
        <v>9</v>
      </c>
      <c r="C76" s="657"/>
      <c r="D76" s="657"/>
      <c r="E76" s="657"/>
      <c r="F76" s="657"/>
      <c r="G76" s="664" t="e">
        <f>IF(ISNA(MATCH(A76,spisak!#REF!,0)),"***",INDEX(spisak!#REF!,MATCH(A76,spisak!#REF!,0)))</f>
        <v>#REF!</v>
      </c>
      <c r="H76" s="664"/>
      <c r="I76" s="664"/>
      <c r="J76" s="659" t="str">
        <f>partije!$S$233</f>
        <v>bye</v>
      </c>
      <c r="K76" s="659"/>
      <c r="L76" s="659"/>
      <c r="M76" s="659"/>
      <c r="N76" s="659"/>
      <c r="O76" s="648" t="str">
        <f>IF(ISBLANK(partije!$J$233),"",IF(partije!$J$233&gt;partije!$K$233,partije!$J$233,partije!$K$233))</f>
        <v/>
      </c>
      <c r="P76" s="659" t="str">
        <f>IF(ISBLANK(partije!$J$233),"",IF(partije!$J$233&gt;partije!$K$233,partije!$K$233,partije!$J$233))</f>
        <v/>
      </c>
      <c r="Q76" s="121"/>
      <c r="R76" s="121"/>
      <c r="S76" s="121"/>
      <c r="T76" s="121"/>
      <c r="U76" s="121"/>
      <c r="V76" s="181"/>
      <c r="W76" s="182"/>
      <c r="X76" s="654" t="str">
        <f>IF(ISBLANK(partije!$L$255),"",partije!$L$255)</f>
        <v/>
      </c>
      <c r="Y76" s="654" t="str">
        <f>IF(ISBLANK(partije!$M$255),"",partije!$M$255)</f>
        <v/>
      </c>
      <c r="Z76" s="654" t="str">
        <f>IF(ISBLANK(partije!$N$255),"",partije!$N$255)</f>
        <v/>
      </c>
      <c r="AA76" s="654" t="str">
        <f>IF(ISBLANK(partije!$O$255),"",partije!$O$255)</f>
        <v/>
      </c>
      <c r="AB76" s="654" t="str">
        <f>IF(ISBLANK(partije!$P$255),"",partije!$P$255)</f>
        <v/>
      </c>
      <c r="AC76" s="654" t="str">
        <f>IF(ISBLANK(partije!$Q$255),"",partije!$Q$255)</f>
        <v/>
      </c>
      <c r="AD76" s="667" t="str">
        <f>IF(ISBLANK(partije!$R$255),"",partije!$R$255)</f>
        <v/>
      </c>
      <c r="AE76" s="121"/>
      <c r="AF76" s="121"/>
      <c r="AG76" s="121"/>
      <c r="AH76" s="121"/>
      <c r="AI76" s="121"/>
      <c r="AJ76" s="120"/>
      <c r="AK76" s="120"/>
      <c r="AL76" s="120"/>
      <c r="AM76" s="32"/>
    </row>
    <row r="77" spans="1:39" ht="12" hidden="1" customHeight="1">
      <c r="A77" s="646">
        <v>38</v>
      </c>
      <c r="B77" s="647"/>
      <c r="C77" s="656" t="str">
        <f>IF(ISNA(MATCH(A77,spisak!$E$4:$E$78,0)),"***",INDEX(spisak!$B$4:$B$78,MATCH(A77,spisak!$E$4:$E$78,0)))</f>
        <v>***</v>
      </c>
      <c r="D77" s="656"/>
      <c r="E77" s="656"/>
      <c r="F77" s="656"/>
      <c r="G77" s="663" t="str">
        <f>IF(ISNA(MATCH(A77,spisak!$E$4:$E$78,0)),"***",INDEX(spisak!$C$4:$C$260,MATCH(A77,spisak!$E$4:$E$78,0)))</f>
        <v>***</v>
      </c>
      <c r="H77" s="663"/>
      <c r="I77" s="665"/>
      <c r="J77" s="661"/>
      <c r="K77" s="661"/>
      <c r="L77" s="661"/>
      <c r="M77" s="661"/>
      <c r="N77" s="661"/>
      <c r="O77" s="649"/>
      <c r="P77" s="661"/>
      <c r="Q77" s="121"/>
      <c r="R77" s="121"/>
      <c r="S77" s="121"/>
      <c r="T77" s="121"/>
      <c r="U77" s="121"/>
      <c r="V77" s="181"/>
      <c r="W77" s="182"/>
      <c r="X77" s="654"/>
      <c r="Y77" s="654"/>
      <c r="Z77" s="654"/>
      <c r="AA77" s="654"/>
      <c r="AB77" s="654"/>
      <c r="AC77" s="654"/>
      <c r="AD77" s="668"/>
      <c r="AE77" s="121"/>
      <c r="AF77" s="121"/>
      <c r="AG77" s="121"/>
      <c r="AH77" s="121"/>
      <c r="AI77" s="121"/>
      <c r="AJ77" s="120"/>
      <c r="AK77" s="120"/>
      <c r="AL77" s="120"/>
      <c r="AM77" s="32"/>
    </row>
    <row r="78" spans="1:39" ht="12" hidden="1" customHeight="1">
      <c r="A78" s="646"/>
      <c r="B78" s="647"/>
      <c r="C78" s="657"/>
      <c r="D78" s="657"/>
      <c r="E78" s="657"/>
      <c r="F78" s="657"/>
      <c r="G78" s="664" t="e">
        <f>IF(ISNA(MATCH(A78,spisak!#REF!,0)),"***",INDEX(spisak!#REF!,MATCH(A78,spisak!#REF!,0)))</f>
        <v>#REF!</v>
      </c>
      <c r="H78" s="664"/>
      <c r="I78" s="666"/>
      <c r="J78" s="653" t="str">
        <f>IF(ISBLANK(partije!$L$233),"",partije!$L$233)</f>
        <v/>
      </c>
      <c r="K78" s="653" t="str">
        <f>IF(ISBLANK(partije!$M$233),"",partije!$M$233)</f>
        <v/>
      </c>
      <c r="L78" s="653" t="str">
        <f>IF(ISBLANK(partije!$N$233),"",partije!$N$233)</f>
        <v/>
      </c>
      <c r="M78" s="653" t="str">
        <f>IF(ISBLANK(partije!$O$233),"",partije!$O$233)</f>
        <v/>
      </c>
      <c r="N78" s="653" t="str">
        <f>IF(ISBLANK(partije!$P$233),"",partije!$P$233)</f>
        <v/>
      </c>
      <c r="O78" s="653" t="str">
        <f>IF(ISBLANK(partije!$Q$233),"",partije!$Q$233)</f>
        <v/>
      </c>
      <c r="P78" s="675" t="str">
        <f>IF(ISBLANK(partije!$R$233),"",partije!$R$233)</f>
        <v/>
      </c>
      <c r="Q78" s="658" t="str">
        <f>partije!$S$248</f>
        <v>bye</v>
      </c>
      <c r="R78" s="659"/>
      <c r="S78" s="659"/>
      <c r="T78" s="659"/>
      <c r="U78" s="659"/>
      <c r="V78" s="699" t="str">
        <f>IF(ISBLANK(partije!$J$248),"",IF(partije!$J$248&gt;partije!$K$248,partije!$J$248,partije!$K$248))</f>
        <v/>
      </c>
      <c r="W78" s="701"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6">
        <v>39</v>
      </c>
      <c r="B79" s="647"/>
      <c r="C79" s="656" t="str">
        <f>IF(ISNA(MATCH(A79,spisak!$E$4:$E$78,0)),"***",INDEX(spisak!$B$4:$B$78,MATCH(A79,spisak!$E$4:$E$78,0)))</f>
        <v>***</v>
      </c>
      <c r="D79" s="656"/>
      <c r="E79" s="656"/>
      <c r="F79" s="656"/>
      <c r="G79" s="663" t="str">
        <f>IF(ISNA(MATCH(A79,spisak!$E$4:$E$78,0)),"***",INDEX(spisak!$C$4:$C$260,MATCH(A79,spisak!$E$4:$E$78,0)))</f>
        <v>***</v>
      </c>
      <c r="H79" s="663"/>
      <c r="I79" s="663"/>
      <c r="J79" s="674"/>
      <c r="K79" s="674"/>
      <c r="L79" s="674"/>
      <c r="M79" s="674"/>
      <c r="N79" s="674"/>
      <c r="O79" s="674"/>
      <c r="P79" s="676"/>
      <c r="Q79" s="660"/>
      <c r="R79" s="661"/>
      <c r="S79" s="661"/>
      <c r="T79" s="661"/>
      <c r="U79" s="661"/>
      <c r="V79" s="700"/>
      <c r="W79" s="702"/>
      <c r="X79" s="121"/>
      <c r="Y79" s="121"/>
      <c r="Z79" s="121"/>
      <c r="AA79" s="121"/>
      <c r="AB79" s="121"/>
      <c r="AC79" s="181"/>
      <c r="AD79" s="182"/>
      <c r="AE79" s="121"/>
      <c r="AF79" s="121"/>
      <c r="AG79" s="121"/>
      <c r="AH79" s="121"/>
      <c r="AI79" s="121"/>
      <c r="AJ79" s="120"/>
      <c r="AK79" s="120"/>
      <c r="AL79" s="120"/>
      <c r="AM79" s="32"/>
    </row>
    <row r="80" spans="1:39" ht="12" hidden="1" customHeight="1">
      <c r="A80" s="646"/>
      <c r="B80" s="647"/>
      <c r="C80" s="657"/>
      <c r="D80" s="657"/>
      <c r="E80" s="657"/>
      <c r="F80" s="657"/>
      <c r="G80" s="664" t="e">
        <f>IF(ISNA(MATCH(A80,spisak!#REF!,0)),"***",INDEX(spisak!#REF!,MATCH(A80,spisak!#REF!,0)))</f>
        <v>#REF!</v>
      </c>
      <c r="H80" s="664"/>
      <c r="I80" s="664"/>
      <c r="J80" s="659" t="str">
        <f>partije!$S$234</f>
        <v>bye</v>
      </c>
      <c r="K80" s="659"/>
      <c r="L80" s="659"/>
      <c r="M80" s="659"/>
      <c r="N80" s="659"/>
      <c r="O80" s="648" t="str">
        <f>IF(ISBLANK(partije!$J$234),"",IF(partije!$J$234&gt;partije!$K$234,partije!$J$234,partije!$K$234))</f>
        <v/>
      </c>
      <c r="P80" s="650" t="str">
        <f>IF(ISBLANK(partije!$J$234),"",IF(partije!$J$234&gt;partije!$K$234,partije!$K$234,partije!$J$234))</f>
        <v/>
      </c>
      <c r="Q80" s="654" t="str">
        <f>IF(ISBLANK(partije!$L$248),"",partije!$L$248)</f>
        <v/>
      </c>
      <c r="R80" s="654" t="str">
        <f>IF(ISBLANK(partije!$M$248),"",partije!$M$248)</f>
        <v/>
      </c>
      <c r="S80" s="654" t="str">
        <f>IF(ISBLANK(partije!$N$248),"",partije!$N$248)</f>
        <v/>
      </c>
      <c r="T80" s="654" t="str">
        <f>IF(ISBLANK(partije!$O$248),"",partije!$O$248)</f>
        <v/>
      </c>
      <c r="U80" s="654" t="str">
        <f>IF(ISBLANK(partije!$P$248),"",partije!$P$248)</f>
        <v/>
      </c>
      <c r="V80" s="654" t="str">
        <f>IF(ISBLANK(partije!$Q$248),"",partije!$Q$248)</f>
        <v/>
      </c>
      <c r="W80" s="654"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6">
        <v>40</v>
      </c>
      <c r="B81" s="647">
        <v>8</v>
      </c>
      <c r="C81" s="656" t="str">
        <f>IF(ISNA(MATCH(A81,spisak!$E$4:$E$78,0)),"***",INDEX(spisak!$B$4:$B$78,MATCH(A81,spisak!$E$4:$E$78,0)))</f>
        <v>***</v>
      </c>
      <c r="D81" s="656"/>
      <c r="E81" s="656"/>
      <c r="F81" s="656"/>
      <c r="G81" s="663" t="str">
        <f>IF(ISNA(MATCH(A81,spisak!$E$4:$E$78,0)),"***",INDEX(spisak!$C$4:$C$260,MATCH(A81,spisak!$E$4:$E$78,0)))</f>
        <v>***</v>
      </c>
      <c r="H81" s="663"/>
      <c r="I81" s="665"/>
      <c r="J81" s="661"/>
      <c r="K81" s="661"/>
      <c r="L81" s="661"/>
      <c r="M81" s="661"/>
      <c r="N81" s="661"/>
      <c r="O81" s="649"/>
      <c r="P81" s="651"/>
      <c r="Q81" s="654"/>
      <c r="R81" s="654"/>
      <c r="S81" s="654"/>
      <c r="T81" s="654"/>
      <c r="U81" s="654"/>
      <c r="V81" s="654"/>
      <c r="W81" s="654"/>
      <c r="X81" s="121"/>
      <c r="Y81" s="121"/>
      <c r="Z81" s="121"/>
      <c r="AA81" s="121"/>
      <c r="AB81" s="121"/>
      <c r="AC81" s="181"/>
      <c r="AD81" s="182"/>
      <c r="AE81" s="121"/>
      <c r="AF81" s="121"/>
      <c r="AG81" s="121"/>
      <c r="AH81" s="121"/>
      <c r="AI81" s="121"/>
      <c r="AJ81" s="120"/>
      <c r="AK81" s="120"/>
      <c r="AL81" s="120"/>
      <c r="AM81" s="32"/>
    </row>
    <row r="82" spans="1:39" ht="12" hidden="1" customHeight="1">
      <c r="A82" s="646"/>
      <c r="B82" s="647">
        <v>8</v>
      </c>
      <c r="C82" s="657"/>
      <c r="D82" s="657"/>
      <c r="E82" s="657"/>
      <c r="F82" s="657"/>
      <c r="G82" s="664" t="e">
        <f>IF(ISNA(MATCH(A82,spisak!#REF!,0)),"***",INDEX(spisak!#REF!,MATCH(A82,spisak!#REF!,0)))</f>
        <v>#REF!</v>
      </c>
      <c r="H82" s="664"/>
      <c r="I82" s="666"/>
      <c r="J82" s="653" t="str">
        <f>IF(ISBLANK(partije!$L$234),"",partije!$L$234)</f>
        <v/>
      </c>
      <c r="K82" s="653" t="str">
        <f>IF(ISBLANK(partije!$M$234),"",partije!$M$234)</f>
        <v/>
      </c>
      <c r="L82" s="653" t="str">
        <f>IF(ISBLANK(partije!$N$234),"",partije!$N$234)</f>
        <v/>
      </c>
      <c r="M82" s="653" t="str">
        <f>IF(ISBLANK(partije!$O$234),"",partije!$O$234)</f>
        <v/>
      </c>
      <c r="N82" s="653" t="str">
        <f>IF(ISBLANK(partije!$P$234),"",partije!$P$234)</f>
        <v/>
      </c>
      <c r="O82" s="653" t="str">
        <f>IF(ISBLANK(partije!$Q$234),"",partije!$Q$234)</f>
        <v/>
      </c>
      <c r="P82" s="653"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6">
        <v>41</v>
      </c>
      <c r="B83" s="647">
        <v>5</v>
      </c>
      <c r="C83" s="656" t="str">
        <f>IF(ISNA(MATCH(A83,spisak!$E$4:$E$78,0)),"***",INDEX(spisak!$B$4:$B$78,MATCH(A83,spisak!$E$4:$E$78,0)))</f>
        <v>***</v>
      </c>
      <c r="D83" s="656"/>
      <c r="E83" s="656"/>
      <c r="F83" s="656"/>
      <c r="G83" s="663" t="str">
        <f>IF(ISNA(MATCH(A83,spisak!$E$4:$E$78,0)),"***",INDEX(spisak!$C$4:$C$260,MATCH(A83,spisak!$E$4:$E$78,0)))</f>
        <v>***</v>
      </c>
      <c r="H83" s="663"/>
      <c r="I83" s="663"/>
      <c r="J83" s="653"/>
      <c r="K83" s="653"/>
      <c r="L83" s="653"/>
      <c r="M83" s="653"/>
      <c r="N83" s="653"/>
      <c r="O83" s="653"/>
      <c r="P83" s="653"/>
      <c r="Q83" s="121"/>
      <c r="R83" s="121"/>
      <c r="S83" s="121"/>
      <c r="T83" s="121"/>
      <c r="U83" s="121"/>
      <c r="V83" s="181"/>
      <c r="W83" s="127"/>
      <c r="X83" s="121"/>
      <c r="Y83" s="121"/>
      <c r="Z83" s="121"/>
      <c r="AA83" s="121"/>
      <c r="AB83" s="121"/>
      <c r="AC83" s="181"/>
      <c r="AD83" s="182"/>
      <c r="AE83" s="658" t="str">
        <f>partije!$S$259</f>
        <v>bye</v>
      </c>
      <c r="AF83" s="659"/>
      <c r="AG83" s="659"/>
      <c r="AH83" s="659"/>
      <c r="AI83" s="659"/>
      <c r="AJ83" s="680" t="str">
        <f>IF(ISBLANK(partije!$J$259),"",IF(partije!$J$259&gt;partije!$K$259,partije!$J$259,partije!$K$259))</f>
        <v/>
      </c>
      <c r="AK83" s="698" t="str">
        <f>IF(ISBLANK(partije!$J$259),"",IF(partije!$J$259&gt;partije!$K$259,partije!$K$259,partije!$J$259))</f>
        <v/>
      </c>
      <c r="AL83" s="120"/>
      <c r="AM83" s="32"/>
    </row>
    <row r="84" spans="1:39" ht="12" hidden="1" customHeight="1">
      <c r="A84" s="646"/>
      <c r="B84" s="647">
        <v>5</v>
      </c>
      <c r="C84" s="657"/>
      <c r="D84" s="657"/>
      <c r="E84" s="657"/>
      <c r="F84" s="657"/>
      <c r="G84" s="664" t="e">
        <f>IF(ISNA(MATCH(A84,spisak!#REF!,0)),"***",INDEX(spisak!#REF!,MATCH(A84,spisak!#REF!,0)))</f>
        <v>#REF!</v>
      </c>
      <c r="H84" s="664"/>
      <c r="I84" s="664"/>
      <c r="J84" s="659" t="str">
        <f>partije!$S$235</f>
        <v>bye</v>
      </c>
      <c r="K84" s="659"/>
      <c r="L84" s="659"/>
      <c r="M84" s="659"/>
      <c r="N84" s="659"/>
      <c r="O84" s="648" t="str">
        <f>IF(ISBLANK(partije!$J$235),"",IF(partije!$J$235&gt;partije!$K$235,partije!$J$235,partije!$K$235))</f>
        <v/>
      </c>
      <c r="P84" s="659" t="str">
        <f>IF(ISBLANK(partije!$J$235),"",IF(partije!$J$235&gt;partije!$K$235,partije!$K$235,partije!$J$235))</f>
        <v/>
      </c>
      <c r="Q84" s="121"/>
      <c r="R84" s="121"/>
      <c r="S84" s="121"/>
      <c r="T84" s="121"/>
      <c r="U84" s="121"/>
      <c r="V84" s="181"/>
      <c r="W84" s="127"/>
      <c r="X84" s="121"/>
      <c r="Y84" s="121"/>
      <c r="Z84" s="121"/>
      <c r="AA84" s="121"/>
      <c r="AB84" s="121"/>
      <c r="AC84" s="181"/>
      <c r="AD84" s="182"/>
      <c r="AE84" s="660"/>
      <c r="AF84" s="661"/>
      <c r="AG84" s="661"/>
      <c r="AH84" s="661"/>
      <c r="AI84" s="661"/>
      <c r="AJ84" s="681"/>
      <c r="AK84" s="696"/>
      <c r="AL84" s="120"/>
      <c r="AM84" s="32"/>
    </row>
    <row r="85" spans="1:39" ht="12" hidden="1" customHeight="1">
      <c r="A85" s="646">
        <v>42</v>
      </c>
      <c r="B85" s="647"/>
      <c r="C85" s="656" t="str">
        <f>IF(ISNA(MATCH(A85,spisak!$E$4:$E$78,0)),"***",INDEX(spisak!$B$4:$B$78,MATCH(A85,spisak!$E$4:$E$78,0)))</f>
        <v>***</v>
      </c>
      <c r="D85" s="656"/>
      <c r="E85" s="656"/>
      <c r="F85" s="656"/>
      <c r="G85" s="663" t="str">
        <f>IF(ISNA(MATCH(A85,spisak!$E$4:$E$78,0)),"***",INDEX(spisak!$C$4:$C$260,MATCH(A85,spisak!$E$4:$E$78,0)))</f>
        <v>***</v>
      </c>
      <c r="H85" s="663"/>
      <c r="I85" s="665"/>
      <c r="J85" s="661"/>
      <c r="K85" s="661"/>
      <c r="L85" s="661"/>
      <c r="M85" s="661"/>
      <c r="N85" s="661"/>
      <c r="O85" s="649"/>
      <c r="P85" s="661"/>
      <c r="Q85" s="121"/>
      <c r="R85" s="121"/>
      <c r="S85" s="121"/>
      <c r="T85" s="121"/>
      <c r="U85" s="121"/>
      <c r="V85" s="181"/>
      <c r="W85" s="127"/>
      <c r="X85" s="121"/>
      <c r="Y85" s="121"/>
      <c r="Z85" s="121"/>
      <c r="AA85" s="121"/>
      <c r="AB85" s="121"/>
      <c r="AC85" s="181"/>
      <c r="AD85" s="182"/>
      <c r="AE85" s="654" t="str">
        <f>IF(ISBLANK(partije!$L$259),"",partije!$L$259)</f>
        <v/>
      </c>
      <c r="AF85" s="654" t="str">
        <f>IF(ISBLANK(partije!$M$259),"",partije!$M$259)</f>
        <v/>
      </c>
      <c r="AG85" s="654" t="str">
        <f>IF(ISBLANK(partije!$N$259),"",partije!$N$259)</f>
        <v/>
      </c>
      <c r="AH85" s="654" t="str">
        <f>IF(ISBLANK(partije!$O$259),"",partije!$O$259)</f>
        <v/>
      </c>
      <c r="AI85" s="654" t="str">
        <f>IF(ISBLANK(partije!$P$259),"",partije!$P$259)</f>
        <v/>
      </c>
      <c r="AJ85" s="654" t="str">
        <f>IF(ISBLANK(partije!$Q$259),"",partije!$Q$259)</f>
        <v/>
      </c>
      <c r="AK85" s="667" t="str">
        <f>IF(ISBLANK(partije!$R$259),"",partije!$R$259)</f>
        <v/>
      </c>
      <c r="AL85" s="120"/>
      <c r="AM85" s="32"/>
    </row>
    <row r="86" spans="1:39" ht="12" hidden="1" customHeight="1">
      <c r="A86" s="646"/>
      <c r="B86" s="647"/>
      <c r="C86" s="657"/>
      <c r="D86" s="657"/>
      <c r="E86" s="657"/>
      <c r="F86" s="657"/>
      <c r="G86" s="664" t="e">
        <f>IF(ISNA(MATCH(A86,spisak!#REF!,0)),"***",INDEX(spisak!#REF!,MATCH(A86,spisak!#REF!,0)))</f>
        <v>#REF!</v>
      </c>
      <c r="H86" s="664"/>
      <c r="I86" s="666"/>
      <c r="J86" s="653" t="str">
        <f>IF(ISBLANK(partije!$L$235),"",partije!$L$235)</f>
        <v/>
      </c>
      <c r="K86" s="653" t="str">
        <f>IF(ISBLANK(partije!$M$235),"",partije!$M$235)</f>
        <v/>
      </c>
      <c r="L86" s="653" t="str">
        <f>IF(ISBLANK(partije!$N$235),"",partije!$N$235)</f>
        <v/>
      </c>
      <c r="M86" s="653" t="str">
        <f>IF(ISBLANK(partije!$N$235),"",partije!$N$235)</f>
        <v/>
      </c>
      <c r="N86" s="653" t="str">
        <f>IF(ISBLANK(partije!$N$235),"",partije!$N$235)</f>
        <v/>
      </c>
      <c r="O86" s="653" t="str">
        <f>IF(ISBLANK(partije!$N$235),"",partije!$N$235)</f>
        <v/>
      </c>
      <c r="P86" s="653" t="str">
        <f>IF(ISBLANK(partije!$N$235),"",partije!$N$235)</f>
        <v/>
      </c>
      <c r="Q86" s="658" t="str">
        <f>partije!$S$249</f>
        <v>bye</v>
      </c>
      <c r="R86" s="659"/>
      <c r="S86" s="659"/>
      <c r="T86" s="659"/>
      <c r="U86" s="659"/>
      <c r="V86" s="648" t="str">
        <f>IF(ISBLANK(partije!$J$249),"",IF(partije!$J$249&gt;partije!$K$249,partije!$J$249,partije!$K$249))</f>
        <v/>
      </c>
      <c r="W86" s="659" t="str">
        <f>IF(ISBLANK(partije!$J$249),"",IF(partije!$J$249&gt;partije!$K$249,partije!$K$249,partije!$J$249))</f>
        <v/>
      </c>
      <c r="X86" s="121"/>
      <c r="Y86" s="121"/>
      <c r="Z86" s="121"/>
      <c r="AA86" s="121"/>
      <c r="AB86" s="121"/>
      <c r="AC86" s="181"/>
      <c r="AD86" s="182"/>
      <c r="AE86" s="654"/>
      <c r="AF86" s="654"/>
      <c r="AG86" s="654"/>
      <c r="AH86" s="654"/>
      <c r="AI86" s="654"/>
      <c r="AJ86" s="654"/>
      <c r="AK86" s="668"/>
      <c r="AL86" s="120"/>
      <c r="AM86" s="32"/>
    </row>
    <row r="87" spans="1:39" ht="12" hidden="1" customHeight="1">
      <c r="A87" s="646">
        <v>43</v>
      </c>
      <c r="B87" s="647"/>
      <c r="C87" s="656" t="str">
        <f>IF(ISNA(MATCH(A87,spisak!$E$4:$E$78,0)),"***",INDEX(spisak!$B$4:$B$78,MATCH(A87,spisak!$E$4:$E$78,0)))</f>
        <v>***</v>
      </c>
      <c r="D87" s="656"/>
      <c r="E87" s="656"/>
      <c r="F87" s="656"/>
      <c r="G87" s="663" t="str">
        <f>IF(ISNA(MATCH(A87,spisak!$E$4:$E$78,0)),"***",INDEX(spisak!$C$4:$C$260,MATCH(A87,spisak!$E$4:$E$78,0)))</f>
        <v>***</v>
      </c>
      <c r="H87" s="663"/>
      <c r="I87" s="663"/>
      <c r="J87" s="674"/>
      <c r="K87" s="674"/>
      <c r="L87" s="674"/>
      <c r="M87" s="674"/>
      <c r="N87" s="674"/>
      <c r="O87" s="674"/>
      <c r="P87" s="674"/>
      <c r="Q87" s="660"/>
      <c r="R87" s="661"/>
      <c r="S87" s="661"/>
      <c r="T87" s="661"/>
      <c r="U87" s="661"/>
      <c r="V87" s="649"/>
      <c r="W87" s="661"/>
      <c r="X87" s="121"/>
      <c r="Y87" s="121"/>
      <c r="Z87" s="121"/>
      <c r="AA87" s="121"/>
      <c r="AB87" s="121"/>
      <c r="AC87" s="181"/>
      <c r="AD87" s="182"/>
      <c r="AE87" s="121"/>
      <c r="AF87" s="121"/>
      <c r="AG87" s="121"/>
      <c r="AH87" s="121"/>
      <c r="AI87" s="121"/>
      <c r="AJ87" s="120"/>
      <c r="AK87" s="122"/>
      <c r="AL87" s="120"/>
      <c r="AM87" s="32"/>
    </row>
    <row r="88" spans="1:39" ht="12" hidden="1" customHeight="1">
      <c r="A88" s="646"/>
      <c r="B88" s="647"/>
      <c r="C88" s="657"/>
      <c r="D88" s="657"/>
      <c r="E88" s="657"/>
      <c r="F88" s="657"/>
      <c r="G88" s="664" t="e">
        <f>IF(ISNA(MATCH(A88,spisak!#REF!,0)),"***",INDEX(spisak!#REF!,MATCH(A88,spisak!#REF!,0)))</f>
        <v>#REF!</v>
      </c>
      <c r="H88" s="664"/>
      <c r="I88" s="664"/>
      <c r="J88" s="659" t="str">
        <f>partije!$S$236</f>
        <v>bye</v>
      </c>
      <c r="K88" s="659"/>
      <c r="L88" s="659"/>
      <c r="M88" s="659"/>
      <c r="N88" s="659"/>
      <c r="O88" s="648" t="str">
        <f>IF(ISBLANK(partije!$J$236),"",IF(partije!$J$236&gt;partije!$K$236,partije!$J$236,partije!$K$236))</f>
        <v/>
      </c>
      <c r="P88" s="650" t="str">
        <f>IF(ISBLANK(partije!$J$236),"",IF(partije!$J$236&gt;partije!$K$236,partije!$K$236,partije!$J$236))</f>
        <v/>
      </c>
      <c r="Q88" s="654" t="str">
        <f>IF(ISBLANK(partije!$L$249),"",partije!$L$249)</f>
        <v/>
      </c>
      <c r="R88" s="654" t="str">
        <f>IF(ISBLANK(partije!$M$249),"",partije!$M$249)</f>
        <v/>
      </c>
      <c r="S88" s="654" t="str">
        <f>IF(ISBLANK(partije!$N$249),"",partije!$N$249)</f>
        <v/>
      </c>
      <c r="T88" s="654" t="str">
        <f>IF(ISBLANK(partije!$O$249),"",partije!$O$249)</f>
        <v/>
      </c>
      <c r="U88" s="654" t="str">
        <f>IF(ISBLANK(partije!$P$249),"",partije!$P$249)</f>
        <v/>
      </c>
      <c r="V88" s="654" t="str">
        <f>IF(ISBLANK(partije!$Q$249),"",partije!$Q$249)</f>
        <v/>
      </c>
      <c r="W88" s="667"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6">
        <v>44</v>
      </c>
      <c r="B89" s="647">
        <v>12</v>
      </c>
      <c r="C89" s="656" t="str">
        <f>IF(ISNA(MATCH(A89,spisak!$E$4:$E$78,0)),"***",INDEX(spisak!$B$4:$B$78,MATCH(A89,spisak!$E$4:$E$78,0)))</f>
        <v>***</v>
      </c>
      <c r="D89" s="656"/>
      <c r="E89" s="656"/>
      <c r="F89" s="656"/>
      <c r="G89" s="663" t="str">
        <f>IF(ISNA(MATCH(A89,spisak!$E$4:$E$78,0)),"***",INDEX(spisak!$C$4:$C$260,MATCH(A89,spisak!$E$4:$E$78,0)))</f>
        <v>***</v>
      </c>
      <c r="H89" s="663"/>
      <c r="I89" s="665"/>
      <c r="J89" s="661"/>
      <c r="K89" s="661"/>
      <c r="L89" s="661"/>
      <c r="M89" s="661"/>
      <c r="N89" s="661"/>
      <c r="O89" s="649"/>
      <c r="P89" s="651"/>
      <c r="Q89" s="654"/>
      <c r="R89" s="654"/>
      <c r="S89" s="654"/>
      <c r="T89" s="654"/>
      <c r="U89" s="654"/>
      <c r="V89" s="654"/>
      <c r="W89" s="668"/>
      <c r="X89" s="123"/>
      <c r="Y89" s="121"/>
      <c r="Z89" s="121"/>
      <c r="AA89" s="121"/>
      <c r="AB89" s="121"/>
      <c r="AC89" s="181"/>
      <c r="AD89" s="182"/>
      <c r="AE89" s="121"/>
      <c r="AF89" s="121"/>
      <c r="AG89" s="121"/>
      <c r="AH89" s="121"/>
      <c r="AI89" s="121"/>
      <c r="AJ89" s="120"/>
      <c r="AK89" s="122"/>
      <c r="AL89" s="120"/>
      <c r="AM89" s="32"/>
    </row>
    <row r="90" spans="1:39" ht="12" hidden="1" customHeight="1">
      <c r="A90" s="646"/>
      <c r="B90" s="647">
        <v>12</v>
      </c>
      <c r="C90" s="657"/>
      <c r="D90" s="657"/>
      <c r="E90" s="657"/>
      <c r="F90" s="657"/>
      <c r="G90" s="664" t="e">
        <f>IF(ISNA(MATCH(A90,spisak!#REF!,0)),"***",INDEX(spisak!#REF!,MATCH(A90,spisak!#REF!,0)))</f>
        <v>#REF!</v>
      </c>
      <c r="H90" s="664"/>
      <c r="I90" s="666"/>
      <c r="J90" s="653" t="str">
        <f>IF(ISBLANK(partije!$L$236),"",partije!$L$236)</f>
        <v/>
      </c>
      <c r="K90" s="653" t="str">
        <f>IF(ISBLANK(partije!$M$236),"",partije!$M$236)</f>
        <v/>
      </c>
      <c r="L90" s="653" t="str">
        <f>IF(ISBLANK(partije!$N$236),"",partije!$N$236)</f>
        <v/>
      </c>
      <c r="M90" s="653" t="str">
        <f>IF(ISBLANK(partije!$O$236),"",partije!$O$236)</f>
        <v/>
      </c>
      <c r="N90" s="653" t="str">
        <f>IF(ISBLANK(partije!$P$236),"",partije!$P$236)</f>
        <v/>
      </c>
      <c r="O90" s="653" t="str">
        <f>IF(ISBLANK(partije!$Q$236),"",partije!$Q$236)</f>
        <v/>
      </c>
      <c r="P90" s="653" t="str">
        <f>IF(ISBLANK(partije!$R$236),"",partije!$R$236)</f>
        <v/>
      </c>
      <c r="Q90" s="121"/>
      <c r="R90" s="121"/>
      <c r="S90" s="121"/>
      <c r="T90" s="121"/>
      <c r="U90" s="121"/>
      <c r="V90" s="181"/>
      <c r="W90" s="182"/>
      <c r="X90" s="658" t="str">
        <f>partije!$S$256</f>
        <v>bye</v>
      </c>
      <c r="Y90" s="659"/>
      <c r="Z90" s="659"/>
      <c r="AA90" s="659"/>
      <c r="AB90" s="659"/>
      <c r="AC90" s="648" t="str">
        <f>IF(ISBLANK(partije!$J$256),"",IF(partije!$J$256&gt;partije!$K$256,partije!$J$256,partije!$K$256))</f>
        <v/>
      </c>
      <c r="AD90" s="650" t="str">
        <f>IF(ISBLANK(partije!$J$256),"",IF(partije!$J$256&gt;partije!$K$256,partije!$K$256,partije!$J$256))</f>
        <v/>
      </c>
      <c r="AE90" s="121"/>
      <c r="AF90" s="121"/>
      <c r="AG90" s="121"/>
      <c r="AH90" s="121"/>
      <c r="AI90" s="121"/>
      <c r="AJ90" s="120"/>
      <c r="AK90" s="122"/>
      <c r="AL90" s="120"/>
      <c r="AM90" s="32"/>
    </row>
    <row r="91" spans="1:39" ht="12" hidden="1" customHeight="1">
      <c r="A91" s="646">
        <v>45</v>
      </c>
      <c r="B91" s="647">
        <v>13</v>
      </c>
      <c r="C91" s="656" t="str">
        <f>IF(ISNA(MATCH(A91,spisak!$E$4:$E$78,0)),"***",INDEX(spisak!$B$4:$B$78,MATCH(A91,spisak!$E$4:$E$78,0)))</f>
        <v>***</v>
      </c>
      <c r="D91" s="656"/>
      <c r="E91" s="656"/>
      <c r="F91" s="656"/>
      <c r="G91" s="663" t="str">
        <f>IF(ISNA(MATCH(A91,spisak!$E$4:$E$78,0)),"***",INDEX(spisak!$C$4:$C$260,MATCH(A91,spisak!$E$4:$E$78,0)))</f>
        <v>***</v>
      </c>
      <c r="H91" s="663"/>
      <c r="I91" s="663"/>
      <c r="J91" s="653"/>
      <c r="K91" s="653"/>
      <c r="L91" s="653"/>
      <c r="M91" s="653"/>
      <c r="N91" s="653"/>
      <c r="O91" s="653"/>
      <c r="P91" s="653"/>
      <c r="Q91" s="121"/>
      <c r="R91" s="121"/>
      <c r="S91" s="121"/>
      <c r="T91" s="121"/>
      <c r="U91" s="121"/>
      <c r="V91" s="181"/>
      <c r="W91" s="182"/>
      <c r="X91" s="660"/>
      <c r="Y91" s="661"/>
      <c r="Z91" s="661"/>
      <c r="AA91" s="661"/>
      <c r="AB91" s="661"/>
      <c r="AC91" s="649"/>
      <c r="AD91" s="651"/>
      <c r="AE91" s="121"/>
      <c r="AF91" s="121"/>
      <c r="AG91" s="121"/>
      <c r="AH91" s="121"/>
      <c r="AI91" s="121"/>
      <c r="AJ91" s="120"/>
      <c r="AK91" s="122"/>
      <c r="AL91" s="120"/>
      <c r="AM91" s="32"/>
    </row>
    <row r="92" spans="1:39" ht="12" hidden="1" customHeight="1">
      <c r="A92" s="646"/>
      <c r="B92" s="647">
        <v>13</v>
      </c>
      <c r="C92" s="657"/>
      <c r="D92" s="657"/>
      <c r="E92" s="657"/>
      <c r="F92" s="657"/>
      <c r="G92" s="664" t="e">
        <f>IF(ISNA(MATCH(A92,spisak!#REF!,0)),"***",INDEX(spisak!#REF!,MATCH(A92,spisak!#REF!,0)))</f>
        <v>#REF!</v>
      </c>
      <c r="H92" s="664"/>
      <c r="I92" s="664"/>
      <c r="J92" s="659" t="str">
        <f>partije!$S$237</f>
        <v>bye</v>
      </c>
      <c r="K92" s="659"/>
      <c r="L92" s="659"/>
      <c r="M92" s="659"/>
      <c r="N92" s="659"/>
      <c r="O92" s="648" t="str">
        <f>IF(ISBLANK(partije!$J$237),"",IF(partije!$J$237&gt;partije!$K$237,partije!$J$237,partije!$K$237))</f>
        <v/>
      </c>
      <c r="P92" s="659" t="str">
        <f>IF(ISBLANK(partije!$J$237),"",IF(partije!$J$237&gt;partije!$K$237,partije!$K$237,partije!$J$237))</f>
        <v/>
      </c>
      <c r="Q92" s="121"/>
      <c r="R92" s="121"/>
      <c r="S92" s="121"/>
      <c r="T92" s="121"/>
      <c r="U92" s="121"/>
      <c r="V92" s="181"/>
      <c r="W92" s="182"/>
      <c r="X92" s="654" t="str">
        <f>IF(ISBLANK(partije!$L$256),"",partije!$L$256)</f>
        <v/>
      </c>
      <c r="Y92" s="654" t="str">
        <f>IF(ISBLANK(partije!$M$256),"",partije!$M$256)</f>
        <v/>
      </c>
      <c r="Z92" s="654" t="str">
        <f>IF(ISBLANK(partije!$N$256),"",partije!$N$256)</f>
        <v/>
      </c>
      <c r="AA92" s="654" t="str">
        <f>IF(ISBLANK(partije!$O$256),"",partije!$O$256)</f>
        <v/>
      </c>
      <c r="AB92" s="654" t="str">
        <f>IF(ISBLANK(partije!$P$256),"",partije!$P$256)</f>
        <v/>
      </c>
      <c r="AC92" s="654" t="str">
        <f>IF(ISBLANK(partije!$Q$256),"",partije!$Q$256)</f>
        <v/>
      </c>
      <c r="AD92" s="654" t="str">
        <f>IF(ISBLANK(partije!$R$256),"",partije!$R$256)</f>
        <v/>
      </c>
      <c r="AE92" s="121"/>
      <c r="AF92" s="121"/>
      <c r="AG92" s="121"/>
      <c r="AH92" s="121"/>
      <c r="AI92" s="121"/>
      <c r="AJ92" s="120"/>
      <c r="AK92" s="122"/>
      <c r="AL92" s="120"/>
      <c r="AM92" s="32"/>
    </row>
    <row r="93" spans="1:39" ht="12" hidden="1" customHeight="1">
      <c r="A93" s="646">
        <v>46</v>
      </c>
      <c r="B93" s="647"/>
      <c r="C93" s="656" t="str">
        <f>IF(ISNA(MATCH(A93,spisak!$E$4:$E$78,0)),"***",INDEX(spisak!$B$4:$B$78,MATCH(A93,spisak!$E$4:$E$78,0)))</f>
        <v>***</v>
      </c>
      <c r="D93" s="656"/>
      <c r="E93" s="656"/>
      <c r="F93" s="656"/>
      <c r="G93" s="663" t="str">
        <f>IF(ISNA(MATCH(A93,spisak!$E$4:$E$78,0)),"***",INDEX(spisak!$C$4:$C$260,MATCH(A93,spisak!$E$4:$E$78,0)))</f>
        <v>***</v>
      </c>
      <c r="H93" s="663"/>
      <c r="I93" s="665"/>
      <c r="J93" s="661"/>
      <c r="K93" s="661"/>
      <c r="L93" s="661"/>
      <c r="M93" s="661"/>
      <c r="N93" s="661"/>
      <c r="O93" s="649"/>
      <c r="P93" s="661"/>
      <c r="Q93" s="121"/>
      <c r="R93" s="121"/>
      <c r="S93" s="121"/>
      <c r="T93" s="121"/>
      <c r="U93" s="121"/>
      <c r="V93" s="181"/>
      <c r="W93" s="182"/>
      <c r="X93" s="654"/>
      <c r="Y93" s="654"/>
      <c r="Z93" s="654"/>
      <c r="AA93" s="654"/>
      <c r="AB93" s="654"/>
      <c r="AC93" s="654"/>
      <c r="AD93" s="654"/>
      <c r="AE93" s="121"/>
      <c r="AF93" s="121"/>
      <c r="AG93" s="121"/>
      <c r="AH93" s="121"/>
      <c r="AI93" s="121"/>
      <c r="AJ93" s="120"/>
      <c r="AK93" s="122"/>
      <c r="AL93" s="120"/>
      <c r="AM93" s="33"/>
    </row>
    <row r="94" spans="1:39" ht="12" hidden="1" customHeight="1">
      <c r="A94" s="646"/>
      <c r="B94" s="647"/>
      <c r="C94" s="657"/>
      <c r="D94" s="657"/>
      <c r="E94" s="657"/>
      <c r="F94" s="657"/>
      <c r="G94" s="664" t="e">
        <f>IF(ISNA(MATCH(A94,spisak!#REF!,0)),"***",INDEX(spisak!#REF!,MATCH(A94,spisak!#REF!,0)))</f>
        <v>#REF!</v>
      </c>
      <c r="H94" s="664"/>
      <c r="I94" s="666"/>
      <c r="J94" s="673" t="str">
        <f>IF(ISBLANK(partije!$L$237),"",partije!$L$237)</f>
        <v/>
      </c>
      <c r="K94" s="673" t="str">
        <f>IF(ISBLANK(partije!$M$237),"",partije!$M$237)</f>
        <v/>
      </c>
      <c r="L94" s="673" t="str">
        <f>IF(ISBLANK(partije!$N$237),"",partije!$N$237)</f>
        <v/>
      </c>
      <c r="M94" s="673" t="str">
        <f>IF(ISBLANK(partije!$O$237),"",partije!$O$237)</f>
        <v/>
      </c>
      <c r="N94" s="673" t="str">
        <f>IF(ISBLANK(partije!$P$237),"",partije!$P$237)</f>
        <v/>
      </c>
      <c r="O94" s="673" t="str">
        <f>IF(ISBLANK(partije!$Q$237),"",partije!$Q$237)</f>
        <v/>
      </c>
      <c r="P94" s="675" t="str">
        <f>IF(ISBLANK(partije!$R$237),"",partije!$R$237)</f>
        <v/>
      </c>
      <c r="Q94" s="658" t="str">
        <f>partije!$S$250</f>
        <v>bye</v>
      </c>
      <c r="R94" s="659"/>
      <c r="S94" s="659"/>
      <c r="T94" s="659"/>
      <c r="U94" s="659"/>
      <c r="V94" s="648" t="str">
        <f>IF(ISBLANK(partije!$J$250),"",IF(partije!$J$250&gt;partije!$K$250,partije!$J$250,partije!$K$250))</f>
        <v/>
      </c>
      <c r="W94" s="650"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6">
        <v>47</v>
      </c>
      <c r="B95" s="647"/>
      <c r="C95" s="656" t="str">
        <f>IF(ISNA(MATCH(A95,spisak!$E$4:$E$78,0)),"***",INDEX(spisak!$B$4:$B$78,MATCH(A95,spisak!$E$4:$E$78,0)))</f>
        <v>***</v>
      </c>
      <c r="D95" s="656"/>
      <c r="E95" s="656"/>
      <c r="F95" s="656"/>
      <c r="G95" s="663" t="str">
        <f>IF(ISNA(MATCH(A95,spisak!$E$4:$E$78,0)),"***",INDEX(spisak!$C$4:$C$260,MATCH(A95,spisak!$E$4:$E$78,0)))</f>
        <v>***</v>
      </c>
      <c r="H95" s="663"/>
      <c r="I95" s="663"/>
      <c r="J95" s="674"/>
      <c r="K95" s="674"/>
      <c r="L95" s="674"/>
      <c r="M95" s="674"/>
      <c r="N95" s="674"/>
      <c r="O95" s="674"/>
      <c r="P95" s="676"/>
      <c r="Q95" s="660"/>
      <c r="R95" s="661"/>
      <c r="S95" s="661"/>
      <c r="T95" s="661"/>
      <c r="U95" s="661"/>
      <c r="V95" s="649"/>
      <c r="W95" s="651"/>
      <c r="X95" s="121"/>
      <c r="Y95" s="121"/>
      <c r="Z95" s="121"/>
      <c r="AA95" s="121"/>
      <c r="AB95" s="121"/>
      <c r="AC95" s="181"/>
      <c r="AD95" s="127"/>
      <c r="AE95" s="121"/>
      <c r="AF95" s="121"/>
      <c r="AG95" s="121"/>
      <c r="AH95" s="121"/>
      <c r="AI95" s="121"/>
      <c r="AJ95" s="120"/>
      <c r="AK95" s="122"/>
      <c r="AL95" s="120"/>
      <c r="AM95" s="33"/>
    </row>
    <row r="96" spans="1:39" ht="12" hidden="1" customHeight="1">
      <c r="A96" s="646"/>
      <c r="B96" s="647"/>
      <c r="C96" s="657"/>
      <c r="D96" s="657"/>
      <c r="E96" s="657"/>
      <c r="F96" s="657"/>
      <c r="G96" s="664" t="e">
        <f>IF(ISNA(MATCH(A96,spisak!#REF!,0)),"***",INDEX(spisak!#REF!,MATCH(A96,spisak!#REF!,0)))</f>
        <v>#REF!</v>
      </c>
      <c r="H96" s="664"/>
      <c r="I96" s="664"/>
      <c r="J96" s="659" t="str">
        <f>partije!$S$238</f>
        <v>bye</v>
      </c>
      <c r="K96" s="659"/>
      <c r="L96" s="659"/>
      <c r="M96" s="659"/>
      <c r="N96" s="659"/>
      <c r="O96" s="648" t="str">
        <f>IF(ISBLANK(partije!$J$238),"",IF(partije!$J$238&gt;partije!$K$238,partije!$J$238,partije!$K$238))</f>
        <v/>
      </c>
      <c r="P96" s="650" t="str">
        <f>IF(ISBLANK(partije!$J$238),"",IF(partije!$J$238&gt;partije!$K$238,partije!$K$238,partije!$J$238))</f>
        <v/>
      </c>
      <c r="Q96" s="654" t="str">
        <f>IF(ISBLANK(partije!$L$250),"",partije!$L$250)</f>
        <v/>
      </c>
      <c r="R96" s="654" t="str">
        <f>IF(ISBLANK(partije!$M$250),"",partije!$M$250)</f>
        <v/>
      </c>
      <c r="S96" s="654" t="str">
        <f>IF(ISBLANK(partije!$N$250),"",partije!$N$250)</f>
        <v/>
      </c>
      <c r="T96" s="654" t="str">
        <f>IF(ISBLANK(partije!$O$250),"",partije!$O$250)</f>
        <v/>
      </c>
      <c r="U96" s="654" t="str">
        <f>IF(ISBLANK(partije!$P$250),"",partije!$P$250)</f>
        <v/>
      </c>
      <c r="V96" s="654" t="str">
        <f>IF(ISBLANK(partije!$Q$250),"",partije!$Q$250)</f>
        <v/>
      </c>
      <c r="W96" s="654"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6">
        <v>48</v>
      </c>
      <c r="B97" s="647">
        <v>4</v>
      </c>
      <c r="C97" s="656" t="str">
        <f>IF(ISNA(MATCH(A97,spisak!$E$4:$E$78,0)),"***",INDEX(spisak!$B$4:$B$78,MATCH(A97,spisak!$E$4:$E$78,0)))</f>
        <v>***</v>
      </c>
      <c r="D97" s="656"/>
      <c r="E97" s="656"/>
      <c r="F97" s="656"/>
      <c r="G97" s="663" t="str">
        <f>IF(ISNA(MATCH(A97,spisak!$E$4:$E$78,0)),"***",INDEX(spisak!$C$4:$C$260,MATCH(A97,spisak!$E$4:$E$78,0)))</f>
        <v>***</v>
      </c>
      <c r="H97" s="663"/>
      <c r="I97" s="665"/>
      <c r="J97" s="661"/>
      <c r="K97" s="661"/>
      <c r="L97" s="661"/>
      <c r="M97" s="661"/>
      <c r="N97" s="661"/>
      <c r="O97" s="649"/>
      <c r="P97" s="651"/>
      <c r="Q97" s="654"/>
      <c r="R97" s="654"/>
      <c r="S97" s="654"/>
      <c r="T97" s="654"/>
      <c r="U97" s="654"/>
      <c r="V97" s="654"/>
      <c r="W97" s="654"/>
      <c r="X97" s="121"/>
      <c r="Y97" s="121"/>
      <c r="Z97" s="121"/>
      <c r="AA97" s="121"/>
      <c r="AB97" s="121"/>
      <c r="AC97" s="181"/>
      <c r="AD97" s="127"/>
      <c r="AE97" s="121"/>
      <c r="AF97" s="121"/>
      <c r="AG97" s="121"/>
      <c r="AH97" s="121"/>
      <c r="AI97" s="121"/>
      <c r="AJ97" s="120"/>
      <c r="AK97" s="122"/>
      <c r="AL97" s="120"/>
      <c r="AM97" s="33"/>
    </row>
    <row r="98" spans="1:39" ht="12" hidden="1" customHeight="1">
      <c r="A98" s="646"/>
      <c r="B98" s="647">
        <v>4</v>
      </c>
      <c r="C98" s="657"/>
      <c r="D98" s="657"/>
      <c r="E98" s="657"/>
      <c r="F98" s="657"/>
      <c r="G98" s="664" t="e">
        <f>IF(ISNA(MATCH(A98,spisak!#REF!,0)),"***",INDEX(spisak!#REF!,MATCH(A98,spisak!#REF!,0)))</f>
        <v>#REF!</v>
      </c>
      <c r="H98" s="664"/>
      <c r="I98" s="666"/>
      <c r="J98" s="653" t="str">
        <f>IF(ISBLANK(partije!$L$238),"",partije!$L$238)</f>
        <v/>
      </c>
      <c r="K98" s="653" t="str">
        <f>IF(ISBLANK(partije!$M$238),"",partije!$M$238)</f>
        <v/>
      </c>
      <c r="L98" s="653" t="str">
        <f>IF(ISBLANK(partije!$N$238),"",partije!$N$238)</f>
        <v/>
      </c>
      <c r="M98" s="653" t="str">
        <f>IF(ISBLANK(partije!$O$238),"",partije!$O$238)</f>
        <v/>
      </c>
      <c r="N98" s="653" t="str">
        <f>IF(ISBLANK(partije!$P$238),"",partije!$P$238)</f>
        <v/>
      </c>
      <c r="O98" s="653" t="str">
        <f>IF(ISBLANK(partije!$Q$238),"",partije!$Q$238)</f>
        <v/>
      </c>
      <c r="P98" s="653"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6">
        <v>49</v>
      </c>
      <c r="B99" s="647">
        <v>3</v>
      </c>
      <c r="C99" s="656" t="str">
        <f>IF(ISNA(MATCH(A99,spisak!$E$4:$E$78,0)),"***",INDEX(spisak!$B$4:$B$78,MATCH(A99,spisak!$E$4:$E$78,0)))</f>
        <v>***</v>
      </c>
      <c r="D99" s="656"/>
      <c r="E99" s="656"/>
      <c r="F99" s="656"/>
      <c r="G99" s="663" t="str">
        <f>IF(ISNA(MATCH(A99,spisak!$E$4:$E$78,0)),"***",INDEX(spisak!$C$4:$C$260,MATCH(A99,spisak!$E$4:$E$78,0)))</f>
        <v>***</v>
      </c>
      <c r="H99" s="663"/>
      <c r="I99" s="663"/>
      <c r="J99" s="653"/>
      <c r="K99" s="653"/>
      <c r="L99" s="653"/>
      <c r="M99" s="653"/>
      <c r="N99" s="653"/>
      <c r="O99" s="653"/>
      <c r="P99" s="653"/>
      <c r="Q99" s="121"/>
      <c r="R99" s="121"/>
      <c r="S99" s="121"/>
      <c r="T99" s="121"/>
      <c r="U99" s="121"/>
      <c r="V99" s="181"/>
      <c r="W99" s="127"/>
      <c r="X99" s="121"/>
      <c r="Y99" s="121"/>
      <c r="Z99" s="121"/>
      <c r="AA99" s="121"/>
      <c r="AB99" s="121"/>
      <c r="AC99" s="181"/>
      <c r="AD99" s="127"/>
      <c r="AE99" s="691" t="str">
        <f>partije!$S$261</f>
        <v>bye</v>
      </c>
      <c r="AF99" s="692"/>
      <c r="AG99" s="692"/>
      <c r="AH99" s="692"/>
      <c r="AI99" s="692"/>
      <c r="AJ99" s="697" t="str">
        <f>IF(ISBLANK(partije!$J$261),"",IF(partije!$J$261&gt;partije!$K$261,partije!$J$261,partije!$K$261))</f>
        <v/>
      </c>
      <c r="AK99" s="695" t="str">
        <f>IF(ISBLANK(partije!$J$261),"",IF(partije!$J$261&gt;partije!$K$261,partije!$K$261,partije!$J$261))</f>
        <v/>
      </c>
      <c r="AL99" s="178"/>
      <c r="AM99" s="33"/>
    </row>
    <row r="100" spans="1:39" ht="12" hidden="1" customHeight="1">
      <c r="A100" s="646"/>
      <c r="B100" s="647">
        <v>3</v>
      </c>
      <c r="C100" s="657"/>
      <c r="D100" s="657"/>
      <c r="E100" s="657"/>
      <c r="F100" s="657"/>
      <c r="G100" s="664" t="e">
        <f>IF(ISNA(MATCH(A100,spisak!#REF!,0)),"***",INDEX(spisak!#REF!,MATCH(A100,spisak!#REF!,0)))</f>
        <v>#REF!</v>
      </c>
      <c r="H100" s="664"/>
      <c r="I100" s="664"/>
      <c r="J100" s="659" t="str">
        <f>partije!$S$239</f>
        <v>bye</v>
      </c>
      <c r="K100" s="659"/>
      <c r="L100" s="659"/>
      <c r="M100" s="659"/>
      <c r="N100" s="659"/>
      <c r="O100" s="648" t="str">
        <f>IF(ISBLANK(partije!$J$239),"",IF(partije!$J$239&gt;partije!$K$239,partije!$J$239,partije!$K$239))</f>
        <v/>
      </c>
      <c r="P100" s="659" t="str">
        <f>IF(ISBLANK(partije!$J$239),"",IF(partije!$J$239&gt;partije!$K$239,partije!$K$239,partije!$J$239))</f>
        <v/>
      </c>
      <c r="Q100" s="121"/>
      <c r="R100" s="121"/>
      <c r="S100" s="121"/>
      <c r="T100" s="121"/>
      <c r="U100" s="121"/>
      <c r="V100" s="181"/>
      <c r="W100" s="127"/>
      <c r="X100" s="121"/>
      <c r="Y100" s="121"/>
      <c r="Z100" s="121"/>
      <c r="AA100" s="121"/>
      <c r="AB100" s="121"/>
      <c r="AC100" s="181"/>
      <c r="AD100" s="127"/>
      <c r="AE100" s="693"/>
      <c r="AF100" s="694"/>
      <c r="AG100" s="694"/>
      <c r="AH100" s="694"/>
      <c r="AI100" s="694"/>
      <c r="AJ100" s="681"/>
      <c r="AK100" s="696"/>
      <c r="AL100" s="179"/>
      <c r="AM100" s="33"/>
    </row>
    <row r="101" spans="1:39" ht="12" hidden="1" customHeight="1">
      <c r="A101" s="646">
        <v>50</v>
      </c>
      <c r="B101" s="647"/>
      <c r="C101" s="656" t="str">
        <f>IF(ISNA(MATCH(A101,spisak!$E$4:$E$78,0)),"***",INDEX(spisak!$B$4:$B$78,MATCH(A101,spisak!$E$4:$E$78,0)))</f>
        <v>***</v>
      </c>
      <c r="D101" s="656"/>
      <c r="E101" s="656"/>
      <c r="F101" s="656"/>
      <c r="G101" s="663" t="str">
        <f>IF(ISNA(MATCH(A101,spisak!$E$4:$E$78,0)),"***",INDEX(spisak!$C$4:$C$260,MATCH(A101,spisak!$E$4:$E$78,0)))</f>
        <v>***</v>
      </c>
      <c r="H101" s="663"/>
      <c r="I101" s="665"/>
      <c r="J101" s="661"/>
      <c r="K101" s="661"/>
      <c r="L101" s="661"/>
      <c r="M101" s="661"/>
      <c r="N101" s="661"/>
      <c r="O101" s="649"/>
      <c r="P101" s="661"/>
      <c r="Q101" s="121"/>
      <c r="R101" s="121"/>
      <c r="S101" s="121"/>
      <c r="T101" s="121"/>
      <c r="U101" s="121"/>
      <c r="V101" s="181"/>
      <c r="W101" s="127"/>
      <c r="X101" s="121"/>
      <c r="Y101" s="121"/>
      <c r="Z101" s="121"/>
      <c r="AA101" s="121"/>
      <c r="AB101" s="121"/>
      <c r="AC101" s="181"/>
      <c r="AD101" s="127"/>
      <c r="AE101" s="690" t="str">
        <f>IF(ISBLANK(partije!$L$261),"",partije!$L$261)</f>
        <v/>
      </c>
      <c r="AF101" s="690" t="str">
        <f>IF(ISBLANK(partije!$M$261),"",partije!$M$261)</f>
        <v/>
      </c>
      <c r="AG101" s="690" t="str">
        <f>IF(ISBLANK(partije!$N$261),"",partije!$N$261)</f>
        <v/>
      </c>
      <c r="AH101" s="690" t="str">
        <f>IF(ISBLANK(partije!$O$261),"",partije!$O$261)</f>
        <v/>
      </c>
      <c r="AI101" s="690" t="str">
        <f>IF(ISBLANK(partije!$P$261),"",partije!$P$261)</f>
        <v/>
      </c>
      <c r="AJ101" s="690" t="str">
        <f>IF(ISBLANK(partije!$Q$261),"",partije!$Q$261)</f>
        <v/>
      </c>
      <c r="AK101" s="667" t="str">
        <f>IF(ISBLANK(partije!$R$261),"",partije!$R$261)</f>
        <v/>
      </c>
      <c r="AL101" s="124"/>
      <c r="AM101" s="33"/>
    </row>
    <row r="102" spans="1:39" ht="12" hidden="1" customHeight="1">
      <c r="A102" s="646"/>
      <c r="B102" s="647"/>
      <c r="C102" s="657"/>
      <c r="D102" s="657"/>
      <c r="E102" s="657"/>
      <c r="F102" s="657"/>
      <c r="G102" s="664" t="e">
        <f>IF(ISNA(MATCH(A102,spisak!#REF!,0)),"***",INDEX(spisak!#REF!,MATCH(A102,spisak!#REF!,0)))</f>
        <v>#REF!</v>
      </c>
      <c r="H102" s="664"/>
      <c r="I102" s="666"/>
      <c r="J102" s="673" t="str">
        <f>IF(ISBLANK(partije!$L$239),"",partije!$L$239)</f>
        <v/>
      </c>
      <c r="K102" s="673" t="str">
        <f>IF(ISBLANK(partije!$M$239),"",partije!$M$239)</f>
        <v/>
      </c>
      <c r="L102" s="673" t="str">
        <f>IF(ISBLANK(partije!$N$239),"",partije!$N$239)</f>
        <v/>
      </c>
      <c r="M102" s="673" t="str">
        <f>IF(ISBLANK(partije!$O$239),"",partije!$O$239)</f>
        <v/>
      </c>
      <c r="N102" s="673" t="str">
        <f>IF(ISBLANK(partije!$P$239),"",partije!$P$239)</f>
        <v/>
      </c>
      <c r="O102" s="673" t="str">
        <f>IF(ISBLANK(partije!$Q$239),"",partije!$Q$239)</f>
        <v/>
      </c>
      <c r="P102" s="675" t="str">
        <f>IF(ISBLANK(partije!$R$239),"",partije!$R$239)</f>
        <v/>
      </c>
      <c r="Q102" s="658" t="str">
        <f>partije!$S$251</f>
        <v>bye</v>
      </c>
      <c r="R102" s="659"/>
      <c r="S102" s="659"/>
      <c r="T102" s="659"/>
      <c r="U102" s="659"/>
      <c r="V102" s="648" t="str">
        <f>IF(ISBLANK(partije!$J$251),"",IF(partije!$J$251&gt;partije!$K$251,partije!$J$251,partije!$K$251))</f>
        <v/>
      </c>
      <c r="W102" s="659" t="str">
        <f>IF(ISBLANK(partije!$J$251),"",IF(partije!$J$251&gt;partije!$K$251,partije!$K$251,partije!$J$251))</f>
        <v/>
      </c>
      <c r="X102" s="121"/>
      <c r="Y102" s="121"/>
      <c r="Z102" s="121"/>
      <c r="AA102" s="121"/>
      <c r="AB102" s="121"/>
      <c r="AC102" s="181"/>
      <c r="AD102" s="127"/>
      <c r="AE102" s="654"/>
      <c r="AF102" s="654"/>
      <c r="AG102" s="654"/>
      <c r="AH102" s="654"/>
      <c r="AI102" s="654"/>
      <c r="AJ102" s="654"/>
      <c r="AK102" s="668"/>
      <c r="AL102" s="120"/>
      <c r="AM102" s="33"/>
    </row>
    <row r="103" spans="1:39" ht="12" hidden="1" customHeight="1">
      <c r="A103" s="646">
        <v>51</v>
      </c>
      <c r="B103" s="647"/>
      <c r="C103" s="656" t="str">
        <f>IF(ISNA(MATCH(A103,spisak!$E$4:$E$78,0)),"***",INDEX(spisak!$B$4:$B$78,MATCH(A103,spisak!$E$4:$E$78,0)))</f>
        <v>***</v>
      </c>
      <c r="D103" s="656"/>
      <c r="E103" s="656"/>
      <c r="F103" s="656"/>
      <c r="G103" s="663" t="str">
        <f>IF(ISNA(MATCH(A103,spisak!$E$4:$E$78,0)),"***",INDEX(spisak!$C$4:$C$260,MATCH(A103,spisak!$E$4:$E$78,0)))</f>
        <v>***</v>
      </c>
      <c r="H103" s="663"/>
      <c r="I103" s="663"/>
      <c r="J103" s="674"/>
      <c r="K103" s="674"/>
      <c r="L103" s="674"/>
      <c r="M103" s="674"/>
      <c r="N103" s="674"/>
      <c r="O103" s="674"/>
      <c r="P103" s="676"/>
      <c r="Q103" s="660"/>
      <c r="R103" s="661"/>
      <c r="S103" s="661"/>
      <c r="T103" s="661"/>
      <c r="U103" s="661"/>
      <c r="V103" s="649"/>
      <c r="W103" s="661"/>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6"/>
      <c r="B104" s="647"/>
      <c r="C104" s="657"/>
      <c r="D104" s="657"/>
      <c r="E104" s="657"/>
      <c r="F104" s="657"/>
      <c r="G104" s="664" t="e">
        <f>IF(ISNA(MATCH(A104,spisak!#REF!,0)),"***",INDEX(spisak!#REF!,MATCH(A104,spisak!#REF!,0)))</f>
        <v>#REF!</v>
      </c>
      <c r="H104" s="664"/>
      <c r="I104" s="664"/>
      <c r="J104" s="659" t="str">
        <f>partije!$S$240</f>
        <v>bye</v>
      </c>
      <c r="K104" s="659"/>
      <c r="L104" s="659"/>
      <c r="M104" s="659"/>
      <c r="N104" s="659"/>
      <c r="O104" s="648" t="str">
        <f>IF(ISBLANK(partije!$J$240),"",IF(partije!$J$240&gt;partije!$K$240,partije!$J$240,partije!$K$240))</f>
        <v/>
      </c>
      <c r="P104" s="650" t="str">
        <f>IF(ISBLANK(partije!$J$240),"",IF(partije!$J$240&gt;partije!$K$240,partije!$K$240,partije!$J$240))</f>
        <v/>
      </c>
      <c r="Q104" s="654" t="str">
        <f>IF(ISBLANK(partije!$L$251),"",partije!$L$251)</f>
        <v/>
      </c>
      <c r="R104" s="654" t="str">
        <f>IF(ISBLANK(partije!$M$251),"",partije!$M$251)</f>
        <v/>
      </c>
      <c r="S104" s="654" t="str">
        <f>IF(ISBLANK(partije!$N$251),"",partije!$N$251)</f>
        <v/>
      </c>
      <c r="T104" s="654" t="str">
        <f>IF(ISBLANK(partije!$O$251),"",partije!$O$251)</f>
        <v/>
      </c>
      <c r="U104" s="654" t="str">
        <f>IF(ISBLANK(partije!$P$251),"",partije!$P$251)</f>
        <v/>
      </c>
      <c r="V104" s="654" t="str">
        <f>IF(ISBLANK(partije!$Q$251),"",partije!$Q$251)</f>
        <v/>
      </c>
      <c r="W104" s="667"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6">
        <v>52</v>
      </c>
      <c r="B105" s="647">
        <v>14</v>
      </c>
      <c r="C105" s="656" t="str">
        <f>IF(ISNA(MATCH(A105,spisak!$E$4:$E$78,0)),"***",INDEX(spisak!$B$4:$B$78,MATCH(A105,spisak!$E$4:$E$78,0)))</f>
        <v>***</v>
      </c>
      <c r="D105" s="656"/>
      <c r="E105" s="656"/>
      <c r="F105" s="656"/>
      <c r="G105" s="663" t="str">
        <f>IF(ISNA(MATCH(A105,spisak!$E$4:$E$78,0)),"***",INDEX(spisak!$C$4:$C$260,MATCH(A105,spisak!$E$4:$E$78,0)))</f>
        <v>***</v>
      </c>
      <c r="H105" s="663"/>
      <c r="I105" s="665"/>
      <c r="J105" s="661"/>
      <c r="K105" s="661"/>
      <c r="L105" s="661"/>
      <c r="M105" s="661"/>
      <c r="N105" s="661"/>
      <c r="O105" s="649"/>
      <c r="P105" s="651"/>
      <c r="Q105" s="654"/>
      <c r="R105" s="654"/>
      <c r="S105" s="654"/>
      <c r="T105" s="654"/>
      <c r="U105" s="654"/>
      <c r="V105" s="654"/>
      <c r="W105" s="668"/>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6"/>
      <c r="B106" s="647">
        <v>14</v>
      </c>
      <c r="C106" s="657"/>
      <c r="D106" s="657"/>
      <c r="E106" s="657"/>
      <c r="F106" s="657"/>
      <c r="G106" s="664" t="e">
        <f>IF(ISNA(MATCH(A106,spisak!#REF!,0)),"***",INDEX(spisak!#REF!,MATCH(A106,spisak!#REF!,0)))</f>
        <v>#REF!</v>
      </c>
      <c r="H106" s="664"/>
      <c r="I106" s="666"/>
      <c r="J106" s="653" t="str">
        <f>IF(ISBLANK(partije!$L$240),"",partije!$L$240)</f>
        <v/>
      </c>
      <c r="K106" s="653" t="str">
        <f>IF(ISBLANK(partije!$M$240),"",partije!$M$240)</f>
        <v/>
      </c>
      <c r="L106" s="653" t="str">
        <f>IF(ISBLANK(partije!$N$240),"",partije!$N$240)</f>
        <v/>
      </c>
      <c r="M106" s="653" t="str">
        <f>IF(ISBLANK(partije!$O$240),"",partije!$O$240)</f>
        <v/>
      </c>
      <c r="N106" s="653" t="str">
        <f>IF(ISBLANK(partije!$P$240),"",partije!$P$240)</f>
        <v/>
      </c>
      <c r="O106" s="653" t="str">
        <f>IF(ISBLANK(partije!$Q$240),"",partije!$Q$240)</f>
        <v/>
      </c>
      <c r="P106" s="653" t="str">
        <f>IF(ISBLANK(partije!$R$240),"",partije!$R$240)</f>
        <v/>
      </c>
      <c r="Q106" s="121"/>
      <c r="R106" s="121"/>
      <c r="S106" s="121"/>
      <c r="T106" s="121"/>
      <c r="U106" s="121"/>
      <c r="V106" s="181"/>
      <c r="W106" s="182"/>
      <c r="X106" s="658" t="str">
        <f>partije!$S$257</f>
        <v>bye</v>
      </c>
      <c r="Y106" s="659"/>
      <c r="Z106" s="659"/>
      <c r="AA106" s="659"/>
      <c r="AB106" s="659"/>
      <c r="AC106" s="648" t="str">
        <f>IF(ISBLANK(partije!$J$257),"",IF(partije!$J$257&gt;partije!$K$257,partije!$J$257,partije!$K$257))</f>
        <v/>
      </c>
      <c r="AD106" s="659" t="str">
        <f>IF(ISBLANK(partije!$J$257),"",IF(partije!$J$257&gt;partije!$K$257,partije!$K$257,partije!$J$257))</f>
        <v/>
      </c>
      <c r="AE106" s="121"/>
      <c r="AF106" s="121"/>
      <c r="AG106" s="121"/>
      <c r="AH106" s="121"/>
      <c r="AI106" s="121"/>
      <c r="AJ106" s="120"/>
      <c r="AK106" s="122"/>
      <c r="AL106" s="120"/>
      <c r="AM106" s="33"/>
    </row>
    <row r="107" spans="1:39" ht="12" hidden="1" customHeight="1">
      <c r="A107" s="646">
        <v>53</v>
      </c>
      <c r="B107" s="647">
        <v>11</v>
      </c>
      <c r="C107" s="656" t="str">
        <f>IF(ISNA(MATCH(A107,spisak!$E$4:$E$78,0)),"***",INDEX(spisak!$B$4:$B$78,MATCH(A107,spisak!$E$4:$E$78,0)))</f>
        <v>***</v>
      </c>
      <c r="D107" s="656"/>
      <c r="E107" s="656"/>
      <c r="F107" s="656"/>
      <c r="G107" s="663" t="str">
        <f>IF(ISNA(MATCH(A107,spisak!$E$4:$E$78,0)),"***",INDEX(spisak!$C$4:$C$260,MATCH(A107,spisak!$E$4:$E$78,0)))</f>
        <v>***</v>
      </c>
      <c r="H107" s="663"/>
      <c r="I107" s="663"/>
      <c r="J107" s="653"/>
      <c r="K107" s="653"/>
      <c r="L107" s="653"/>
      <c r="M107" s="653"/>
      <c r="N107" s="653"/>
      <c r="O107" s="653"/>
      <c r="P107" s="653"/>
      <c r="Q107" s="121"/>
      <c r="R107" s="121"/>
      <c r="S107" s="121"/>
      <c r="T107" s="121"/>
      <c r="U107" s="121"/>
      <c r="V107" s="181"/>
      <c r="W107" s="182"/>
      <c r="X107" s="660"/>
      <c r="Y107" s="661"/>
      <c r="Z107" s="661"/>
      <c r="AA107" s="661"/>
      <c r="AB107" s="661"/>
      <c r="AC107" s="649"/>
      <c r="AD107" s="661"/>
      <c r="AE107" s="121"/>
      <c r="AF107" s="121"/>
      <c r="AG107" s="121"/>
      <c r="AH107" s="121"/>
      <c r="AI107" s="121"/>
      <c r="AJ107" s="120"/>
      <c r="AK107" s="122"/>
      <c r="AL107" s="120"/>
      <c r="AM107" s="33"/>
    </row>
    <row r="108" spans="1:39" ht="12" hidden="1" customHeight="1">
      <c r="A108" s="646"/>
      <c r="B108" s="647">
        <v>11</v>
      </c>
      <c r="C108" s="657"/>
      <c r="D108" s="657"/>
      <c r="E108" s="657"/>
      <c r="F108" s="657"/>
      <c r="G108" s="664" t="e">
        <f>IF(ISNA(MATCH(A108,spisak!#REF!,0)),"***",INDEX(spisak!#REF!,MATCH(A108,spisak!#REF!,0)))</f>
        <v>#REF!</v>
      </c>
      <c r="H108" s="664"/>
      <c r="I108" s="664"/>
      <c r="J108" s="671" t="str">
        <f>partije!$S$241</f>
        <v>bye</v>
      </c>
      <c r="K108" s="671"/>
      <c r="L108" s="671"/>
      <c r="M108" s="671"/>
      <c r="N108" s="671"/>
      <c r="O108" s="677" t="str">
        <f>IF(ISBLANK(partije!$J$241),"",IF(partije!$J$241&gt;partije!$K$241,partije!$J$241,partije!$K$241))</f>
        <v/>
      </c>
      <c r="P108" s="671" t="str">
        <f>IF(ISBLANK(partije!$J$241),"",IF(partije!$J$241&gt;partije!$K$241,partije!$K$241,partije!$J$241))</f>
        <v/>
      </c>
      <c r="Q108" s="121"/>
      <c r="R108" s="121"/>
      <c r="S108" s="121"/>
      <c r="T108" s="121"/>
      <c r="U108" s="121"/>
      <c r="V108" s="181"/>
      <c r="W108" s="182"/>
      <c r="X108" s="654" t="str">
        <f>IF(ISBLANK(partije!$L$257),"",partije!$L$257)</f>
        <v/>
      </c>
      <c r="Y108" s="654" t="str">
        <f>IF(ISBLANK(partije!$M$257),"",partije!$M$257)</f>
        <v/>
      </c>
      <c r="Z108" s="654" t="str">
        <f>IF(ISBLANK(partije!$N$257),"",partije!$N$257)</f>
        <v/>
      </c>
      <c r="AA108" s="654" t="str">
        <f>IF(ISBLANK(partije!$O$257),"",partije!$O$257)</f>
        <v/>
      </c>
      <c r="AB108" s="654" t="str">
        <f>IF(ISBLANK(partije!$P$257),"",partije!$P$257)</f>
        <v/>
      </c>
      <c r="AC108" s="654" t="str">
        <f>IF(ISBLANK(partije!$Q$257),"",partije!$Q$257)</f>
        <v/>
      </c>
      <c r="AD108" s="667" t="str">
        <f>IF(ISBLANK(partije!$R$257),"",partije!$R$257)</f>
        <v/>
      </c>
      <c r="AE108" s="121"/>
      <c r="AF108" s="121"/>
      <c r="AG108" s="121"/>
      <c r="AH108" s="121"/>
      <c r="AI108" s="121"/>
      <c r="AJ108" s="120"/>
      <c r="AK108" s="122"/>
      <c r="AL108" s="120"/>
      <c r="AM108" s="33"/>
    </row>
    <row r="109" spans="1:39" ht="12" hidden="1" customHeight="1">
      <c r="A109" s="646">
        <v>54</v>
      </c>
      <c r="B109" s="647"/>
      <c r="C109" s="656" t="str">
        <f>IF(ISNA(MATCH(A109,spisak!$E$4:$E$78,0)),"***",INDEX(spisak!$B$4:$B$78,MATCH(A109,spisak!$E$4:$E$78,0)))</f>
        <v>***</v>
      </c>
      <c r="D109" s="656"/>
      <c r="E109" s="656"/>
      <c r="F109" s="656"/>
      <c r="G109" s="663" t="str">
        <f>IF(ISNA(MATCH(A109,spisak!$E$4:$E$78,0)),"***",INDEX(spisak!$C$4:$C$260,MATCH(A109,spisak!$E$4:$E$78,0)))</f>
        <v>***</v>
      </c>
      <c r="H109" s="663"/>
      <c r="I109" s="665"/>
      <c r="J109" s="671"/>
      <c r="K109" s="671"/>
      <c r="L109" s="671"/>
      <c r="M109" s="671"/>
      <c r="N109" s="671"/>
      <c r="O109" s="677"/>
      <c r="P109" s="671"/>
      <c r="Q109" s="121"/>
      <c r="R109" s="121"/>
      <c r="S109" s="121"/>
      <c r="T109" s="121"/>
      <c r="U109" s="121"/>
      <c r="V109" s="181"/>
      <c r="W109" s="182"/>
      <c r="X109" s="654"/>
      <c r="Y109" s="654"/>
      <c r="Z109" s="654"/>
      <c r="AA109" s="654"/>
      <c r="AB109" s="654"/>
      <c r="AC109" s="654"/>
      <c r="AD109" s="668"/>
      <c r="AE109" s="121"/>
      <c r="AF109" s="121"/>
      <c r="AG109" s="121"/>
      <c r="AH109" s="121"/>
      <c r="AI109" s="121"/>
      <c r="AJ109" s="120"/>
      <c r="AK109" s="122"/>
      <c r="AL109" s="120"/>
      <c r="AM109" s="33"/>
    </row>
    <row r="110" spans="1:39" ht="12" hidden="1" customHeight="1">
      <c r="A110" s="646"/>
      <c r="B110" s="647"/>
      <c r="C110" s="657"/>
      <c r="D110" s="657"/>
      <c r="E110" s="657"/>
      <c r="F110" s="657"/>
      <c r="G110" s="664" t="e">
        <f>IF(ISNA(MATCH(A110,spisak!#REF!,0)),"***",INDEX(spisak!#REF!,MATCH(A110,spisak!#REF!,0)))</f>
        <v>#REF!</v>
      </c>
      <c r="H110" s="664"/>
      <c r="I110" s="666"/>
      <c r="J110" s="673" t="str">
        <f>IF(ISBLANK(partije!$L$241),"",partije!$L$241)</f>
        <v/>
      </c>
      <c r="K110" s="673" t="str">
        <f>IF(ISBLANK(partije!$M$241),"",partije!$M$241)</f>
        <v/>
      </c>
      <c r="L110" s="673" t="str">
        <f>IF(ISBLANK(partije!$N$241),"",partije!$N$241)</f>
        <v/>
      </c>
      <c r="M110" s="673" t="str">
        <f>IF(ISBLANK(partije!$O$241),"",partije!$O$241)</f>
        <v/>
      </c>
      <c r="N110" s="673" t="str">
        <f>IF(ISBLANK(partije!$P$241),"",partije!$P$241)</f>
        <v/>
      </c>
      <c r="O110" s="673" t="str">
        <f>IF(ISBLANK(partije!$Q$241),"",partije!$Q$241)</f>
        <v/>
      </c>
      <c r="P110" s="675" t="str">
        <f>IF(ISBLANK(partije!$R$241),"",partije!$R$241)</f>
        <v/>
      </c>
      <c r="Q110" s="658" t="str">
        <f>partije!$S$252</f>
        <v>bye</v>
      </c>
      <c r="R110" s="659"/>
      <c r="S110" s="659"/>
      <c r="T110" s="659"/>
      <c r="U110" s="659"/>
      <c r="V110" s="648" t="str">
        <f>IF(ISBLANK(partije!$J$252),"",IF(partije!$J$252&gt;partije!$K$252,partije!$J$252,partije!$K$252))</f>
        <v/>
      </c>
      <c r="W110" s="650"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6">
        <v>55</v>
      </c>
      <c r="B111" s="647"/>
      <c r="C111" s="656" t="str">
        <f>IF(ISNA(MATCH(A111,spisak!$E$4:$E$78,0)),"***",INDEX(spisak!$B$4:$B$78,MATCH(A111,spisak!$E$4:$E$78,0)))</f>
        <v>***</v>
      </c>
      <c r="D111" s="656"/>
      <c r="E111" s="656"/>
      <c r="F111" s="656"/>
      <c r="G111" s="663" t="str">
        <f>IF(ISNA(MATCH(A111,spisak!$E$4:$E$78,0)),"***",INDEX(spisak!$C$4:$C$260,MATCH(A111,spisak!$E$4:$E$78,0)))</f>
        <v>***</v>
      </c>
      <c r="H111" s="663"/>
      <c r="I111" s="663"/>
      <c r="J111" s="653"/>
      <c r="K111" s="653"/>
      <c r="L111" s="653"/>
      <c r="M111" s="653"/>
      <c r="N111" s="653"/>
      <c r="O111" s="653"/>
      <c r="P111" s="662"/>
      <c r="Q111" s="660"/>
      <c r="R111" s="661"/>
      <c r="S111" s="661"/>
      <c r="T111" s="661"/>
      <c r="U111" s="661"/>
      <c r="V111" s="649"/>
      <c r="W111" s="651"/>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6"/>
      <c r="B112" s="647"/>
      <c r="C112" s="657"/>
      <c r="D112" s="657"/>
      <c r="E112" s="657"/>
      <c r="F112" s="657"/>
      <c r="G112" s="664" t="e">
        <f>IF(ISNA(MATCH(A112,spisak!#REF!,0)),"***",INDEX(spisak!#REF!,MATCH(A112,spisak!#REF!,0)))</f>
        <v>#REF!</v>
      </c>
      <c r="H112" s="664"/>
      <c r="I112" s="664"/>
      <c r="J112" s="659" t="str">
        <f>partije!$S$242</f>
        <v>bye</v>
      </c>
      <c r="K112" s="659"/>
      <c r="L112" s="659"/>
      <c r="M112" s="659"/>
      <c r="N112" s="659"/>
      <c r="O112" s="648" t="str">
        <f>IF(ISBLANK(partije!$J$242),"",IF(partije!$J$242&gt;partije!$K$242,partije!$J$242,partije!$K$242))</f>
        <v/>
      </c>
      <c r="P112" s="650" t="str">
        <f>IF(ISBLANK(partije!$J$242),"",IF(partije!$J$242&gt;partije!$K$242,partije!$K$242,partije!$J$242))</f>
        <v/>
      </c>
      <c r="Q112" s="654" t="str">
        <f>IF(ISBLANK(partije!$L$252),"",partije!$L$252)</f>
        <v/>
      </c>
      <c r="R112" s="654" t="str">
        <f>IF(ISBLANK(partije!$M$252),"",partije!$M$252)</f>
        <v/>
      </c>
      <c r="S112" s="654" t="str">
        <f>IF(ISBLANK(partije!$N$252),"",partije!$N$252)</f>
        <v/>
      </c>
      <c r="T112" s="654" t="str">
        <f>IF(ISBLANK(partije!$O$252),"",partije!$O$252)</f>
        <v/>
      </c>
      <c r="U112" s="654" t="str">
        <f>IF(ISBLANK(partije!$P$252),"",partije!$P$252)</f>
        <v/>
      </c>
      <c r="V112" s="654" t="str">
        <f>IF(ISBLANK(partije!$Q$252),"",partije!$Q$252)</f>
        <v/>
      </c>
      <c r="W112" s="654"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6">
        <v>56</v>
      </c>
      <c r="B113" s="647">
        <v>6</v>
      </c>
      <c r="C113" s="656" t="str">
        <f>IF(ISNA(MATCH(A113,spisak!$E$4:$E$78,0)),"***",INDEX(spisak!$B$4:$B$78,MATCH(A113,spisak!$E$4:$E$78,0)))</f>
        <v>***</v>
      </c>
      <c r="D113" s="656"/>
      <c r="E113" s="656"/>
      <c r="F113" s="656"/>
      <c r="G113" s="663" t="str">
        <f>IF(ISNA(MATCH(A113,spisak!$E$4:$E$78,0)),"***",INDEX(spisak!$C$4:$C$260,MATCH(A113,spisak!$E$4:$E$78,0)))</f>
        <v>***</v>
      </c>
      <c r="H113" s="686"/>
      <c r="I113" s="687"/>
      <c r="J113" s="661"/>
      <c r="K113" s="661"/>
      <c r="L113" s="661"/>
      <c r="M113" s="661"/>
      <c r="N113" s="661"/>
      <c r="O113" s="649"/>
      <c r="P113" s="651"/>
      <c r="Q113" s="654"/>
      <c r="R113" s="654"/>
      <c r="S113" s="654"/>
      <c r="T113" s="654"/>
      <c r="U113" s="654"/>
      <c r="V113" s="654"/>
      <c r="W113" s="654"/>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6"/>
      <c r="B114" s="647">
        <v>6</v>
      </c>
      <c r="C114" s="657"/>
      <c r="D114" s="657"/>
      <c r="E114" s="657"/>
      <c r="F114" s="657"/>
      <c r="G114" s="688"/>
      <c r="H114" s="688"/>
      <c r="I114" s="689"/>
      <c r="J114" s="653" t="str">
        <f>IF(ISBLANK(partije!$L$242),"",partije!$L$242)</f>
        <v/>
      </c>
      <c r="K114" s="653" t="str">
        <f>IF(ISBLANK(partije!$M$242),"",partije!$M$242)</f>
        <v/>
      </c>
      <c r="L114" s="653" t="str">
        <f>IF(ISBLANK(partije!$N$242),"",partije!$N$242)</f>
        <v/>
      </c>
      <c r="M114" s="653" t="str">
        <f>IF(ISBLANK(partije!$O$242),"",partije!$O$242)</f>
        <v/>
      </c>
      <c r="N114" s="653" t="str">
        <f>IF(ISBLANK(partije!$P$242),"",partije!$P$242)</f>
        <v/>
      </c>
      <c r="O114" s="653" t="str">
        <f>IF(ISBLANK(partije!$Q$242),"",partije!$Q$242)</f>
        <v/>
      </c>
      <c r="P114" s="653"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6">
        <v>57</v>
      </c>
      <c r="B115" s="647">
        <v>7</v>
      </c>
      <c r="C115" s="656" t="str">
        <f>IF(ISNA(MATCH(A115,spisak!$E$4:$E$78,0)),"***",INDEX(spisak!$B$4:$B$78,MATCH(A115,spisak!$E$4:$E$78,0)))</f>
        <v>***</v>
      </c>
      <c r="D115" s="656"/>
      <c r="E115" s="656"/>
      <c r="F115" s="656"/>
      <c r="G115" s="663" t="str">
        <f>IF(ISNA(MATCH(A115,spisak!$E$4:$E$78,0)),"***",INDEX(spisak!$C$4:$C$260,MATCH(A115,spisak!$E$4:$E$78,0)))</f>
        <v>***</v>
      </c>
      <c r="H115" s="663"/>
      <c r="I115" s="663"/>
      <c r="J115" s="653"/>
      <c r="K115" s="653"/>
      <c r="L115" s="653"/>
      <c r="M115" s="653"/>
      <c r="N115" s="653"/>
      <c r="O115" s="653"/>
      <c r="P115" s="653"/>
      <c r="Q115" s="121"/>
      <c r="R115" s="121"/>
      <c r="S115" s="121"/>
      <c r="T115" s="121"/>
      <c r="U115" s="121"/>
      <c r="V115" s="181"/>
      <c r="W115" s="127"/>
      <c r="X115" s="121"/>
      <c r="Y115" s="121"/>
      <c r="Z115" s="121"/>
      <c r="AA115" s="121"/>
      <c r="AB115" s="121"/>
      <c r="AC115" s="181"/>
      <c r="AD115" s="182"/>
      <c r="AE115" s="684" t="str">
        <f>partije!$S$260</f>
        <v>bye</v>
      </c>
      <c r="AF115" s="659"/>
      <c r="AG115" s="659"/>
      <c r="AH115" s="659"/>
      <c r="AI115" s="659"/>
      <c r="AJ115" s="680" t="str">
        <f>IF(ISBLANK(partije!$J$260),"",IF(partije!$J$260&gt;partije!$K$260,partije!$J$260,partije!$K$260))</f>
        <v/>
      </c>
      <c r="AK115" s="682" t="str">
        <f>IF(ISBLANK(partije!$J$260),"",IF(partije!$J$260&gt;partije!$K$260,partije!$K$260,partije!$J$260))</f>
        <v/>
      </c>
      <c r="AL115" s="120"/>
      <c r="AM115" s="33"/>
    </row>
    <row r="116" spans="1:39" ht="12" hidden="1" customHeight="1">
      <c r="A116" s="646"/>
      <c r="B116" s="647">
        <v>7</v>
      </c>
      <c r="C116" s="657"/>
      <c r="D116" s="657"/>
      <c r="E116" s="657"/>
      <c r="F116" s="657"/>
      <c r="G116" s="664" t="e">
        <f>IF(ISNA(MATCH(A116,spisak!#REF!,0)),"***",INDEX(spisak!#REF!,MATCH(A116,spisak!#REF!,0)))</f>
        <v>#REF!</v>
      </c>
      <c r="H116" s="664"/>
      <c r="I116" s="664"/>
      <c r="J116" s="659" t="str">
        <f>partije!$S$243</f>
        <v>bye</v>
      </c>
      <c r="K116" s="659"/>
      <c r="L116" s="659"/>
      <c r="M116" s="659"/>
      <c r="N116" s="659"/>
      <c r="O116" s="648" t="str">
        <f>IF(ISBLANK(partije!$J$243),"",IF(partije!$J$243&gt;partije!$K$243,partije!$J$243,partije!$K$243))</f>
        <v/>
      </c>
      <c r="P116" s="659" t="str">
        <f>IF(ISBLANK(partije!$J$243),"",IF(partije!$J$243&gt;partije!$K$243,partije!$K$243,partije!$J$243))</f>
        <v/>
      </c>
      <c r="Q116" s="121"/>
      <c r="R116" s="121"/>
      <c r="S116" s="121"/>
      <c r="T116" s="121"/>
      <c r="U116" s="121"/>
      <c r="V116" s="181"/>
      <c r="W116" s="127"/>
      <c r="X116" s="121"/>
      <c r="Y116" s="121"/>
      <c r="Z116" s="121"/>
      <c r="AA116" s="121"/>
      <c r="AB116" s="121"/>
      <c r="AC116" s="181"/>
      <c r="AD116" s="182"/>
      <c r="AE116" s="685"/>
      <c r="AF116" s="661"/>
      <c r="AG116" s="661"/>
      <c r="AH116" s="661"/>
      <c r="AI116" s="661"/>
      <c r="AJ116" s="681"/>
      <c r="AK116" s="683"/>
      <c r="AL116" s="120"/>
      <c r="AM116" s="33"/>
    </row>
    <row r="117" spans="1:39" ht="12" hidden="1" customHeight="1">
      <c r="A117" s="646">
        <v>58</v>
      </c>
      <c r="B117" s="647"/>
      <c r="C117" s="656" t="str">
        <f>IF(ISNA(MATCH(A117,spisak!$E$4:$E$78,0)),"***",INDEX(spisak!$B$4:$B$78,MATCH(A117,spisak!$E$4:$E$78,0)))</f>
        <v>***</v>
      </c>
      <c r="D117" s="656"/>
      <c r="E117" s="656"/>
      <c r="F117" s="656"/>
      <c r="G117" s="663" t="str">
        <f>IF(ISNA(MATCH(A117,spisak!$E$4:$E$78,0)),"***",INDEX(spisak!$C$4:$C$260,MATCH(A117,spisak!$E$4:$E$78,0)))</f>
        <v>***</v>
      </c>
      <c r="H117" s="663"/>
      <c r="I117" s="665"/>
      <c r="J117" s="661"/>
      <c r="K117" s="661"/>
      <c r="L117" s="661"/>
      <c r="M117" s="661"/>
      <c r="N117" s="661"/>
      <c r="O117" s="649"/>
      <c r="P117" s="661"/>
      <c r="Q117" s="121"/>
      <c r="R117" s="121"/>
      <c r="S117" s="121"/>
      <c r="T117" s="121"/>
      <c r="U117" s="121"/>
      <c r="V117" s="181"/>
      <c r="W117" s="127"/>
      <c r="X117" s="121"/>
      <c r="Y117" s="121"/>
      <c r="Z117" s="121"/>
      <c r="AA117" s="121"/>
      <c r="AB117" s="121"/>
      <c r="AC117" s="181"/>
      <c r="AD117" s="182"/>
      <c r="AE117" s="679" t="str">
        <f>IF(ISBLANK(partije!$L$260),"",partije!$L$260)</f>
        <v/>
      </c>
      <c r="AF117" s="654" t="str">
        <f>IF(ISBLANK(partije!$M$260),"",partije!$M$260)</f>
        <v/>
      </c>
      <c r="AG117" s="654" t="str">
        <f>IF(ISBLANK(partije!$N$260),"",partije!$N$260)</f>
        <v/>
      </c>
      <c r="AH117" s="654" t="str">
        <f>IF(ISBLANK(partije!$O$260),"",partije!$O$260)</f>
        <v/>
      </c>
      <c r="AI117" s="654" t="str">
        <f>IF(ISBLANK(partije!$P$260),"",partije!$P$260)</f>
        <v/>
      </c>
      <c r="AJ117" s="654" t="str">
        <f>IF(ISBLANK(partije!$Q$260),"",partije!$Q$260)</f>
        <v/>
      </c>
      <c r="AK117" s="654" t="str">
        <f>IF(ISBLANK(partije!$R$260),"",partije!$R$260)</f>
        <v/>
      </c>
      <c r="AL117" s="120"/>
      <c r="AM117" s="33"/>
    </row>
    <row r="118" spans="1:39" ht="12" hidden="1" customHeight="1">
      <c r="A118" s="646"/>
      <c r="B118" s="647"/>
      <c r="C118" s="657"/>
      <c r="D118" s="657"/>
      <c r="E118" s="657"/>
      <c r="F118" s="657"/>
      <c r="G118" s="664" t="e">
        <f>IF(ISNA(MATCH(A118,spisak!#REF!,0)),"***",INDEX(spisak!#REF!,MATCH(A118,spisak!#REF!,0)))</f>
        <v>#REF!</v>
      </c>
      <c r="H118" s="664"/>
      <c r="I118" s="666"/>
      <c r="J118" s="673" t="str">
        <f>IF(ISBLANK(partije!$L$243),"",partije!$L$243)</f>
        <v/>
      </c>
      <c r="K118" s="673" t="str">
        <f>IF(ISBLANK(partije!$M$243),"",partije!$M$243)</f>
        <v/>
      </c>
      <c r="L118" s="673" t="str">
        <f>IF(ISBLANK(partije!$N$243),"",partije!$N$243)</f>
        <v/>
      </c>
      <c r="M118" s="673" t="str">
        <f>IF(ISBLANK(partije!$O$243),"",partije!$O$243)</f>
        <v/>
      </c>
      <c r="N118" s="673" t="str">
        <f>IF(ISBLANK(partije!$P$243),"",partije!$P$243)</f>
        <v/>
      </c>
      <c r="O118" s="673" t="str">
        <f>IF(ISBLANK(partije!$Q$243),"",partije!$Q$243)</f>
        <v/>
      </c>
      <c r="P118" s="675" t="str">
        <f>IF(ISBLANK(partije!$R$243),"",partije!$R$243)</f>
        <v/>
      </c>
      <c r="Q118" s="658" t="str">
        <f>partije!$S$253</f>
        <v>bye</v>
      </c>
      <c r="R118" s="659"/>
      <c r="S118" s="659"/>
      <c r="T118" s="659"/>
      <c r="U118" s="659"/>
      <c r="V118" s="648" t="str">
        <f>IF(ISBLANK(partije!$J$253),"",IF(partije!$J$253&gt;partije!$K$253,partije!$J$253,partije!$K$253))</f>
        <v/>
      </c>
      <c r="W118" s="659" t="str">
        <f>IF(ISBLANK(partije!$J$253),"",IF(partije!$J$253&gt;partije!$K$253,partije!$K$253,partije!$J$253))</f>
        <v/>
      </c>
      <c r="X118" s="121"/>
      <c r="Y118" s="121"/>
      <c r="Z118" s="121"/>
      <c r="AA118" s="121"/>
      <c r="AB118" s="121"/>
      <c r="AC118" s="181"/>
      <c r="AD118" s="182"/>
      <c r="AE118" s="679"/>
      <c r="AF118" s="654"/>
      <c r="AG118" s="654"/>
      <c r="AH118" s="654"/>
      <c r="AI118" s="654"/>
      <c r="AJ118" s="654"/>
      <c r="AK118" s="654"/>
      <c r="AL118" s="120"/>
      <c r="AM118" s="33"/>
    </row>
    <row r="119" spans="1:39" ht="12" hidden="1" customHeight="1">
      <c r="A119" s="646">
        <v>59</v>
      </c>
      <c r="B119" s="647"/>
      <c r="C119" s="656" t="str">
        <f>IF(ISNA(MATCH(A119,spisak!$E$4:$E$78,0)),"***",INDEX(spisak!$B$4:$B$78,MATCH(A119,spisak!$E$4:$E$78,0)))</f>
        <v>***</v>
      </c>
      <c r="D119" s="656"/>
      <c r="E119" s="656"/>
      <c r="F119" s="656"/>
      <c r="G119" s="663" t="str">
        <f>IF(ISNA(MATCH(A119,spisak!$E$4:$E$78,0)),"***",INDEX(spisak!$C$4:$C$260,MATCH(A119,spisak!$E$4:$E$78,0)))</f>
        <v>***</v>
      </c>
      <c r="H119" s="663"/>
      <c r="I119" s="663"/>
      <c r="J119" s="674"/>
      <c r="K119" s="674"/>
      <c r="L119" s="674"/>
      <c r="M119" s="674"/>
      <c r="N119" s="674"/>
      <c r="O119" s="674"/>
      <c r="P119" s="676"/>
      <c r="Q119" s="660"/>
      <c r="R119" s="661"/>
      <c r="S119" s="661"/>
      <c r="T119" s="661"/>
      <c r="U119" s="661"/>
      <c r="V119" s="649"/>
      <c r="W119" s="661"/>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6"/>
      <c r="B120" s="647"/>
      <c r="C120" s="657"/>
      <c r="D120" s="657"/>
      <c r="E120" s="657"/>
      <c r="F120" s="657"/>
      <c r="G120" s="664" t="e">
        <f>IF(ISNA(MATCH(A120,spisak!#REF!,0)),"***",INDEX(spisak!#REF!,MATCH(A120,spisak!#REF!,0)))</f>
        <v>#REF!</v>
      </c>
      <c r="H120" s="664"/>
      <c r="I120" s="664"/>
      <c r="J120" s="671" t="str">
        <f>partije!$S$244</f>
        <v>bye</v>
      </c>
      <c r="K120" s="671"/>
      <c r="L120" s="671"/>
      <c r="M120" s="671"/>
      <c r="N120" s="671"/>
      <c r="O120" s="677" t="str">
        <f>IF(ISBLANK(partije!$J$244),"",IF(partije!$J$244&gt;partije!$K$244,partije!$J$244,partije!$K$244))</f>
        <v/>
      </c>
      <c r="P120" s="669" t="str">
        <f>IF(ISBLANK(partije!$J$244),"",IF(partije!$J$244&gt;partije!$K$244,partije!$K$244,partije!$J$244))</f>
        <v/>
      </c>
      <c r="Q120" s="654" t="str">
        <f>IF(ISBLANK(partije!$L$253),"",partije!$L$253)</f>
        <v/>
      </c>
      <c r="R120" s="654" t="str">
        <f>IF(ISBLANK(partije!$M$253),"",partije!$M$253)</f>
        <v/>
      </c>
      <c r="S120" s="654" t="str">
        <f>IF(ISBLANK(partije!$N$253),"",partije!$N$253)</f>
        <v/>
      </c>
      <c r="T120" s="654" t="str">
        <f>IF(ISBLANK(partije!$O$253),"",partije!$O$253)</f>
        <v/>
      </c>
      <c r="U120" s="654" t="str">
        <f>IF(ISBLANK(partije!$P$253),"",partije!$P$253)</f>
        <v/>
      </c>
      <c r="V120" s="654" t="str">
        <f>IF(ISBLANK(partije!$Q$253),"",partije!$Q$253)</f>
        <v/>
      </c>
      <c r="W120" s="667"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6">
        <v>60</v>
      </c>
      <c r="B121" s="647">
        <v>10</v>
      </c>
      <c r="C121" s="656" t="str">
        <f>IF(ISNA(MATCH(A121,spisak!$E$4:$E$78,0)),"***",INDEX(spisak!$B$4:$B$78,MATCH(A121,spisak!$E$4:$E$78,0)))</f>
        <v>***</v>
      </c>
      <c r="D121" s="656"/>
      <c r="E121" s="656"/>
      <c r="F121" s="656"/>
      <c r="G121" s="663" t="str">
        <f>IF(ISNA(MATCH(A121,spisak!$E$4:$E$78,0)),"***",INDEX(spisak!$C$4:$C$260,MATCH(A121,spisak!$E$4:$E$78,0)))</f>
        <v>***</v>
      </c>
      <c r="H121" s="663"/>
      <c r="I121" s="665"/>
      <c r="J121" s="672"/>
      <c r="K121" s="672"/>
      <c r="L121" s="672"/>
      <c r="M121" s="672"/>
      <c r="N121" s="672"/>
      <c r="O121" s="678"/>
      <c r="P121" s="670"/>
      <c r="Q121" s="654"/>
      <c r="R121" s="654"/>
      <c r="S121" s="654"/>
      <c r="T121" s="654"/>
      <c r="U121" s="654"/>
      <c r="V121" s="654"/>
      <c r="W121" s="668"/>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6"/>
      <c r="B122" s="647">
        <v>10</v>
      </c>
      <c r="C122" s="657"/>
      <c r="D122" s="657"/>
      <c r="E122" s="657"/>
      <c r="F122" s="657"/>
      <c r="G122" s="664" t="e">
        <f>IF(ISNA(MATCH(A122,spisak!#REF!,0)),"***",INDEX(spisak!#REF!,MATCH(A122,spisak!#REF!,0)))</f>
        <v>#REF!</v>
      </c>
      <c r="H122" s="664"/>
      <c r="I122" s="666"/>
      <c r="J122" s="653" t="str">
        <f>IF(ISBLANK(partije!$L$244),"",partije!$L$244)</f>
        <v/>
      </c>
      <c r="K122" s="653" t="str">
        <f>IF(ISBLANK(partije!$M$244),"",partije!$M$244)</f>
        <v/>
      </c>
      <c r="L122" s="653" t="str">
        <f>IF(ISBLANK(partije!$N$244),"",partije!$N$244)</f>
        <v/>
      </c>
      <c r="M122" s="653" t="str">
        <f>IF(ISBLANK(partije!$O$244),"",partije!$O$244)</f>
        <v/>
      </c>
      <c r="N122" s="653" t="str">
        <f>IF(ISBLANK(partije!$P$244),"",partije!$P$244)</f>
        <v/>
      </c>
      <c r="O122" s="653" t="str">
        <f>IF(ISBLANK(partije!$Q$244),"",partije!$Q$244)</f>
        <v/>
      </c>
      <c r="P122" s="653" t="str">
        <f>IF(ISBLANK(partije!$R$244),"",partije!$R$244)</f>
        <v/>
      </c>
      <c r="Q122" s="121"/>
      <c r="R122" s="121"/>
      <c r="S122" s="121"/>
      <c r="T122" s="121"/>
      <c r="U122" s="121"/>
      <c r="V122" s="181"/>
      <c r="W122" s="182"/>
      <c r="X122" s="658" t="str">
        <f>partije!$S$258</f>
        <v>bye</v>
      </c>
      <c r="Y122" s="659"/>
      <c r="Z122" s="659"/>
      <c r="AA122" s="659"/>
      <c r="AB122" s="659"/>
      <c r="AC122" s="648" t="str">
        <f>IF(ISBLANK(partije!$J$258),"",IF(partije!$J$258&gt;partije!$K$258,partije!$J$258,partije!$K$258))</f>
        <v/>
      </c>
      <c r="AD122" s="650" t="str">
        <f>IF(ISBLANK(partije!$J$258),"",IF(partije!$J$258&gt;partije!$K$258,partije!$K$258,partije!$J$258))</f>
        <v/>
      </c>
      <c r="AE122" s="121"/>
      <c r="AF122" s="121"/>
      <c r="AG122" s="652"/>
      <c r="AH122" s="652"/>
      <c r="AI122" s="652"/>
      <c r="AJ122" s="652"/>
      <c r="AK122" s="652"/>
      <c r="AL122" s="652"/>
      <c r="AM122" s="33"/>
    </row>
    <row r="123" spans="1:39" ht="12" hidden="1" customHeight="1">
      <c r="A123" s="646">
        <v>61</v>
      </c>
      <c r="B123" s="647">
        <v>15</v>
      </c>
      <c r="C123" s="656" t="str">
        <f>IF(ISNA(MATCH(A123,spisak!$E$4:$E$78,0)),"***",INDEX(spisak!$B$4:$B$78,MATCH(A123,spisak!$E$4:$E$78,0)))</f>
        <v>***</v>
      </c>
      <c r="D123" s="656"/>
      <c r="E123" s="656"/>
      <c r="F123" s="656"/>
      <c r="G123" s="663" t="str">
        <f>IF(ISNA(MATCH(A123,spisak!$E$4:$E$78,0)),"***",INDEX(spisak!$C$4:$C$260,MATCH(A123,spisak!$E$4:$E$78,0)))</f>
        <v>***</v>
      </c>
      <c r="H123" s="663"/>
      <c r="I123" s="663"/>
      <c r="J123" s="653"/>
      <c r="K123" s="653"/>
      <c r="L123" s="653"/>
      <c r="M123" s="653"/>
      <c r="N123" s="653"/>
      <c r="O123" s="653"/>
      <c r="P123" s="653"/>
      <c r="Q123" s="121"/>
      <c r="R123" s="121"/>
      <c r="S123" s="121"/>
      <c r="T123" s="121"/>
      <c r="U123" s="121"/>
      <c r="V123" s="181"/>
      <c r="W123" s="182"/>
      <c r="X123" s="660"/>
      <c r="Y123" s="661"/>
      <c r="Z123" s="661"/>
      <c r="AA123" s="661"/>
      <c r="AB123" s="661"/>
      <c r="AC123" s="649"/>
      <c r="AD123" s="651"/>
      <c r="AE123" s="121"/>
      <c r="AF123" s="121"/>
      <c r="AG123" s="652"/>
      <c r="AH123" s="652"/>
      <c r="AI123" s="652"/>
      <c r="AJ123" s="652"/>
      <c r="AK123" s="652"/>
      <c r="AL123" s="652"/>
      <c r="AM123" s="33"/>
    </row>
    <row r="124" spans="1:39" ht="12" hidden="1" customHeight="1">
      <c r="A124" s="646"/>
      <c r="B124" s="647">
        <v>15</v>
      </c>
      <c r="C124" s="657"/>
      <c r="D124" s="657"/>
      <c r="E124" s="657"/>
      <c r="F124" s="657"/>
      <c r="G124" s="664" t="e">
        <f>IF(ISNA(MATCH(A124,spisak!#REF!,0)),"***",INDEX(spisak!#REF!,MATCH(A124,spisak!#REF!,0)))</f>
        <v>#REF!</v>
      </c>
      <c r="H124" s="664"/>
      <c r="I124" s="664"/>
      <c r="J124" s="659" t="str">
        <f>partije!$S$245</f>
        <v>bye</v>
      </c>
      <c r="K124" s="659"/>
      <c r="L124" s="659"/>
      <c r="M124" s="659"/>
      <c r="N124" s="659"/>
      <c r="O124" s="648" t="str">
        <f>IF(ISBLANK(partije!$J$245),"",IF(partije!$J$245&gt;partije!$K$245,partije!$J$245,partije!$K$245))</f>
        <v/>
      </c>
      <c r="P124" s="659" t="str">
        <f>IF(ISBLANK(partije!$J$245),"",IF(partije!$J$245&gt;partije!$K$245,partije!$K$245,partije!$J$245))</f>
        <v/>
      </c>
      <c r="Q124" s="121"/>
      <c r="R124" s="121"/>
      <c r="S124" s="121"/>
      <c r="T124" s="121"/>
      <c r="U124" s="121"/>
      <c r="V124" s="181"/>
      <c r="W124" s="182"/>
      <c r="X124" s="654" t="str">
        <f>IF(ISBLANK(partije!$L$258),"",partije!$L$258)</f>
        <v/>
      </c>
      <c r="Y124" s="654" t="str">
        <f>IF(ISBLANK(partije!$M$258),"",partije!$M$258)</f>
        <v/>
      </c>
      <c r="Z124" s="654" t="str">
        <f>IF(ISBLANK(partije!$N$258),"",partije!$N$258)</f>
        <v/>
      </c>
      <c r="AA124" s="654" t="str">
        <f>IF(ISBLANK(partije!$O$258),"",partije!$O$258)</f>
        <v/>
      </c>
      <c r="AB124" s="654" t="str">
        <f>IF(ISBLANK(partije!$P$258),"",partije!$P$258)</f>
        <v/>
      </c>
      <c r="AC124" s="654" t="str">
        <f>IF(ISBLANK(partije!$Q$258),"",partije!$Q$258)</f>
        <v/>
      </c>
      <c r="AD124" s="654" t="str">
        <f>IF(ISBLANK(partije!$R$258),"",partije!$R$258)</f>
        <v/>
      </c>
      <c r="AE124" s="121"/>
      <c r="AF124" s="121"/>
      <c r="AG124" s="652"/>
      <c r="AH124" s="652"/>
      <c r="AI124" s="652"/>
      <c r="AJ124" s="652"/>
      <c r="AK124" s="652"/>
      <c r="AL124" s="652"/>
      <c r="AM124" s="33"/>
    </row>
    <row r="125" spans="1:39" ht="12" hidden="1" customHeight="1">
      <c r="A125" s="646">
        <v>62</v>
      </c>
      <c r="B125" s="647"/>
      <c r="C125" s="656" t="str">
        <f>IF(ISNA(MATCH(A125,spisak!$E$4:$E$78,0)),"***",INDEX(spisak!$B$4:$B$78,MATCH(A125,spisak!$E$4:$E$78,0)))</f>
        <v>***</v>
      </c>
      <c r="D125" s="656"/>
      <c r="E125" s="656"/>
      <c r="F125" s="656"/>
      <c r="G125" s="663" t="str">
        <f>IF(ISNA(MATCH(A125,spisak!$E$4:$E$78,0)),"***",INDEX(spisak!$C$4:$C$260,MATCH(A125,spisak!$E$4:$E$78,0)))</f>
        <v>***</v>
      </c>
      <c r="H125" s="663"/>
      <c r="I125" s="665"/>
      <c r="J125" s="661"/>
      <c r="K125" s="661"/>
      <c r="L125" s="661"/>
      <c r="M125" s="661"/>
      <c r="N125" s="661"/>
      <c r="O125" s="649"/>
      <c r="P125" s="661"/>
      <c r="Q125" s="121"/>
      <c r="R125" s="121"/>
      <c r="S125" s="121"/>
      <c r="T125" s="121"/>
      <c r="U125" s="121"/>
      <c r="V125" s="181"/>
      <c r="W125" s="182"/>
      <c r="X125" s="654"/>
      <c r="Y125" s="654"/>
      <c r="Z125" s="654"/>
      <c r="AA125" s="654"/>
      <c r="AB125" s="654"/>
      <c r="AC125" s="654"/>
      <c r="AD125" s="654"/>
      <c r="AE125" s="121"/>
      <c r="AF125" s="121"/>
      <c r="AG125" s="652"/>
      <c r="AH125" s="652"/>
      <c r="AI125" s="652"/>
      <c r="AJ125" s="652"/>
      <c r="AK125" s="652"/>
      <c r="AL125" s="652"/>
      <c r="AM125" s="33"/>
    </row>
    <row r="126" spans="1:39" ht="12" hidden="1" customHeight="1">
      <c r="A126" s="646"/>
      <c r="B126" s="647"/>
      <c r="C126" s="657"/>
      <c r="D126" s="657"/>
      <c r="E126" s="657"/>
      <c r="F126" s="657"/>
      <c r="G126" s="664" t="e">
        <f>IF(ISNA(MATCH(A126,spisak!#REF!,0)),"***",INDEX(spisak!#REF!,MATCH(A126,spisak!#REF!,0)))</f>
        <v>#REF!</v>
      </c>
      <c r="H126" s="664"/>
      <c r="I126" s="666"/>
      <c r="J126" s="653" t="str">
        <f>IF(ISBLANK(partije!$L$245),"",partije!$L$245)</f>
        <v/>
      </c>
      <c r="K126" s="653" t="str">
        <f>IF(ISBLANK(partije!$M$245),"",partije!$M$245)</f>
        <v/>
      </c>
      <c r="L126" s="653" t="str">
        <f>IF(ISBLANK(partije!$N$245),"",partije!$N$245)</f>
        <v/>
      </c>
      <c r="M126" s="653" t="str">
        <f>IF(ISBLANK(partije!$O$245),"",partije!$O$245)</f>
        <v/>
      </c>
      <c r="N126" s="653" t="str">
        <f>IF(ISBLANK(partije!$P$245),"",partije!$P$245)</f>
        <v/>
      </c>
      <c r="O126" s="653" t="str">
        <f>IF(ISBLANK(partije!$Q$245),"",partije!$Q$245)</f>
        <v/>
      </c>
      <c r="P126" s="662" t="str">
        <f>IF(ISBLANK(partije!$R$245),"",partije!$R$245)</f>
        <v/>
      </c>
      <c r="Q126" s="658" t="str">
        <f>partije!$S$254</f>
        <v>bye</v>
      </c>
      <c r="R126" s="659"/>
      <c r="S126" s="659"/>
      <c r="T126" s="659"/>
      <c r="U126" s="659"/>
      <c r="V126" s="648" t="str">
        <f>IF(ISBLANK(partije!$J$254),"",IF(partije!$J$254&gt;partije!$K$254,partije!$J$254,partije!$K$254))</f>
        <v/>
      </c>
      <c r="W126" s="650" t="str">
        <f>IF(ISBLANK(partije!$J$254),"",IF(partije!$J$254&gt;partije!$K$254,partije!$K$254,partije!$J$254))</f>
        <v/>
      </c>
      <c r="X126" s="121"/>
      <c r="Y126" s="121"/>
      <c r="Z126" s="121"/>
      <c r="AA126" s="121"/>
      <c r="AB126" s="121"/>
      <c r="AC126" s="121"/>
      <c r="AD126" s="121"/>
      <c r="AE126" s="121"/>
      <c r="AF126" s="121"/>
      <c r="AG126" s="652"/>
      <c r="AH126" s="652"/>
      <c r="AI126" s="652"/>
      <c r="AJ126" s="652"/>
      <c r="AK126" s="652"/>
      <c r="AL126" s="652"/>
      <c r="AM126" s="33"/>
    </row>
    <row r="127" spans="1:39" ht="12" hidden="1" customHeight="1">
      <c r="A127" s="646">
        <v>63</v>
      </c>
      <c r="B127" s="647"/>
      <c r="C127" s="656" t="str">
        <f>IF(ISNA(MATCH(A127,spisak!$E$4:$E$78,0)),"***",INDEX(spisak!$B$4:$B$78,MATCH(A127,spisak!$E$4:$E$78,0)))</f>
        <v>***</v>
      </c>
      <c r="D127" s="656"/>
      <c r="E127" s="656"/>
      <c r="F127" s="656"/>
      <c r="G127" s="663" t="str">
        <f>IF(ISNA(MATCH(A127,spisak!$E$4:$E$78,0)),"***",INDEX(spisak!$C$4:$C$260,MATCH(A127,spisak!$E$4:$E$78,0)))</f>
        <v>***</v>
      </c>
      <c r="H127" s="663"/>
      <c r="I127" s="663"/>
      <c r="J127" s="653"/>
      <c r="K127" s="653"/>
      <c r="L127" s="653"/>
      <c r="M127" s="653"/>
      <c r="N127" s="653"/>
      <c r="O127" s="653"/>
      <c r="P127" s="662"/>
      <c r="Q127" s="660"/>
      <c r="R127" s="661"/>
      <c r="S127" s="661"/>
      <c r="T127" s="661"/>
      <c r="U127" s="661"/>
      <c r="V127" s="649"/>
      <c r="W127" s="651"/>
      <c r="X127" s="121"/>
      <c r="Y127" s="121"/>
      <c r="Z127" s="121"/>
      <c r="AA127" s="121"/>
      <c r="AB127" s="121"/>
      <c r="AC127" s="121"/>
      <c r="AD127" s="121"/>
      <c r="AE127" s="121"/>
      <c r="AF127" s="121"/>
      <c r="AG127" s="652"/>
      <c r="AH127" s="652"/>
      <c r="AI127" s="652"/>
      <c r="AJ127" s="652"/>
      <c r="AK127" s="652"/>
      <c r="AL127" s="652"/>
      <c r="AM127" s="33"/>
    </row>
    <row r="128" spans="1:39" ht="12" hidden="1" customHeight="1">
      <c r="A128" s="646"/>
      <c r="B128" s="647"/>
      <c r="C128" s="657"/>
      <c r="D128" s="657"/>
      <c r="E128" s="657"/>
      <c r="F128" s="657"/>
      <c r="G128" s="664" t="e">
        <f>IF(ISNA(MATCH(A128,spisak!#REF!,0)),"***",INDEX(spisak!#REF!,MATCH(A128,spisak!#REF!,0)))</f>
        <v>#REF!</v>
      </c>
      <c r="H128" s="664"/>
      <c r="I128" s="664"/>
      <c r="J128" s="659" t="str">
        <f>partije!$S$246</f>
        <v>bye</v>
      </c>
      <c r="K128" s="659"/>
      <c r="L128" s="659"/>
      <c r="M128" s="659"/>
      <c r="N128" s="659"/>
      <c r="O128" s="648" t="str">
        <f>IF(ISBLANK(partije!$J$246),"",IF(partije!$J$246&gt;partije!$K$246,partije!$J$246,partije!$K$246))</f>
        <v/>
      </c>
      <c r="P128" s="650" t="str">
        <f>IF(ISBLANK(partije!$J$246),"",IF(partije!$J$246&gt;partije!$K$246,partije!$K$246,partije!$J$246))</f>
        <v/>
      </c>
      <c r="Q128" s="654" t="str">
        <f>IF(ISBLANK(partije!$L$254),"",partije!$L$254)</f>
        <v/>
      </c>
      <c r="R128" s="654" t="str">
        <f>IF(ISBLANK(partije!$M$254),"",partije!$M$254)</f>
        <v/>
      </c>
      <c r="S128" s="654" t="str">
        <f>IF(ISBLANK(partije!$N$254),"",partije!$N$254)</f>
        <v/>
      </c>
      <c r="T128" s="654" t="str">
        <f>IF(ISBLANK(partije!$O$254),"",partije!$O$254)</f>
        <v/>
      </c>
      <c r="U128" s="654" t="str">
        <f>IF(ISBLANK(partije!$P$254),"",partije!$P$254)</f>
        <v/>
      </c>
      <c r="V128" s="654" t="str">
        <f>IF(ISBLANK(partije!$Q$254),"",partije!$Q$254)</f>
        <v/>
      </c>
      <c r="W128" s="654" t="str">
        <f>IF(ISBLANK(partije!$R$254),"",partije!$R$254)</f>
        <v/>
      </c>
      <c r="X128" s="121"/>
      <c r="Y128" s="121"/>
      <c r="Z128" s="121"/>
      <c r="AA128" s="121"/>
      <c r="AB128" s="121"/>
      <c r="AC128" s="121"/>
      <c r="AD128" s="121"/>
      <c r="AE128" s="121"/>
      <c r="AF128" s="121"/>
      <c r="AG128" s="652"/>
      <c r="AH128" s="652"/>
      <c r="AI128" s="652"/>
      <c r="AJ128" s="652"/>
      <c r="AK128" s="652"/>
      <c r="AL128" s="652"/>
      <c r="AM128" s="33"/>
    </row>
    <row r="129" spans="1:39" ht="12" hidden="1" customHeight="1">
      <c r="A129" s="646">
        <v>64</v>
      </c>
      <c r="B129" s="647">
        <v>2</v>
      </c>
      <c r="C129" s="656" t="str">
        <f>IF(ISNA(MATCH(A129,spisak!$E$4:$E$78,0)),"***",INDEX(spisak!$B$4:$B$78,MATCH(A129,spisak!$E$4:$E$78,0)))</f>
        <v>***</v>
      </c>
      <c r="D129" s="656"/>
      <c r="E129" s="656"/>
      <c r="F129" s="656"/>
      <c r="G129" s="663" t="str">
        <f>IF(ISNA(MATCH(A129,spisak!$E$4:$E$78,0)),"***",INDEX(spisak!$C$4:$C$260,MATCH(A129,spisak!$E$4:$E$78,0)))</f>
        <v>***</v>
      </c>
      <c r="H129" s="663"/>
      <c r="I129" s="665"/>
      <c r="J129" s="661"/>
      <c r="K129" s="661"/>
      <c r="L129" s="661"/>
      <c r="M129" s="661"/>
      <c r="N129" s="661"/>
      <c r="O129" s="649"/>
      <c r="P129" s="651"/>
      <c r="Q129" s="654"/>
      <c r="R129" s="654"/>
      <c r="S129" s="654"/>
      <c r="T129" s="654"/>
      <c r="U129" s="654"/>
      <c r="V129" s="654"/>
      <c r="W129" s="654"/>
      <c r="X129" s="121"/>
      <c r="Y129" s="121"/>
      <c r="Z129" s="121"/>
      <c r="AA129" s="121"/>
      <c r="AB129" s="121"/>
      <c r="AC129" s="121"/>
      <c r="AD129" s="121"/>
      <c r="AE129" s="121"/>
      <c r="AF129" s="121"/>
      <c r="AG129" s="652"/>
      <c r="AH129" s="652"/>
      <c r="AI129" s="652"/>
      <c r="AJ129" s="652"/>
      <c r="AK129" s="652"/>
      <c r="AL129" s="652"/>
      <c r="AM129" s="33"/>
    </row>
    <row r="130" spans="1:39" ht="12" hidden="1" customHeight="1">
      <c r="A130" s="646"/>
      <c r="B130" s="647"/>
      <c r="C130" s="657"/>
      <c r="D130" s="657"/>
      <c r="E130" s="657"/>
      <c r="F130" s="657"/>
      <c r="G130" s="664" t="e">
        <f>IF(ISNA(MATCH(A130,spisak!#REF!,0)),"***",INDEX(spisak!#REF!,MATCH(A130,spisak!#REF!,0)))</f>
        <v>#REF!</v>
      </c>
      <c r="H130" s="664"/>
      <c r="I130" s="666"/>
      <c r="J130" s="653" t="str">
        <f>IF(ISBLANK(partije!$L$246),"",partije!$L$246)</f>
        <v/>
      </c>
      <c r="K130" s="653" t="str">
        <f>IF(ISBLANK(partije!$M$246),"",partije!$M$246)</f>
        <v/>
      </c>
      <c r="L130" s="653" t="str">
        <f>IF(ISBLANK(partije!$N$246),"",partije!$N$246)</f>
        <v/>
      </c>
      <c r="M130" s="653" t="str">
        <f>IF(ISBLANK(partije!$O$246),"",partije!$O$246)</f>
        <v/>
      </c>
      <c r="N130" s="653" t="str">
        <f>IF(ISBLANK(partije!$P$246),"",partije!$P$246)</f>
        <v/>
      </c>
      <c r="O130" s="653" t="str">
        <f>IF(ISBLANK(partije!$Q$246),"",partije!$Q$246)</f>
        <v/>
      </c>
      <c r="P130" s="653"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55"/>
      <c r="K131" s="655"/>
      <c r="L131" s="655"/>
      <c r="M131" s="655"/>
      <c r="N131" s="655"/>
      <c r="O131" s="655"/>
      <c r="P131" s="655"/>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4" priority="20">
      <formula>"ISNA(P4)"</formula>
    </cfRule>
  </conditionalFormatting>
  <conditionalFormatting sqref="P1">
    <cfRule type="containsErrors" dxfId="43" priority="18">
      <formula>ISERROR(P1)</formula>
    </cfRule>
    <cfRule type="containsErrors" dxfId="42" priority="19">
      <formula>ISERROR(P1)</formula>
    </cfRule>
  </conditionalFormatting>
  <conditionalFormatting sqref="G64:I65 G56:I59 G48:I51 G40:I43 G32:I35 G24:I27 G16:I19 G3:I3 G8:I11">
    <cfRule type="duplicateValues" dxfId="41" priority="17" stopIfTrue="1"/>
  </conditionalFormatting>
  <conditionalFormatting sqref="G68:I130">
    <cfRule type="duplicateValues" dxfId="40" priority="16" stopIfTrue="1"/>
  </conditionalFormatting>
  <conditionalFormatting sqref="P1">
    <cfRule type="expression" dxfId="39" priority="15">
      <formula>"ISNA(P4)"</formula>
    </cfRule>
  </conditionalFormatting>
  <conditionalFormatting sqref="P1">
    <cfRule type="containsErrors" dxfId="38" priority="13">
      <formula>ISERROR(P1)</formula>
    </cfRule>
    <cfRule type="containsErrors" dxfId="37" priority="14">
      <formula>ISERROR(P1)</formula>
    </cfRule>
  </conditionalFormatting>
  <conditionalFormatting sqref="G64:I65 G56:I59 G48:I51 G40:I43 G32:I35 G24:I27 G16:I19 G3:I3 G8:I11">
    <cfRule type="duplicateValues" dxfId="36" priority="12" stopIfTrue="1"/>
  </conditionalFormatting>
  <conditionalFormatting sqref="G68:I130">
    <cfRule type="duplicateValues" dxfId="35" priority="11" stopIfTrue="1"/>
  </conditionalFormatting>
  <conditionalFormatting sqref="P1">
    <cfRule type="expression" dxfId="34" priority="10">
      <formula>"ISNA(P4)"</formula>
    </cfRule>
  </conditionalFormatting>
  <conditionalFormatting sqref="P1">
    <cfRule type="containsErrors" dxfId="33" priority="8">
      <formula>ISERROR(P1)</formula>
    </cfRule>
    <cfRule type="containsErrors" dxfId="32" priority="9">
      <formula>ISERROR(P1)</formula>
    </cfRule>
  </conditionalFormatting>
  <conditionalFormatting sqref="G64:I65 G56:I59 G48:I51 G40:I43 G32:I35 G24:I27 G16:I19 G3:I3 G8:I11">
    <cfRule type="duplicateValues" dxfId="31" priority="7" stopIfTrue="1"/>
  </conditionalFormatting>
  <conditionalFormatting sqref="G68:I130">
    <cfRule type="duplicateValues" dxfId="30" priority="6" stopIfTrue="1"/>
  </conditionalFormatting>
  <conditionalFormatting sqref="P1">
    <cfRule type="expression" dxfId="29" priority="5">
      <formula>"ISNA(P4)"</formula>
    </cfRule>
  </conditionalFormatting>
  <conditionalFormatting sqref="P1">
    <cfRule type="containsErrors" dxfId="28" priority="3">
      <formula>ISERROR(P1)</formula>
    </cfRule>
    <cfRule type="containsErrors" dxfId="27" priority="4">
      <formula>ISERROR(P1)</formula>
    </cfRule>
  </conditionalFormatting>
  <conditionalFormatting sqref="G64:I65 G56:I59 G48:I51 G40:I43 G32:I35 G24:I27 G16:I19 G3:I3 G8:I11">
    <cfRule type="duplicateValues" dxfId="26" priority="2" stopIfTrue="1"/>
  </conditionalFormatting>
  <conditionalFormatting sqref="G68:I130">
    <cfRule type="duplicateValues" dxfId="25"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7" t="s">
        <v>10</v>
      </c>
      <c r="K1" s="717"/>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Petrović Đorđe</v>
      </c>
      <c r="G2" s="379" t="str">
        <f>IF(F2="bye","",INDEX(spisak!$C$4:$C$260,MATCH(F2,spisak!$B$4:$B$494,0)))</f>
        <v>Železničar</v>
      </c>
      <c r="H2" s="379" t="str">
        <f>grupe!D10</f>
        <v>Terzić Vladica</v>
      </c>
      <c r="I2" s="379" t="str">
        <f>IF(H2="bye","",INDEX(spisak!$C$4:$C$260,MATCH(H2,spisak!$B$4:$B$494,0)))</f>
        <v>Grabovac SPIN</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Petrović Đorđe</v>
      </c>
      <c r="G3" s="379" t="str">
        <f>IF(F3="bye","",INDEX(spisak!$C$4:$C$260,MATCH(F3,spisak!$B$4:$B$494,0)))</f>
        <v>Železničar</v>
      </c>
      <c r="H3" s="379" t="str">
        <f>grupe!D11</f>
        <v>Milošević Jovan</v>
      </c>
      <c r="I3" s="379" t="str">
        <f>IF(H3="bye","",INDEX(spisak!$C$4:$C$260,MATCH(H3,spisak!$B$4:$B$494,0)))</f>
        <v>Hajduk Veljko</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Vidić Petar</v>
      </c>
      <c r="G4" s="379" t="str">
        <f>IF(F4="bye","",INDEX(spisak!$C$4:$C$260,MATCH(F4,spisak!$B$4:$B$494,0)))</f>
        <v>Hajduk Veljko</v>
      </c>
      <c r="H4" s="379" t="str">
        <f>grupe!D24</f>
        <v>Pavković Đorđe</v>
      </c>
      <c r="I4" s="379" t="str">
        <f>IF(H4="bye","",INDEX(spisak!$C$4:$C$260,MATCH(H4,spisak!$B$4:$B$494,0)))</f>
        <v>Ozren</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Vidić Petar</v>
      </c>
      <c r="G5" s="379" t="str">
        <f>IF(F5="bye","",INDEX(spisak!$C$4:$C$260,MATCH(F5,spisak!$B$4:$B$494,0)))</f>
        <v>Hajduk Veljko</v>
      </c>
      <c r="H5" s="379" t="str">
        <f>grupe!D25</f>
        <v>Milovanović Aleks</v>
      </c>
      <c r="I5" s="379" t="str">
        <f>IF(H5="bye","",INDEX(spisak!$C$4:$C$260,MATCH(H5,spisak!$B$4:$B$494,0)))</f>
        <v>Grabovac SPIN</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Ilić Bogdan</v>
      </c>
      <c r="G6" s="379" t="str">
        <f>IF(F6="bye","",INDEX(spisak!$C$4:$C$260,MATCH(F6,spisak!$B$4:$B$494,0)))</f>
        <v>SFS Borac</v>
      </c>
      <c r="H6" s="379" t="str">
        <f>grupe!D38</f>
        <v>Dimitrijević Ognjen</v>
      </c>
      <c r="I6" s="379" t="str">
        <f>IF(H6="bye","",INDEX(spisak!$C$4:$C$260,MATCH(H6,spisak!$B$4:$B$494,0)))</f>
        <v>Radnički-Pirot</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Ilić Bogdan</v>
      </c>
      <c r="G7" s="379" t="str">
        <f>IF(F7="bye","",INDEX(spisak!$C$4:$C$260,MATCH(F7,spisak!$B$4:$B$494,0)))</f>
        <v>SFS Borac</v>
      </c>
      <c r="H7" s="379" t="str">
        <f>grupe!D39</f>
        <v>Jovanović Bogdan</v>
      </c>
      <c r="I7" s="379" t="str">
        <f>IF(H7="bye","",INDEX(spisak!$C$4:$C$260,MATCH(H7,spisak!$B$4:$B$494,0)))</f>
        <v>Hajduk Veljko</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Dragojević Nikola</v>
      </c>
      <c r="G8" s="379" t="str">
        <f>IF(F8="bye","",INDEX(spisak!$C$4:$C$260,MATCH(F8,spisak!$B$4:$B$494,0)))</f>
        <v>Hajduk Veljko</v>
      </c>
      <c r="H8" s="379" t="str">
        <f>grupe!D52</f>
        <v>Vasić Bogdan</v>
      </c>
      <c r="I8" s="379" t="str">
        <f>IF(H8="bye","",INDEX(spisak!$C$4:$C$260,MATCH(H8,spisak!$B$4:$B$494,0)))</f>
        <v>Stoni</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Dragojević Nikola</v>
      </c>
      <c r="G9" s="379" t="str">
        <f>IF(F9="bye","",INDEX(spisak!$C$4:$C$260,MATCH(F9,spisak!$B$4:$B$494,0)))</f>
        <v>Hajduk Veljko</v>
      </c>
      <c r="H9" s="379" t="str">
        <f>grupe!D53</f>
        <v>Smiljković Branislav</v>
      </c>
      <c r="I9" s="379" t="str">
        <f>IF(H9="bye","",INDEX(spisak!$C$4:$C$260,MATCH(H9,spisak!$B$4:$B$494,0)))</f>
        <v>Napad</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Stanković Viktor</v>
      </c>
      <c r="G10" s="379" t="str">
        <f>IF(F10="bye","",INDEX(spisak!$C$4:$C$260,MATCH(F10,spisak!$B$4:$B$494,0)))</f>
        <v>Hajduk Veljko</v>
      </c>
      <c r="H10" s="383" t="str">
        <f>grupe!D66</f>
        <v>Krstić Srđan</v>
      </c>
      <c r="I10" s="379" t="str">
        <f>IF(H10="bye","",INDEX(spisak!$C$4:$C$260,MATCH(H10,spisak!$B$4:$B$494,0)))</f>
        <v>Grabovac SPIN</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Stanković Viktor</v>
      </c>
      <c r="G11" s="379" t="str">
        <f>IF(F11="bye","",INDEX(spisak!$C$4:$C$260,MATCH(F11,spisak!$B$4:$B$494,0)))</f>
        <v>Hajduk Veljko</v>
      </c>
      <c r="H11" s="383" t="str">
        <f>grupe!D67</f>
        <v>Maksimović Pavle</v>
      </c>
      <c r="I11" s="379" t="str">
        <f>IF(H11="bye","",INDEX(spisak!$C$4:$C$260,MATCH(H11,spisak!$B$4:$B$494,0)))</f>
        <v>Napad</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Pucarević Pavle</v>
      </c>
      <c r="G12" s="379" t="str">
        <f>IF(F12="bye","",INDEX(spisak!$C$4:$C$260,MATCH(F12,spisak!$B$4:$B$494,0)))</f>
        <v>Hajduk Veljko</v>
      </c>
      <c r="H12" s="383" t="str">
        <f>grupe!D80</f>
        <v>Jeftić Mateja</v>
      </c>
      <c r="I12" s="379" t="str">
        <f>IF(H12="bye","",INDEX(spisak!$C$4:$C$260,MATCH(H12,spisak!$B$4:$B$494,0)))</f>
        <v>Napad</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Pucarević Pavle</v>
      </c>
      <c r="G13" s="379" t="str">
        <f>IF(F13="bye","",INDEX(spisak!$C$4:$C$260,MATCH(F13,spisak!$B$4:$B$494,0)))</f>
        <v>Hajduk Veljko</v>
      </c>
      <c r="H13" s="383" t="str">
        <f>grupe!D81</f>
        <v>Andrejević Toni</v>
      </c>
      <c r="I13" s="379" t="str">
        <f>IF(H13="bye","",INDEX(spisak!$C$4:$C$260,MATCH(H13,spisak!$B$4:$B$494,0)))</f>
        <v>Železničar</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Aleksić Milan</v>
      </c>
      <c r="G14" s="379" t="str">
        <f>IF(F14="bye","",INDEX(spisak!$C$4:$C$260,MATCH(F14,spisak!$B$4:$B$494,0)))</f>
        <v>SFS Borac</v>
      </c>
      <c r="H14" s="383" t="str">
        <f>grupe!D94</f>
        <v>Medarović Pavle</v>
      </c>
      <c r="I14" s="379" t="str">
        <f>IF(H14="bye","",INDEX(spisak!$C$4:$C$260,MATCH(H14,spisak!$B$4:$B$494,0)))</f>
        <v>Napad</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Aleksić Milan</v>
      </c>
      <c r="G15" s="379" t="str">
        <f>IF(F15="bye","",INDEX(spisak!$C$4:$C$260,MATCH(F15,spisak!$B$4:$B$494,0)))</f>
        <v>SFS Borac</v>
      </c>
      <c r="H15" s="383" t="str">
        <f>grupe!D95</f>
        <v>Trošić Janko</v>
      </c>
      <c r="I15" s="379" t="str">
        <f>IF(H15="bye","",INDEX(spisak!$C$4:$C$260,MATCH(H15,spisak!$B$4:$B$494,0)))</f>
        <v>Grabovac SPIN</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Aleksić Đorđe</v>
      </c>
      <c r="G16" s="379" t="str">
        <f>IF(F16="bye","",INDEX(spisak!$C$4:$C$260,MATCH(F16,spisak!$B$4:$B$494,0)))</f>
        <v>SFS Borac</v>
      </c>
      <c r="H16" s="383" t="str">
        <f>grupe!D108</f>
        <v>Paunović Petar</v>
      </c>
      <c r="I16" s="379" t="str">
        <f>IF(H16="bye","",INDEX(spisak!$C$4:$C$260,MATCH(H16,spisak!$B$4:$B$494,0)))</f>
        <v>Stoni</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Aleksić Đorđe</v>
      </c>
      <c r="G17" s="379" t="str">
        <f>IF(F17="bye","",INDEX(spisak!$C$4:$C$260,MATCH(F17,spisak!$B$4:$B$494,0)))</f>
        <v>SFS Borac</v>
      </c>
      <c r="H17" s="383" t="str">
        <f>grupe!D109</f>
        <v>Šujica Mateja</v>
      </c>
      <c r="I17" s="379" t="str">
        <f>IF(H17="bye","",INDEX(spisak!$C$4:$C$260,MATCH(H17,spisak!$B$4:$B$494,0)))</f>
        <v>Top Spin STOREK</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Milošević Jovan</v>
      </c>
      <c r="G68" s="386" t="str">
        <f>IF(F68="bye","",INDEX(spisak!$C$4:$C$260,MATCH(F68,spisak!$B$4:$B$494,0)))</f>
        <v>Hajduk Veljko</v>
      </c>
      <c r="H68" s="386" t="str">
        <f>grupe!D12</f>
        <v>Terzić Vladica</v>
      </c>
      <c r="I68" s="386" t="str">
        <f>IF(H68="bye","",INDEX(spisak!$C$4:$C$260,MATCH(H68,spisak!$B$4:$B$494,0)))</f>
        <v>Grabovac SPIN</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f>grupe!C13</f>
        <v>0</v>
      </c>
      <c r="G69" s="386" t="e">
        <f>IF(F69="bye","",INDEX(spisak!$C$4:$C$260,MATCH(F69,spisak!$B$4:$B$494,0)))</f>
        <v>#N/A</v>
      </c>
      <c r="H69" s="386">
        <f>grupe!D13</f>
        <v>0</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Milovanović Aleks</v>
      </c>
      <c r="G70" s="386" t="str">
        <f>IF(F70="bye","",INDEX(spisak!$C$4:$C$260,MATCH(F70,spisak!$B$4:$B$494,0)))</f>
        <v>Grabovac SPIN</v>
      </c>
      <c r="H70" s="386" t="str">
        <f>grupe!D26</f>
        <v>Pavković Đorđe</v>
      </c>
      <c r="I70" s="386" t="str">
        <f>IF(H70="bye","",INDEX(spisak!$C$4:$C$260,MATCH(H70,spisak!$B$4:$B$494,0)))</f>
        <v>Ozren</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Jovanović Bogdan</v>
      </c>
      <c r="G72" s="386" t="str">
        <f>IF(F72="bye","",INDEX(spisak!$C$4:$C$260,MATCH(F72,spisak!$B$4:$B$494,0)))</f>
        <v>Hajduk Veljko</v>
      </c>
      <c r="H72" s="386" t="str">
        <f>grupe!D40</f>
        <v>Dimitrijević Ognjen</v>
      </c>
      <c r="I72" s="386" t="str">
        <f>IF(H72="bye","",INDEX(spisak!$C$4:$C$260,MATCH(H72,spisak!$B$4:$B$494,0)))</f>
        <v>Radnički-Pirot</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Smiljković Branislav</v>
      </c>
      <c r="G74" s="386" t="str">
        <f>IF(F74="bye","",INDEX(spisak!$C$4:$C$260,MATCH(F74,spisak!$B$4:$B$494,0)))</f>
        <v>Napad</v>
      </c>
      <c r="H74" s="386" t="str">
        <f>grupe!D54</f>
        <v>Vasić Bogdan</v>
      </c>
      <c r="I74" s="386" t="str">
        <f>IF(H74="bye","",INDEX(spisak!$C$4:$C$260,MATCH(H74,spisak!$B$4:$B$494,0)))</f>
        <v>Stoni</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Maksimović Pavle</v>
      </c>
      <c r="G76" s="386" t="str">
        <f>IF(F76="bye","",INDEX(spisak!$C$4:$C$260,MATCH(F76,spisak!$B$4:$B$494,0)))</f>
        <v>Napad</v>
      </c>
      <c r="H76" s="386" t="str">
        <f>grupe!D68</f>
        <v>Krstić Srđan</v>
      </c>
      <c r="I76" s="386" t="str">
        <f>IF(H76="bye","",INDEX(spisak!$C$4:$C$260,MATCH(H76,spisak!$B$4:$B$494,0)))</f>
        <v>Grabovac SPIN</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Andrejević Toni</v>
      </c>
      <c r="G78" s="386" t="str">
        <f>IF(F78="bye","",INDEX(spisak!$C$4:$C$260,MATCH(F78,spisak!$B$4:$B$494,0)))</f>
        <v>Železničar</v>
      </c>
      <c r="H78" s="386" t="str">
        <f>grupe!D82</f>
        <v>Jeftić Mateja</v>
      </c>
      <c r="I78" s="386" t="str">
        <f>IF(H78="bye","",INDEX(spisak!$C$4:$C$260,MATCH(H78,spisak!$B$4:$B$494,0)))</f>
        <v>Napad</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Trošić Janko</v>
      </c>
      <c r="G80" s="386" t="str">
        <f>IF(F80="bye","",INDEX(spisak!$C$4:$C$260,MATCH(F80,spisak!$B$4:$B$494,0)))</f>
        <v>Grabovac SPIN</v>
      </c>
      <c r="H80" s="386" t="str">
        <f>grupe!D96</f>
        <v>Medarović Pavle</v>
      </c>
      <c r="I80" s="386" t="str">
        <f>IF(H80="bye","",INDEX(spisak!$C$4:$C$260,MATCH(H80,spisak!$B$4:$B$494,0)))</f>
        <v>Napad</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Šujica Mateja</v>
      </c>
      <c r="G82" s="386" t="str">
        <f>IF(F82="bye","",INDEX(spisak!$C$4:$C$260,MATCH(F82,spisak!$B$4:$B$494,0)))</f>
        <v>Top Spin STOREK</v>
      </c>
      <c r="H82" s="386" t="str">
        <f>grupe!D110</f>
        <v>Paunović Petar</v>
      </c>
      <c r="I82" s="386" t="str">
        <f>IF(H82="bye","",INDEX(spisak!$C$4:$C$260,MATCH(H82,spisak!$B$4:$B$494,0)))</f>
        <v>Stoni</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200</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f>grupe!C14</f>
        <v>0</v>
      </c>
      <c r="G134" s="390" t="e">
        <f>IF(F134="bye","",INDEX(spisak!$C$4:$C$260,MATCH(F134,spisak!$B$4:$B$494,0)))</f>
        <v>#N/A</v>
      </c>
      <c r="H134" s="390">
        <f>grupe!D14</f>
        <v>0</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f>grupe!C15</f>
        <v>0</v>
      </c>
      <c r="G135" s="390" t="e">
        <f>IF(F135="bye","",INDEX(spisak!$C$4:$C$260,MATCH(F135,spisak!$B$4:$B$494,0)))</f>
        <v>#N/A</v>
      </c>
      <c r="H135" s="390">
        <f>grupe!D15</f>
        <v>0</v>
      </c>
      <c r="I135" s="390" t="s">
        <v>207</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Petrović Đorđe</v>
      </c>
      <c r="G200" s="383" t="str">
        <f>IF(F200="bye","",INDEX(spisak!$C$4:$C$260,MATCH(F200,spisak!$B$4:$B$494,0)))</f>
        <v>Železničar</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Petrović Đorđe</v>
      </c>
      <c r="T200" s="382" t="str">
        <f t="shared" ref="T200:T231" si="7">IF(AND(F200="bye",H200="bye"),"bye",IF(F200="bye",H200,IF(H200="bye",F200,IF(ISBLANK(J200),"bye",IF(J200&gt;K200,H200,F200)))))</f>
        <v>Petrović Đorđe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Vasić Bogdan</v>
      </c>
      <c r="I201" s="383" t="str">
        <f>IF(H201="bye","",INDEX(spisak!$C$4:$C$260,MATCH(H201,spisak!$B$4:$B$494,0)))</f>
        <v>Stoni</v>
      </c>
      <c r="J201" s="446"/>
      <c r="K201" s="446"/>
      <c r="L201" s="420"/>
      <c r="M201" s="420"/>
      <c r="N201" s="420"/>
      <c r="O201" s="420"/>
      <c r="P201" s="420"/>
      <c r="Q201" s="420"/>
      <c r="R201" s="420"/>
      <c r="S201" s="381" t="str">
        <f t="shared" ref="S201:S262" si="8">IF(AND(F201="bye",H201="bye"),"bye",IF(F201="bye",H201,IF(H201="bye",F201,IF(ISBLANK(J201),"",IF(J201&gt;K201,F201,H201)))))</f>
        <v>Vasić Bogdan</v>
      </c>
      <c r="T201" s="382" t="str">
        <f t="shared" si="7"/>
        <v>Vasić Bogdan</v>
      </c>
    </row>
    <row r="202" spans="1:20" ht="12" customHeight="1">
      <c r="A202" s="412">
        <v>201</v>
      </c>
      <c r="B202" s="378">
        <v>1</v>
      </c>
      <c r="C202" s="378" t="s">
        <v>96</v>
      </c>
      <c r="D202" s="413"/>
      <c r="E202" s="413"/>
      <c r="F202" s="383" t="str">
        <f>IF(ISBLANK('32'!C10),"bye",'32'!C10)</f>
        <v>Kostić Srđan</v>
      </c>
      <c r="G202" s="383" t="e">
        <f>IF(F202="bye","",INDEX(spisak!$C$4:$C$260,MATCH(F202,spisak!$B$4:$B$494,0)))</f>
        <v>#N/A</v>
      </c>
      <c r="H202" s="383" t="str">
        <f>IF(ISBLANK('32'!C12),"bye",'32'!C12)</f>
        <v>bye</v>
      </c>
      <c r="I202" s="383" t="str">
        <f>IF(H202="bye","",INDEX(spisak!$C$4:$C$260,MATCH(H202,spisak!$B$4:$B$494,0)))</f>
        <v/>
      </c>
      <c r="J202" s="446"/>
      <c r="K202" s="446"/>
      <c r="L202" s="420"/>
      <c r="M202" s="420"/>
      <c r="N202" s="420"/>
      <c r="O202" s="420"/>
      <c r="P202" s="420"/>
      <c r="Q202" s="420"/>
      <c r="R202" s="420"/>
      <c r="S202" s="381" t="str">
        <f t="shared" si="8"/>
        <v>Kostić Srđan</v>
      </c>
      <c r="T202" s="382" t="str">
        <f t="shared" si="7"/>
        <v>Kostić Srđan</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Šujica Mateja</v>
      </c>
      <c r="I203" s="383" t="str">
        <f>IF(H203="bye","",INDEX(spisak!$C$4:$C$260,MATCH(H203,spisak!$B$4:$B$494,0)))</f>
        <v>Top Spin STOREK</v>
      </c>
      <c r="J203" s="446"/>
      <c r="K203" s="446"/>
      <c r="L203" s="420"/>
      <c r="M203" s="420"/>
      <c r="N203" s="420"/>
      <c r="O203" s="420"/>
      <c r="P203" s="420"/>
      <c r="Q203" s="420"/>
      <c r="R203" s="420"/>
      <c r="S203" s="381" t="str">
        <f t="shared" si="8"/>
        <v>Šujica Mateja</v>
      </c>
      <c r="T203" s="382" t="str">
        <f t="shared" si="7"/>
        <v>Šujica Mateja</v>
      </c>
    </row>
    <row r="204" spans="1:20" ht="12" customHeight="1">
      <c r="A204" s="412">
        <v>203</v>
      </c>
      <c r="B204" s="378">
        <v>1</v>
      </c>
      <c r="C204" s="378" t="s">
        <v>96</v>
      </c>
      <c r="D204" s="413"/>
      <c r="E204" s="413"/>
      <c r="F204" s="383" t="str">
        <f>IF(ISBLANK('32'!C18),"bye",'32'!C18)</f>
        <v>Pucarević Pavle</v>
      </c>
      <c r="G204" s="383" t="str">
        <f>IF(F204="bye","",INDEX(spisak!$C$4:$C$260,MATCH(F204,spisak!$B$4:$B$494,0)))</f>
        <v>Hajduk Veljko</v>
      </c>
      <c r="H204" s="383" t="str">
        <f>IF(ISBLANK('32'!C20),"bye",'32'!C20)</f>
        <v>bye</v>
      </c>
      <c r="I204" s="383" t="str">
        <f>IF(H204="bye","",INDEX(spisak!$C$4:$C$260,MATCH(H204,spisak!$B$4:$B$494,0)))</f>
        <v/>
      </c>
      <c r="J204" s="446"/>
      <c r="K204" s="446"/>
      <c r="L204" s="420"/>
      <c r="M204" s="420"/>
      <c r="N204" s="420"/>
      <c r="O204" s="420"/>
      <c r="P204" s="420"/>
      <c r="Q204" s="420"/>
      <c r="R204" s="420"/>
      <c r="S204" s="381" t="str">
        <f t="shared" si="8"/>
        <v>Pucarević Pavle</v>
      </c>
      <c r="T204" s="382" t="str">
        <f t="shared" si="7"/>
        <v>Pucarević Pavle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Pavković Đorđe</v>
      </c>
      <c r="I205" s="383" t="str">
        <f>IF(H205="bye","",INDEX(spisak!$C$4:$C$260,MATCH(H205,spisak!$B$4:$B$494,0)))</f>
        <v>Ozren</v>
      </c>
      <c r="J205" s="446"/>
      <c r="K205" s="446"/>
      <c r="L205" s="420"/>
      <c r="M205" s="420"/>
      <c r="N205" s="420"/>
      <c r="O205" s="420"/>
      <c r="P205" s="420"/>
      <c r="Q205" s="420"/>
      <c r="R205" s="420"/>
      <c r="S205" s="381" t="str">
        <f t="shared" si="8"/>
        <v>Pavković Đorđe</v>
      </c>
      <c r="T205" s="382" t="str">
        <f t="shared" si="7"/>
        <v>Pavković Đorđe</v>
      </c>
    </row>
    <row r="206" spans="1:20" ht="12" customHeight="1">
      <c r="A206" s="412">
        <v>205</v>
      </c>
      <c r="B206" s="378">
        <v>1</v>
      </c>
      <c r="C206" s="378" t="s">
        <v>96</v>
      </c>
      <c r="D206" s="413"/>
      <c r="E206" s="413"/>
      <c r="F206" s="383" t="str">
        <f>IF(ISBLANK('32'!C26),"bye",'32'!C26)</f>
        <v>Trošić Janko</v>
      </c>
      <c r="G206" s="383" t="str">
        <f>IF(F206="bye","",INDEX(spisak!$C$4:$C$260,MATCH(F206,spisak!$B$4:$B$494,0)))</f>
        <v>Grabovac SPIN</v>
      </c>
      <c r="H206" s="383" t="str">
        <f>IF(ISBLANK('32'!C28),"bye",'32'!C28)</f>
        <v>bye</v>
      </c>
      <c r="I206" s="383" t="str">
        <f>IF(H206="bye","",INDEX(spisak!$C$4:$C$260,MATCH(H206,spisak!$B$4:$B$494,0)))</f>
        <v/>
      </c>
      <c r="J206" s="446"/>
      <c r="K206" s="446"/>
      <c r="L206" s="420"/>
      <c r="M206" s="420"/>
      <c r="N206" s="420"/>
      <c r="O206" s="420"/>
      <c r="P206" s="420"/>
      <c r="Q206" s="420"/>
      <c r="R206" s="420"/>
      <c r="S206" s="381" t="str">
        <f t="shared" si="8"/>
        <v>Trošić Janko</v>
      </c>
      <c r="T206" s="382" t="str">
        <f t="shared" si="7"/>
        <v>Trošić Janko</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Ilić Bogdan</v>
      </c>
      <c r="I207" s="383" t="str">
        <f>IF(H207="bye","",INDEX(spisak!$C$4:$C$260,MATCH(H207,spisak!$B$4:$B$494,0)))</f>
        <v>SFS Borac</v>
      </c>
      <c r="J207" s="446"/>
      <c r="K207" s="446"/>
      <c r="L207" s="420"/>
      <c r="M207" s="420"/>
      <c r="N207" s="420"/>
      <c r="O207" s="420"/>
      <c r="P207" s="420"/>
      <c r="Q207" s="420"/>
      <c r="R207" s="420"/>
      <c r="S207" s="381" t="str">
        <f t="shared" si="8"/>
        <v>Ilić Bogdan</v>
      </c>
      <c r="T207" s="382" t="str">
        <f t="shared" si="7"/>
        <v>Ilić Bogdan</v>
      </c>
    </row>
    <row r="208" spans="1:20" ht="12" customHeight="1">
      <c r="A208" s="412">
        <v>207</v>
      </c>
      <c r="B208" s="378">
        <v>1</v>
      </c>
      <c r="C208" s="378" t="s">
        <v>96</v>
      </c>
      <c r="D208" s="413"/>
      <c r="E208" s="413"/>
      <c r="F208" s="383" t="str">
        <f>IF(ISBLANK('32'!C34),"bye",'32'!C34)</f>
        <v>Smiljković Branislav</v>
      </c>
      <c r="G208" s="383" t="str">
        <f>IF(F208="bye","",INDEX(spisak!$C$4:$C$260,MATCH(F208,spisak!$B$4:$B$494,0)))</f>
        <v>Napad</v>
      </c>
      <c r="H208" s="383" t="str">
        <f>IF(ISBLANK('32'!C36),"bye",'32'!C36)</f>
        <v>bye</v>
      </c>
      <c r="I208" s="383" t="str">
        <f>IF(H208="bye","",INDEX(spisak!$C$4:$C$260,MATCH(H208,spisak!$B$4:$B$494,0)))</f>
        <v/>
      </c>
      <c r="J208" s="446"/>
      <c r="K208" s="446"/>
      <c r="L208" s="420"/>
      <c r="M208" s="420"/>
      <c r="N208" s="420"/>
      <c r="O208" s="420"/>
      <c r="P208" s="420"/>
      <c r="Q208" s="420"/>
      <c r="R208" s="420"/>
      <c r="S208" s="381" t="str">
        <f t="shared" si="8"/>
        <v>Smiljković Branislav</v>
      </c>
      <c r="T208" s="382" t="str">
        <f t="shared" si="7"/>
        <v>Smiljković Branislav</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Dimitrijević Ognjen</v>
      </c>
      <c r="I209" s="383" t="str">
        <f>IF(H209="bye","",INDEX(spisak!$C$4:$C$260,MATCH(H209,spisak!$B$4:$B$494,0)))</f>
        <v>Radnički-Pirot</v>
      </c>
      <c r="J209" s="446"/>
      <c r="K209" s="446"/>
      <c r="L209" s="420"/>
      <c r="M209" s="420"/>
      <c r="N209" s="420"/>
      <c r="O209" s="420"/>
      <c r="P209" s="420"/>
      <c r="Q209" s="420"/>
      <c r="R209" s="420"/>
      <c r="S209" s="381" t="str">
        <f t="shared" si="8"/>
        <v>Dimitrijević Ognjen</v>
      </c>
      <c r="T209" s="382" t="str">
        <f t="shared" si="7"/>
        <v>Dimitrijević Ognjen</v>
      </c>
    </row>
    <row r="210" spans="1:20" ht="12" customHeight="1">
      <c r="A210" s="412">
        <v>209</v>
      </c>
      <c r="B210" s="378">
        <v>1</v>
      </c>
      <c r="C210" s="378" t="s">
        <v>96</v>
      </c>
      <c r="D210" s="413"/>
      <c r="E210" s="413"/>
      <c r="F210" s="383" t="str">
        <f>IF(ISBLANK('32'!C42),"bye",'32'!C42)</f>
        <v>Aleksić Đorđe</v>
      </c>
      <c r="G210" s="383" t="str">
        <f>IF(F210="bye","",INDEX(spisak!$C$4:$C$260,MATCH(F210,spisak!$B$4:$B$494,0)))</f>
        <v>SFS Borac</v>
      </c>
      <c r="H210" s="383" t="str">
        <f>IF(ISBLANK('32'!C44),"bye",'32'!C44)</f>
        <v>bye</v>
      </c>
      <c r="I210" s="383" t="str">
        <f>IF(H210="bye","",INDEX(spisak!$C$4:$C$260,MATCH(H210,spisak!$B$4:$B$494,0)))</f>
        <v/>
      </c>
      <c r="J210" s="446"/>
      <c r="K210" s="446"/>
      <c r="L210" s="420"/>
      <c r="M210" s="420"/>
      <c r="N210" s="420"/>
      <c r="O210" s="420"/>
      <c r="P210" s="420"/>
      <c r="Q210" s="420"/>
      <c r="R210" s="420"/>
      <c r="S210" s="381" t="str">
        <f t="shared" si="8"/>
        <v>Aleksić Đorđe</v>
      </c>
      <c r="T210" s="382" t="str">
        <f t="shared" si="7"/>
        <v>Aleksić Đorđe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Stanković Viktor</v>
      </c>
      <c r="I211" s="383" t="str">
        <f>IF(H211="bye","",INDEX(spisak!$C$4:$C$260,MATCH(H211,spisak!$B$4:$B$494,0)))</f>
        <v>Hajduk Veljko</v>
      </c>
      <c r="J211" s="446"/>
      <c r="K211" s="446"/>
      <c r="L211" s="420"/>
      <c r="M211" s="420"/>
      <c r="N211" s="420"/>
      <c r="O211" s="420"/>
      <c r="P211" s="420"/>
      <c r="Q211" s="420"/>
      <c r="R211" s="420"/>
      <c r="S211" s="381" t="str">
        <f t="shared" si="8"/>
        <v>Stanković Viktor</v>
      </c>
      <c r="T211" s="382" t="str">
        <f t="shared" si="7"/>
        <v>Stanković Viktor</v>
      </c>
    </row>
    <row r="212" spans="1:20" ht="12" customHeight="1">
      <c r="A212" s="412">
        <v>211</v>
      </c>
      <c r="B212" s="378">
        <v>1</v>
      </c>
      <c r="C212" s="378" t="s">
        <v>96</v>
      </c>
      <c r="D212" s="413"/>
      <c r="E212" s="413"/>
      <c r="F212" s="383" t="str">
        <f>IF(ISBLANK('32'!C50),"bye",'32'!C50)</f>
        <v>Aleksić Milan</v>
      </c>
      <c r="G212" s="383" t="str">
        <f>IF(F212="bye","",INDEX(spisak!$C$4:$C$260,MATCH(F212,spisak!$B$4:$B$494,0)))</f>
        <v>SFS Borac</v>
      </c>
      <c r="H212" s="383" t="str">
        <f>IF(ISBLANK('32'!C52),"bye",'32'!C52)</f>
        <v>bye</v>
      </c>
      <c r="I212" s="383" t="str">
        <f>IF(H212="bye","",INDEX(spisak!$C$4:$C$260,MATCH(H212,spisak!$B$4:$B$494,0)))</f>
        <v/>
      </c>
      <c r="J212" s="446"/>
      <c r="K212" s="446"/>
      <c r="L212" s="420"/>
      <c r="M212" s="420"/>
      <c r="N212" s="420"/>
      <c r="O212" s="420"/>
      <c r="P212" s="420"/>
      <c r="Q212" s="420"/>
      <c r="R212" s="420"/>
      <c r="S212" s="381" t="str">
        <f t="shared" si="8"/>
        <v>Aleksić Milan</v>
      </c>
      <c r="T212" s="382" t="str">
        <f t="shared" si="7"/>
        <v>Aleksić Milan</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Jeftić Mateja</v>
      </c>
      <c r="I213" s="383" t="str">
        <f>IF(H213="bye","",INDEX(spisak!$C$4:$C$260,MATCH(H213,spisak!$B$4:$B$494,0)))</f>
        <v>Napad</v>
      </c>
      <c r="J213" s="446"/>
      <c r="K213" s="446"/>
      <c r="L213" s="420"/>
      <c r="M213" s="420"/>
      <c r="N213" s="420"/>
      <c r="O213" s="420"/>
      <c r="P213" s="420"/>
      <c r="Q213" s="420"/>
      <c r="R213" s="420"/>
      <c r="S213" s="381" t="str">
        <f t="shared" si="8"/>
        <v>Jeftić Mateja</v>
      </c>
      <c r="T213" s="382" t="str">
        <f t="shared" si="7"/>
        <v>Jeftić Mateja</v>
      </c>
    </row>
    <row r="214" spans="1:20" ht="12" customHeight="1">
      <c r="A214" s="412">
        <v>213</v>
      </c>
      <c r="B214" s="378">
        <v>1</v>
      </c>
      <c r="C214" s="378" t="s">
        <v>96</v>
      </c>
      <c r="D214" s="413"/>
      <c r="E214" s="413"/>
      <c r="F214" s="383" t="str">
        <f>IF(ISBLANK('32'!C58),"bye",'32'!C58)</f>
        <v>Terzić Vladica</v>
      </c>
      <c r="G214" s="383" t="str">
        <f>IF(F214="bye","",INDEX(spisak!$C$4:$C$260,MATCH(F214,spisak!$B$4:$B$494,0)))</f>
        <v>Grabovac SPIN</v>
      </c>
      <c r="H214" s="383" t="str">
        <f>IF(ISBLANK('32'!C60),"bye",'32'!C60)</f>
        <v>bye</v>
      </c>
      <c r="I214" s="383" t="str">
        <f>IF(H214="bye","",INDEX(spisak!$C$4:$C$260,MATCH(H214,spisak!$B$4:$B$494,0)))</f>
        <v/>
      </c>
      <c r="J214" s="446"/>
      <c r="K214" s="446"/>
      <c r="L214" s="420"/>
      <c r="M214" s="420"/>
      <c r="N214" s="420"/>
      <c r="O214" s="420"/>
      <c r="P214" s="420"/>
      <c r="Q214" s="420"/>
      <c r="R214" s="420"/>
      <c r="S214" s="381" t="str">
        <f t="shared" si="8"/>
        <v>Terzić Vladica</v>
      </c>
      <c r="T214" s="382" t="str">
        <f t="shared" si="7"/>
        <v>Terzić Vladica</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Vidić Petar</v>
      </c>
      <c r="I215" s="383" t="str">
        <f>IF(H215="bye","",INDEX(spisak!$C$4:$C$260,MATCH(H215,spisak!$B$4:$B$494,0)))</f>
        <v>Hajduk Veljko</v>
      </c>
      <c r="J215" s="446"/>
      <c r="K215" s="446"/>
      <c r="L215" s="420"/>
      <c r="M215" s="420"/>
      <c r="N215" s="420"/>
      <c r="O215" s="420"/>
      <c r="P215" s="420"/>
      <c r="Q215" s="420"/>
      <c r="R215" s="420"/>
      <c r="S215" s="381" t="str">
        <f t="shared" si="8"/>
        <v>Vidić Petar</v>
      </c>
      <c r="T215" s="382" t="str">
        <f t="shared" si="7"/>
        <v>Vidić Petar</v>
      </c>
    </row>
    <row r="216" spans="1:20" ht="12" customHeight="1">
      <c r="A216" s="416">
        <v>215</v>
      </c>
      <c r="B216" s="385">
        <v>2</v>
      </c>
      <c r="C216" s="385" t="s">
        <v>96</v>
      </c>
      <c r="D216" s="417"/>
      <c r="E216" s="417"/>
      <c r="F216" s="386" t="str">
        <f>S200</f>
        <v>Petrović Đorđe</v>
      </c>
      <c r="G216" s="386" t="str">
        <f>IF(F216="bye","",INDEX(spisak!$C$4:$C$260,MATCH(F216,spisak!$B$4:$B$494,0)))</f>
        <v>Železničar</v>
      </c>
      <c r="H216" s="386" t="str">
        <f>S201</f>
        <v>Vasić Bogdan</v>
      </c>
      <c r="I216" s="386" t="str">
        <f>IF(H216="bye","",INDEX(spisak!$C$4:$C$260,MATCH(H216,spisak!$B$4:$B$494,0)))</f>
        <v>Stoni</v>
      </c>
      <c r="J216" s="446"/>
      <c r="K216" s="446"/>
      <c r="L216" s="421"/>
      <c r="M216" s="421"/>
      <c r="N216" s="421"/>
      <c r="O216" s="421"/>
      <c r="P216" s="421"/>
      <c r="Q216" s="421"/>
      <c r="R216" s="421"/>
      <c r="S216" s="381" t="str">
        <f t="shared" si="8"/>
        <v/>
      </c>
      <c r="T216" s="382" t="str">
        <f t="shared" si="7"/>
        <v>bye</v>
      </c>
    </row>
    <row r="217" spans="1:20" ht="12" customHeight="1">
      <c r="A217" s="416">
        <v>216</v>
      </c>
      <c r="B217" s="385">
        <v>2</v>
      </c>
      <c r="C217" s="385" t="s">
        <v>96</v>
      </c>
      <c r="D217" s="417"/>
      <c r="E217" s="417"/>
      <c r="F217" s="386" t="str">
        <f>S202</f>
        <v>Kostić Srđan</v>
      </c>
      <c r="G217" s="386" t="e">
        <f>IF(F217="bye","",INDEX(spisak!$C$4:$C$260,MATCH(F217,spisak!$B$4:$B$494,0)))</f>
        <v>#N/A</v>
      </c>
      <c r="H217" s="386" t="str">
        <f>S203</f>
        <v>Šujica Mateja</v>
      </c>
      <c r="I217" s="386" t="str">
        <f>IF(H217="bye","",INDEX(spisak!$C$4:$C$260,MATCH(H217,spisak!$B$4:$B$494,0)))</f>
        <v>Top Spin STOREK</v>
      </c>
      <c r="J217" s="446"/>
      <c r="K217" s="446"/>
      <c r="L217" s="421"/>
      <c r="M217" s="421"/>
      <c r="N217" s="421"/>
      <c r="O217" s="421"/>
      <c r="P217" s="421"/>
      <c r="Q217" s="421"/>
      <c r="R217" s="421"/>
      <c r="S217" s="381" t="str">
        <f t="shared" si="8"/>
        <v/>
      </c>
      <c r="T217" s="382" t="str">
        <f t="shared" si="7"/>
        <v>bye</v>
      </c>
    </row>
    <row r="218" spans="1:20" ht="12" customHeight="1">
      <c r="A218" s="416">
        <v>217</v>
      </c>
      <c r="B218" s="385">
        <v>2</v>
      </c>
      <c r="C218" s="385" t="s">
        <v>96</v>
      </c>
      <c r="D218" s="417"/>
      <c r="E218" s="417"/>
      <c r="F218" s="386" t="str">
        <f>S204</f>
        <v>Pucarević Pavle</v>
      </c>
      <c r="G218" s="386" t="str">
        <f>IF(F218="bye","",INDEX(spisak!$C$4:$C$260,MATCH(F218,spisak!$B$4:$B$494,0)))</f>
        <v>Hajduk Veljko</v>
      </c>
      <c r="H218" s="386" t="str">
        <f>S205</f>
        <v>Pavković Đorđe</v>
      </c>
      <c r="I218" s="386" t="str">
        <f>IF(H218="bye","",INDEX(spisak!$C$4:$C$260,MATCH(H218,spisak!$B$4:$B$494,0)))</f>
        <v>Ozren</v>
      </c>
      <c r="J218" s="446"/>
      <c r="K218" s="446"/>
      <c r="L218" s="421"/>
      <c r="M218" s="421"/>
      <c r="N218" s="421"/>
      <c r="O218" s="421"/>
      <c r="P218" s="421"/>
      <c r="Q218" s="421"/>
      <c r="R218" s="421"/>
      <c r="S218" s="381" t="str">
        <f t="shared" si="8"/>
        <v/>
      </c>
      <c r="T218" s="382" t="str">
        <f t="shared" si="7"/>
        <v>bye</v>
      </c>
    </row>
    <row r="219" spans="1:20" ht="12" customHeight="1">
      <c r="A219" s="416">
        <v>218</v>
      </c>
      <c r="B219" s="385">
        <v>2</v>
      </c>
      <c r="C219" s="385" t="s">
        <v>96</v>
      </c>
      <c r="D219" s="417"/>
      <c r="E219" s="417"/>
      <c r="F219" s="386" t="str">
        <f>S206</f>
        <v>Trošić Janko</v>
      </c>
      <c r="G219" s="386" t="str">
        <f>IF(F219="bye","",INDEX(spisak!$C$4:$C$260,MATCH(F219,spisak!$B$4:$B$494,0)))</f>
        <v>Grabovac SPIN</v>
      </c>
      <c r="H219" s="386" t="str">
        <f>S207</f>
        <v>Ilić Bogdan</v>
      </c>
      <c r="I219" s="386" t="str">
        <f>IF(H219="bye","",INDEX(spisak!$C$4:$C$260,MATCH(H219,spisak!$B$4:$B$494,0)))</f>
        <v>SFS Borac</v>
      </c>
      <c r="J219" s="446"/>
      <c r="K219" s="446"/>
      <c r="L219" s="421"/>
      <c r="M219" s="421"/>
      <c r="N219" s="421"/>
      <c r="O219" s="421"/>
      <c r="P219" s="421"/>
      <c r="Q219" s="421"/>
      <c r="R219" s="421"/>
      <c r="S219" s="381" t="str">
        <f t="shared" si="8"/>
        <v/>
      </c>
      <c r="T219" s="382" t="str">
        <f t="shared" si="7"/>
        <v>bye</v>
      </c>
    </row>
    <row r="220" spans="1:20" ht="12" customHeight="1">
      <c r="A220" s="416">
        <v>219</v>
      </c>
      <c r="B220" s="385">
        <v>2</v>
      </c>
      <c r="C220" s="385" t="s">
        <v>96</v>
      </c>
      <c r="D220" s="417"/>
      <c r="E220" s="417"/>
      <c r="F220" s="386" t="str">
        <f>S208</f>
        <v>Smiljković Branislav</v>
      </c>
      <c r="G220" s="386" t="str">
        <f>IF(F220="bye","",INDEX(spisak!$C$4:$C$260,MATCH(F220,spisak!$B$4:$B$494,0)))</f>
        <v>Napad</v>
      </c>
      <c r="H220" s="386" t="str">
        <f>S209</f>
        <v>Dimitrijević Ognjen</v>
      </c>
      <c r="I220" s="386" t="str">
        <f>IF(H220="bye","",INDEX(spisak!$C$4:$C$260,MATCH(H220,spisak!$B$4:$B$494,0)))</f>
        <v>Radnički-Pirot</v>
      </c>
      <c r="J220" s="446"/>
      <c r="K220" s="446"/>
      <c r="L220" s="421"/>
      <c r="M220" s="421"/>
      <c r="N220" s="421"/>
      <c r="O220" s="421"/>
      <c r="P220" s="421"/>
      <c r="Q220" s="421"/>
      <c r="R220" s="421"/>
      <c r="S220" s="381" t="str">
        <f t="shared" si="8"/>
        <v/>
      </c>
      <c r="T220" s="382" t="str">
        <f t="shared" si="7"/>
        <v>bye</v>
      </c>
    </row>
    <row r="221" spans="1:20" ht="12" customHeight="1">
      <c r="A221" s="416">
        <v>220</v>
      </c>
      <c r="B221" s="385">
        <v>2</v>
      </c>
      <c r="C221" s="385" t="s">
        <v>96</v>
      </c>
      <c r="D221" s="417"/>
      <c r="E221" s="417"/>
      <c r="F221" s="386" t="str">
        <f>S210</f>
        <v>Aleksić Đorđe</v>
      </c>
      <c r="G221" s="386" t="str">
        <f>IF(F221="bye","",INDEX(spisak!$C$4:$C$260,MATCH(F221,spisak!$B$4:$B$494,0)))</f>
        <v>SFS Borac</v>
      </c>
      <c r="H221" s="386" t="str">
        <f>S211</f>
        <v>Stanković Viktor</v>
      </c>
      <c r="I221" s="386" t="str">
        <f>IF(H221="bye","",INDEX(spisak!$C$4:$C$260,MATCH(H221,spisak!$B$4:$B$494,0)))</f>
        <v>Hajduk Veljko</v>
      </c>
      <c r="J221" s="446"/>
      <c r="K221" s="446"/>
      <c r="L221" s="421"/>
      <c r="M221" s="421"/>
      <c r="N221" s="421"/>
      <c r="O221" s="421"/>
      <c r="P221" s="421"/>
      <c r="Q221" s="421"/>
      <c r="R221" s="421"/>
      <c r="S221" s="381" t="str">
        <f t="shared" si="8"/>
        <v/>
      </c>
      <c r="T221" s="382" t="str">
        <f t="shared" si="7"/>
        <v>bye</v>
      </c>
    </row>
    <row r="222" spans="1:20" ht="12" customHeight="1">
      <c r="A222" s="416">
        <v>221</v>
      </c>
      <c r="B222" s="385">
        <v>2</v>
      </c>
      <c r="C222" s="385" t="s">
        <v>96</v>
      </c>
      <c r="D222" s="417"/>
      <c r="E222" s="417"/>
      <c r="F222" s="386" t="str">
        <f>S212</f>
        <v>Aleksić Milan</v>
      </c>
      <c r="G222" s="386" t="str">
        <f>IF(F222="bye","",INDEX(spisak!$C$4:$C$260,MATCH(F222,spisak!$B$4:$B$494,0)))</f>
        <v>SFS Borac</v>
      </c>
      <c r="H222" s="386" t="str">
        <f>S213</f>
        <v>Jeftić Mateja</v>
      </c>
      <c r="I222" s="386" t="str">
        <f>IF(H222="bye","",INDEX(spisak!$C$4:$C$260,MATCH(H222,spisak!$B$4:$B$494,0)))</f>
        <v>Napad</v>
      </c>
      <c r="J222" s="446"/>
      <c r="K222" s="446"/>
      <c r="L222" s="421"/>
      <c r="M222" s="421"/>
      <c r="N222" s="421"/>
      <c r="O222" s="421"/>
      <c r="P222" s="421"/>
      <c r="Q222" s="421"/>
      <c r="R222" s="421"/>
      <c r="S222" s="381" t="str">
        <f t="shared" si="8"/>
        <v/>
      </c>
      <c r="T222" s="382" t="str">
        <f t="shared" si="7"/>
        <v>bye</v>
      </c>
    </row>
    <row r="223" spans="1:20" ht="12" customHeight="1">
      <c r="A223" s="416">
        <v>222</v>
      </c>
      <c r="B223" s="385">
        <v>2</v>
      </c>
      <c r="C223" s="385" t="s">
        <v>96</v>
      </c>
      <c r="D223" s="417"/>
      <c r="E223" s="417"/>
      <c r="F223" s="386" t="str">
        <f>S214</f>
        <v>Terzić Vladica</v>
      </c>
      <c r="G223" s="386" t="str">
        <f>IF(F223="bye","",INDEX(spisak!$C$4:$C$260,MATCH(F223,spisak!$B$4:$B$494,0)))</f>
        <v>Grabovac SPIN</v>
      </c>
      <c r="H223" s="386" t="str">
        <f>S215</f>
        <v>Vidić Petar</v>
      </c>
      <c r="I223" s="386" t="str">
        <f>IF(H223="bye","",INDEX(spisak!$C$4:$C$260,MATCH(H223,spisak!$B$4:$B$494,0)))</f>
        <v>Hajduk Veljko</v>
      </c>
      <c r="J223" s="446"/>
      <c r="K223" s="446"/>
      <c r="L223" s="421"/>
      <c r="M223" s="421"/>
      <c r="N223" s="421"/>
      <c r="O223" s="421"/>
      <c r="P223" s="421"/>
      <c r="Q223" s="421"/>
      <c r="R223" s="421"/>
      <c r="S223" s="381" t="str">
        <f t="shared" si="8"/>
        <v/>
      </c>
      <c r="T223" s="382" t="str">
        <f t="shared" si="7"/>
        <v>bye</v>
      </c>
    </row>
    <row r="224" spans="1:20" ht="12" customHeight="1">
      <c r="A224" s="418">
        <v>223</v>
      </c>
      <c r="B224" s="422" t="s">
        <v>94</v>
      </c>
      <c r="C224" s="389" t="s">
        <v>96</v>
      </c>
      <c r="D224" s="419"/>
      <c r="E224" s="419"/>
      <c r="F224" s="390" t="str">
        <f>S216</f>
        <v/>
      </c>
      <c r="G224" s="390" t="e">
        <f>IF(F224="bye","",INDEX(spisak!$C$4:$C$260,MATCH(F224,spisak!$B$4:$B$494,0)))</f>
        <v>#N/A</v>
      </c>
      <c r="H224" s="390" t="str">
        <f>S217</f>
        <v/>
      </c>
      <c r="I224" s="390" t="e">
        <f>IF(H224="bye","",INDEX(spisak!$C$4:$C$260,MATCH(H224,spisak!$B$4:$B$494,0)))</f>
        <v>#N/A</v>
      </c>
      <c r="J224" s="446"/>
      <c r="K224" s="446"/>
      <c r="L224" s="423"/>
      <c r="M224" s="423"/>
      <c r="N224" s="423"/>
      <c r="O224" s="423"/>
      <c r="P224" s="423"/>
      <c r="Q224" s="423"/>
      <c r="R224" s="423"/>
      <c r="S224" s="381" t="str">
        <f t="shared" si="8"/>
        <v/>
      </c>
      <c r="T224" s="382" t="str">
        <f t="shared" si="7"/>
        <v>bye</v>
      </c>
    </row>
    <row r="225" spans="1:20" ht="12" customHeight="1">
      <c r="A225" s="418">
        <v>224</v>
      </c>
      <c r="B225" s="389" t="s">
        <v>94</v>
      </c>
      <c r="C225" s="389" t="s">
        <v>96</v>
      </c>
      <c r="D225" s="419"/>
      <c r="E225" s="419"/>
      <c r="F225" s="390" t="str">
        <f>S218</f>
        <v/>
      </c>
      <c r="G225" s="390" t="e">
        <f>IF(F225="bye","",INDEX(spisak!$C$4:$C$260,MATCH(F225,spisak!$B$4:$B$494,0)))</f>
        <v>#N/A</v>
      </c>
      <c r="H225" s="390" t="str">
        <f>S219</f>
        <v/>
      </c>
      <c r="I225" s="390" t="e">
        <f>IF(H225="bye","",INDEX(spisak!$C$4:$C$260,MATCH(H225,spisak!$B$4:$B$494,0)))</f>
        <v>#N/A</v>
      </c>
      <c r="J225" s="446"/>
      <c r="K225" s="446"/>
      <c r="L225" s="423"/>
      <c r="M225" s="423"/>
      <c r="N225" s="423"/>
      <c r="O225" s="423"/>
      <c r="P225" s="423"/>
      <c r="Q225" s="423"/>
      <c r="R225" s="423"/>
      <c r="S225" s="381" t="str">
        <f t="shared" si="8"/>
        <v/>
      </c>
      <c r="T225" s="382" t="str">
        <f t="shared" si="7"/>
        <v>bye</v>
      </c>
    </row>
    <row r="226" spans="1:20" ht="12" customHeight="1">
      <c r="A226" s="418">
        <v>225</v>
      </c>
      <c r="B226" s="389" t="s">
        <v>94</v>
      </c>
      <c r="C226" s="389" t="s">
        <v>96</v>
      </c>
      <c r="D226" s="419"/>
      <c r="E226" s="419"/>
      <c r="F226" s="390" t="str">
        <f>S220</f>
        <v/>
      </c>
      <c r="G226" s="390" t="e">
        <f>IF(F226="bye","",INDEX(spisak!$C$4:$C$260,MATCH(F226,spisak!$B$4:$B$494,0)))</f>
        <v>#N/A</v>
      </c>
      <c r="H226" s="390" t="str">
        <f>S221</f>
        <v/>
      </c>
      <c r="I226" s="390" t="e">
        <f>IF(H226="bye","",INDEX(spisak!$C$4:$C$260,MATCH(H226,spisak!$B$4:$B$494,0)))</f>
        <v>#N/A</v>
      </c>
      <c r="J226" s="446"/>
      <c r="K226" s="446"/>
      <c r="L226" s="423"/>
      <c r="M226" s="423"/>
      <c r="N226" s="423"/>
      <c r="O226" s="423"/>
      <c r="P226" s="423"/>
      <c r="Q226" s="423"/>
      <c r="R226" s="423"/>
      <c r="S226" s="381" t="str">
        <f t="shared" si="8"/>
        <v/>
      </c>
      <c r="T226" s="382" t="str">
        <f t="shared" si="7"/>
        <v>bye</v>
      </c>
    </row>
    <row r="227" spans="1:20" ht="12" customHeight="1">
      <c r="A227" s="418">
        <v>226</v>
      </c>
      <c r="B227" s="389" t="s">
        <v>94</v>
      </c>
      <c r="C227" s="389" t="s">
        <v>96</v>
      </c>
      <c r="D227" s="419"/>
      <c r="E227" s="419"/>
      <c r="F227" s="390" t="str">
        <f>S222</f>
        <v/>
      </c>
      <c r="G227" s="390" t="e">
        <f>IF(F227="bye","",INDEX(spisak!$C$4:$C$260,MATCH(F227,spisak!$B$4:$B$494,0)))</f>
        <v>#N/A</v>
      </c>
      <c r="H227" s="390" t="str">
        <f>S223</f>
        <v/>
      </c>
      <c r="I227" s="390" t="e">
        <f>IF(H227="bye","",INDEX(spisak!$C$4:$C$260,MATCH(H227,spisak!$B$4:$B$494,0)))</f>
        <v>#N/A</v>
      </c>
      <c r="J227" s="446"/>
      <c r="K227" s="446"/>
      <c r="L227" s="423"/>
      <c r="M227" s="423"/>
      <c r="N227" s="423"/>
      <c r="O227" s="423"/>
      <c r="P227" s="423"/>
      <c r="Q227" s="423"/>
      <c r="R227" s="423"/>
      <c r="S227" s="381" t="str">
        <f t="shared" si="8"/>
        <v/>
      </c>
      <c r="T227" s="382" t="str">
        <f t="shared" si="7"/>
        <v>bye</v>
      </c>
    </row>
    <row r="228" spans="1:20" ht="12" customHeight="1">
      <c r="A228" s="412">
        <v>227</v>
      </c>
      <c r="B228" s="378" t="s">
        <v>95</v>
      </c>
      <c r="C228" s="378" t="s">
        <v>96</v>
      </c>
      <c r="D228" s="413"/>
      <c r="E228" s="413"/>
      <c r="F228" s="383" t="str">
        <f>S224</f>
        <v/>
      </c>
      <c r="G228" s="383" t="e">
        <f>IF(F228="bye","",INDEX(spisak!$C$4:$C$260,MATCH(F228,spisak!$B$4:$B$494,0)))</f>
        <v>#N/A</v>
      </c>
      <c r="H228" s="383" t="str">
        <f>S225</f>
        <v/>
      </c>
      <c r="I228" s="383" t="e">
        <f>IF(H228="bye","",INDEX(spisak!$C$4:$C$260,MATCH(H228,spisak!$B$4:$B$494,0)))</f>
        <v>#N/A</v>
      </c>
      <c r="J228" s="446"/>
      <c r="K228" s="446"/>
      <c r="L228" s="420"/>
      <c r="M228" s="420"/>
      <c r="N228" s="420"/>
      <c r="O228" s="420"/>
      <c r="P228" s="420"/>
      <c r="Q228" s="420"/>
      <c r="R228" s="420"/>
      <c r="S228" s="381" t="str">
        <f t="shared" si="8"/>
        <v/>
      </c>
      <c r="T228" s="382" t="str">
        <f t="shared" si="7"/>
        <v>bye</v>
      </c>
    </row>
    <row r="229" spans="1:20" ht="12" customHeight="1">
      <c r="A229" s="412">
        <v>228</v>
      </c>
      <c r="B229" s="378" t="s">
        <v>95</v>
      </c>
      <c r="C229" s="378" t="s">
        <v>96</v>
      </c>
      <c r="D229" s="413"/>
      <c r="E229" s="413"/>
      <c r="F229" s="383" t="str">
        <f>S226</f>
        <v/>
      </c>
      <c r="G229" s="383" t="e">
        <f>IF(F229="bye","",INDEX(spisak!$C$4:$C$260,MATCH(F229,spisak!$B$4:$B$494,0)))</f>
        <v>#N/A</v>
      </c>
      <c r="H229" s="383" t="str">
        <f>S227</f>
        <v/>
      </c>
      <c r="I229" s="383" t="e">
        <f>IF(H229="bye","",INDEX(spisak!$C$4:$C$260,MATCH(H229,spisak!$B$4:$B$494,0)))</f>
        <v>#N/A</v>
      </c>
      <c r="J229" s="446"/>
      <c r="K229" s="446"/>
      <c r="L229" s="420"/>
      <c r="M229" s="420"/>
      <c r="N229" s="420"/>
      <c r="O229" s="420"/>
      <c r="P229" s="420"/>
      <c r="Q229" s="420"/>
      <c r="R229" s="420"/>
      <c r="S229" s="381" t="str">
        <f t="shared" si="8"/>
        <v/>
      </c>
      <c r="T229" s="382" t="str">
        <f t="shared" si="7"/>
        <v>bye</v>
      </c>
    </row>
    <row r="230" spans="1:20" ht="12" customHeight="1" thickBot="1">
      <c r="A230" s="392">
        <v>229</v>
      </c>
      <c r="B230" s="393" t="s">
        <v>93</v>
      </c>
      <c r="C230" s="393" t="s">
        <v>96</v>
      </c>
      <c r="D230" s="441"/>
      <c r="E230" s="441"/>
      <c r="F230" s="394" t="str">
        <f>S228</f>
        <v/>
      </c>
      <c r="G230" s="394" t="e">
        <f>IF(F230="bye","",INDEX(spisak!$C$4:$C$260,MATCH(F230,spisak!$B$4:$B$494,0)))</f>
        <v>#N/A</v>
      </c>
      <c r="H230" s="394" t="str">
        <f>S229</f>
        <v/>
      </c>
      <c r="I230" s="394" t="e">
        <f>IF(H230="bye","",INDEX(spisak!$C$4:$C$260,MATCH(H230,spisak!$B$4:$B$494,0)))</f>
        <v>#N/A</v>
      </c>
      <c r="J230" s="447"/>
      <c r="K230" s="447"/>
      <c r="L230" s="424"/>
      <c r="M230" s="424"/>
      <c r="N230" s="424"/>
      <c r="O230" s="424"/>
      <c r="P230" s="424"/>
      <c r="Q230" s="424"/>
      <c r="R230" s="424"/>
      <c r="S230" s="381" t="str">
        <f t="shared" si="8"/>
        <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
      </c>
      <c r="T262" s="382" t="str">
        <f t="shared" si="9"/>
        <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Mlađi 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f t="array" ref="J5">SUM(SMALL(spisak!D4:D64,{1;2;3;4;5;6;7;8}))</f>
        <v>36</v>
      </c>
      <c r="L5" s="303"/>
      <c r="M5" s="237"/>
      <c r="P5" s="304"/>
    </row>
    <row r="6" spans="1:16" ht="12.75" customHeight="1">
      <c r="A6" s="269">
        <v>100</v>
      </c>
      <c r="B6" s="269">
        <v>80</v>
      </c>
      <c r="C6" s="269">
        <v>60</v>
      </c>
      <c r="D6" s="269">
        <v>40</v>
      </c>
      <c r="E6" s="269">
        <v>20</v>
      </c>
      <c r="F6" s="269">
        <v>140</v>
      </c>
      <c r="G6" s="270" t="s">
        <v>143</v>
      </c>
      <c r="H6" s="276">
        <v>165</v>
      </c>
      <c r="I6" s="278" t="s">
        <v>147</v>
      </c>
      <c r="J6" s="280" t="str">
        <f>IF(AND(J5&gt;=36,J5&lt;=45),"B",IF(AND(J5&gt;=46,J5&lt;=55),"C",IF(AND(J5&gt;=56,J5&lt;=65),"D",IF(J5&gt;65,"E","A"))))</f>
        <v>B</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
      </c>
      <c r="K11" s="308">
        <f ca="1">INDEX(INDIRECT($J$6&amp;"2"):INDIRECT($J$6&amp;"10"),MATCH(I11,$G$2:$G$10,0))</f>
        <v>160</v>
      </c>
      <c r="L11" s="250" t="s">
        <v>173</v>
      </c>
      <c r="M11" s="320"/>
      <c r="N11" s="308">
        <f ca="1">INDEX(INDIRECT($J$6&amp;"2"):INDIRECT($J$6&amp;"10"),MATCH(L11,$G$2:$G$10,0))</f>
        <v>30</v>
      </c>
    </row>
    <row r="12" spans="1:16" ht="12.75" customHeight="1">
      <c r="A12" s="272"/>
      <c r="B12" s="272"/>
      <c r="C12" s="272"/>
      <c r="D12" s="272"/>
      <c r="E12" s="272"/>
      <c r="F12" s="272"/>
      <c r="G12" s="272"/>
      <c r="H12" s="269">
        <v>135</v>
      </c>
      <c r="I12" s="250" t="s">
        <v>174</v>
      </c>
      <c r="J12" s="307" t="str">
        <f>partije!T262</f>
        <v/>
      </c>
      <c r="K12" s="308">
        <f ca="1">INDEX(INDIRECT($J$6&amp;"2"):INDIRECT($J$6&amp;"10"),MATCH(I12,$G$2:$G$10,0))</f>
        <v>140</v>
      </c>
      <c r="L12" s="250" t="s">
        <v>173</v>
      </c>
      <c r="M12" s="307" t="str">
        <f>partije!T201</f>
        <v>Vasić Bogdan</v>
      </c>
      <c r="N12" s="308">
        <f ca="1">INDEX(INDIRECT($J$6&amp;"2"):INDIRECT($J$6&amp;"10"),MATCH(L12,$G$2:$G$10,0))</f>
        <v>30</v>
      </c>
    </row>
    <row r="13" spans="1:16" ht="12.75" customHeight="1">
      <c r="A13" s="272"/>
      <c r="B13" s="272"/>
      <c r="C13" s="272"/>
      <c r="D13" s="272"/>
      <c r="E13" s="272"/>
      <c r="F13" s="272"/>
      <c r="G13" s="272"/>
      <c r="H13" s="269">
        <v>130</v>
      </c>
      <c r="I13" s="250" t="s">
        <v>141</v>
      </c>
      <c r="J13" s="307" t="str">
        <f>partije!T230</f>
        <v>bye</v>
      </c>
      <c r="K13" s="308">
        <f ca="1">INDEX(INDIRECT($J$6&amp;"2"):INDIRECT($J$6&amp;"10"),MATCH(I13,$G$2:$G$10,0))</f>
        <v>120</v>
      </c>
      <c r="L13" s="250" t="s">
        <v>173</v>
      </c>
      <c r="M13" s="307" t="str">
        <f>partije!T202</f>
        <v>Kostić Srđan</v>
      </c>
      <c r="N13" s="308">
        <f ca="1">INDEX(INDIRECT($J$6&amp;"2"):INDIRECT($J$6&amp;"10"),MATCH(L13,$G$2:$G$10,0))</f>
        <v>30</v>
      </c>
    </row>
    <row r="14" spans="1:16" ht="12.75" customHeight="1">
      <c r="I14" s="250" t="s">
        <v>141</v>
      </c>
      <c r="J14" s="307" t="str">
        <f>partije!T261</f>
        <v>bye</v>
      </c>
      <c r="K14" s="308">
        <f ca="1">INDEX(INDIRECT($J$6&amp;"2"):INDIRECT($J$6&amp;"10"),MATCH(I14,$G$2:$G$10,0))</f>
        <v>120</v>
      </c>
      <c r="L14" s="250" t="s">
        <v>173</v>
      </c>
      <c r="M14" s="307" t="str">
        <f>partije!T203</f>
        <v>Šujica Mateja</v>
      </c>
      <c r="N14" s="308">
        <f ca="1">INDEX(INDIRECT($J$6&amp;"2"):INDIRECT($J$6&amp;"10"),MATCH(L14,$G$2:$G$10,0))</f>
        <v>30</v>
      </c>
    </row>
    <row r="15" spans="1:16" ht="12.75" customHeight="1">
      <c r="I15" s="250" t="s">
        <v>142</v>
      </c>
      <c r="J15" s="307" t="str">
        <f>partije!T228</f>
        <v>bye</v>
      </c>
      <c r="K15" s="308">
        <f ca="1">INDEX(INDIRECT($J$6&amp;"2"):INDIRECT($J$6&amp;"10"),MATCH(I15,$G$2:$G$10,0))</f>
        <v>100</v>
      </c>
      <c r="L15" s="250" t="s">
        <v>173</v>
      </c>
      <c r="M15" s="320"/>
      <c r="N15" s="308">
        <f ca="1">INDEX(INDIRECT($J$6&amp;"2"):INDIRECT($J$6&amp;"10"),MATCH(L15,$G$2:$G$10,0))</f>
        <v>30</v>
      </c>
    </row>
    <row r="16" spans="1:16" ht="12.75" customHeight="1">
      <c r="I16" s="250" t="s">
        <v>142</v>
      </c>
      <c r="J16" s="307" t="str">
        <f>partije!T229</f>
        <v>bye</v>
      </c>
      <c r="K16" s="308">
        <f ca="1">INDEX(INDIRECT($J$6&amp;"2"):INDIRECT($J$6&amp;"10"),MATCH(I16,$G$2:$G$10,0))</f>
        <v>100</v>
      </c>
      <c r="L16" s="250" t="s">
        <v>173</v>
      </c>
      <c r="M16" s="307" t="str">
        <f>partije!T205</f>
        <v>Pavković Đorđe</v>
      </c>
      <c r="N16" s="308">
        <f ca="1">INDEX(INDIRECT($J$6&amp;"2"):INDIRECT($J$6&amp;"10"),MATCH(L16,$G$2:$G$10,0))</f>
        <v>30</v>
      </c>
    </row>
    <row r="17" spans="1:14" ht="12.75" customHeight="1">
      <c r="I17" s="250" t="s">
        <v>142</v>
      </c>
      <c r="J17" s="307" t="str">
        <f>partije!T259</f>
        <v>bye</v>
      </c>
      <c r="K17" s="308">
        <f ca="1">INDEX(INDIRECT($J$6&amp;"2"):INDIRECT($J$6&amp;"10"),MATCH(I17,$G$2:$G$10,0))</f>
        <v>100</v>
      </c>
      <c r="L17" s="250" t="s">
        <v>173</v>
      </c>
      <c r="M17" s="307" t="str">
        <f>partije!T206</f>
        <v>Trošić Janko</v>
      </c>
      <c r="N17" s="308">
        <f ca="1">INDEX(INDIRECT($J$6&amp;"2"):INDIRECT($J$6&amp;"10"),MATCH(L17,$G$2:$G$10,0))</f>
        <v>30</v>
      </c>
    </row>
    <row r="18" spans="1:14" ht="12.75" customHeight="1">
      <c r="A18" s="718" t="s">
        <v>157</v>
      </c>
      <c r="B18" s="718"/>
      <c r="I18" s="250" t="s">
        <v>142</v>
      </c>
      <c r="J18" s="307" t="str">
        <f>partije!T260</f>
        <v>bye</v>
      </c>
      <c r="K18" s="308">
        <f ca="1">INDEX(INDIRECT($J$6&amp;"2"):INDIRECT($J$6&amp;"10"),MATCH(I18,$G$2:$G$10,0))</f>
        <v>100</v>
      </c>
      <c r="L18" s="250" t="s">
        <v>173</v>
      </c>
      <c r="M18" s="320"/>
      <c r="N18" s="308">
        <f ca="1">INDEX(INDIRECT($J$6&amp;"2"):INDIRECT($J$6&amp;"10"),MATCH(L18,$G$2:$G$10,0))</f>
        <v>30</v>
      </c>
    </row>
    <row r="19" spans="1:14" ht="12.75" customHeight="1">
      <c r="A19" s="719" t="s">
        <v>158</v>
      </c>
      <c r="B19" s="309" t="s">
        <v>159</v>
      </c>
      <c r="I19" s="250" t="s">
        <v>143</v>
      </c>
      <c r="J19" s="307" t="str">
        <f>partije!T224</f>
        <v>bye</v>
      </c>
      <c r="K19" s="308">
        <f ca="1">INDEX(INDIRECT($J$6&amp;"2"):INDIRECT($J$6&amp;"10"),MATCH(I19,$G$2:$G$10,0))</f>
        <v>80</v>
      </c>
      <c r="L19" s="250" t="s">
        <v>173</v>
      </c>
      <c r="M19" s="320"/>
      <c r="N19" s="308">
        <f ca="1">INDEX(INDIRECT($J$6&amp;"2"):INDIRECT($J$6&amp;"10"),MATCH(L19,$G$2:$G$10,0))</f>
        <v>30</v>
      </c>
    </row>
    <row r="20" spans="1:14" ht="12.75" customHeight="1">
      <c r="A20" s="720"/>
      <c r="B20" s="310" t="s">
        <v>160</v>
      </c>
      <c r="I20" s="250" t="s">
        <v>143</v>
      </c>
      <c r="J20" s="307" t="str">
        <f>partije!T225</f>
        <v>bye</v>
      </c>
      <c r="K20" s="308">
        <f ca="1">INDEX(INDIRECT($J$6&amp;"2"):INDIRECT($J$6&amp;"10"),MATCH(I20,$G$2:$G$10,0))</f>
        <v>80</v>
      </c>
      <c r="L20" s="250" t="s">
        <v>173</v>
      </c>
      <c r="M20" s="307" t="str">
        <f>partije!T209</f>
        <v>Dimitrijević Ognjen</v>
      </c>
      <c r="N20" s="308">
        <f ca="1">INDEX(INDIRECT($J$6&amp;"2"):INDIRECT($J$6&amp;"10"),MATCH(L20,$G$2:$G$10,0))</f>
        <v>30</v>
      </c>
    </row>
    <row r="21" spans="1:14" ht="12.75" customHeight="1">
      <c r="A21" s="311" t="s">
        <v>153</v>
      </c>
      <c r="B21" s="311" t="s">
        <v>161</v>
      </c>
      <c r="I21" s="250" t="s">
        <v>143</v>
      </c>
      <c r="J21" s="307" t="str">
        <f>partije!T226</f>
        <v>bye</v>
      </c>
      <c r="K21" s="308">
        <f ca="1">INDEX(INDIRECT($J$6&amp;"2"):INDIRECT($J$6&amp;"10"),MATCH(I21,$G$2:$G$10,0))</f>
        <v>80</v>
      </c>
      <c r="L21" s="250" t="s">
        <v>173</v>
      </c>
      <c r="M21" s="307" t="str">
        <f>partije!T210</f>
        <v>Aleksić Đorđe</v>
      </c>
      <c r="N21" s="308">
        <f ca="1">INDEX(INDIRECT($J$6&amp;"2"):INDIRECT($J$6&amp;"10"),MATCH(L21,$G$2:$G$10,0))</f>
        <v>30</v>
      </c>
    </row>
    <row r="22" spans="1:14" ht="12.75" customHeight="1">
      <c r="A22" s="311" t="s">
        <v>154</v>
      </c>
      <c r="B22" s="311" t="s">
        <v>162</v>
      </c>
      <c r="I22" s="250" t="s">
        <v>143</v>
      </c>
      <c r="J22" s="307" t="str">
        <f>partije!T227</f>
        <v>bye</v>
      </c>
      <c r="K22" s="308">
        <f ca="1">INDEX(INDIRECT($J$6&amp;"2"):INDIRECT($J$6&amp;"10"),MATCH(I22,$G$2:$G$10,0))</f>
        <v>80</v>
      </c>
      <c r="L22" s="250" t="s">
        <v>173</v>
      </c>
      <c r="M22" s="320"/>
      <c r="N22" s="308">
        <f ca="1">INDEX(INDIRECT($J$6&amp;"2"):INDIRECT($J$6&amp;"10"),MATCH(L22,$G$2:$G$10,0))</f>
        <v>30</v>
      </c>
    </row>
    <row r="23" spans="1:14" ht="12.75" customHeight="1">
      <c r="A23" s="311" t="s">
        <v>155</v>
      </c>
      <c r="B23" s="311" t="s">
        <v>163</v>
      </c>
      <c r="I23" s="250" t="s">
        <v>143</v>
      </c>
      <c r="J23" s="307" t="str">
        <f>partije!T255</f>
        <v>bye</v>
      </c>
      <c r="K23" s="308">
        <f ca="1">INDEX(INDIRECT($J$6&amp;"2"):INDIRECT($J$6&amp;"10"),MATCH(I23,$G$2:$G$10,0))</f>
        <v>80</v>
      </c>
      <c r="L23" s="250" t="s">
        <v>173</v>
      </c>
      <c r="M23" s="307" t="str">
        <f>partije!T212</f>
        <v>Aleksić Milan</v>
      </c>
      <c r="N23" s="308">
        <f ca="1">INDEX(INDIRECT($J$6&amp;"2"):INDIRECT($J$6&amp;"10"),MATCH(L23,$G$2:$G$10,0))</f>
        <v>30</v>
      </c>
    </row>
    <row r="24" spans="1:14" ht="12.75" customHeight="1">
      <c r="A24" s="311" t="s">
        <v>168</v>
      </c>
      <c r="B24" s="311" t="s">
        <v>171</v>
      </c>
      <c r="I24" s="250" t="s">
        <v>143</v>
      </c>
      <c r="J24" s="307" t="str">
        <f>partije!T256</f>
        <v>bye</v>
      </c>
      <c r="K24" s="308">
        <f ca="1">INDEX(INDIRECT($J$6&amp;"2"):INDIRECT($J$6&amp;"10"),MATCH(I24,$G$2:$G$10,0))</f>
        <v>80</v>
      </c>
      <c r="L24" s="250" t="s">
        <v>173</v>
      </c>
      <c r="M24" s="307" t="str">
        <f>partije!T213</f>
        <v>Jeftić Mateja</v>
      </c>
      <c r="N24" s="308">
        <f ca="1">INDEX(INDIRECT($J$6&amp;"2"):INDIRECT($J$6&amp;"10"),MATCH(L24,$G$2:$G$10,0))</f>
        <v>30</v>
      </c>
    </row>
    <row r="25" spans="1:14" ht="12.75" customHeight="1">
      <c r="I25" s="250" t="s">
        <v>143</v>
      </c>
      <c r="J25" s="307" t="str">
        <f>partije!T257</f>
        <v>bye</v>
      </c>
      <c r="K25" s="308">
        <f ca="1">INDEX(INDIRECT($J$6&amp;"2"):INDIRECT($J$6&amp;"10"),MATCH(I25,$G$2:$G$10,0))</f>
        <v>80</v>
      </c>
      <c r="L25" s="250" t="s">
        <v>173</v>
      </c>
      <c r="M25" s="307" t="str">
        <f>partije!T214</f>
        <v>Terzić Vladica</v>
      </c>
      <c r="N25" s="308">
        <f ca="1">INDEX(INDIRECT($J$6&amp;"2"):INDIRECT($J$6&amp;"10"),MATCH(L25,$G$2:$G$10,0))</f>
        <v>30</v>
      </c>
    </row>
    <row r="26" spans="1:14" ht="12.75" customHeight="1">
      <c r="I26" s="250" t="s">
        <v>143</v>
      </c>
      <c r="J26" s="307" t="str">
        <f>partije!T258</f>
        <v>bye</v>
      </c>
      <c r="K26" s="308">
        <f ca="1">INDEX(INDIRECT($J$6&amp;"2"):INDIRECT($J$6&amp;"10"),MATCH(I26,$G$2:$G$10,0))</f>
        <v>80</v>
      </c>
      <c r="L26" s="250" t="s">
        <v>173</v>
      </c>
      <c r="M26" s="307"/>
      <c r="N26" s="308">
        <f ca="1">INDEX(INDIRECT($J$6&amp;"2"):INDIRECT($J$6&amp;"10"),MATCH(L26,$G$2:$G$10,0))</f>
        <v>30</v>
      </c>
    </row>
    <row r="27" spans="1:14" ht="12.75" customHeight="1">
      <c r="I27" s="250" t="s">
        <v>144</v>
      </c>
      <c r="J27" s="307" t="str">
        <f>partije!T216</f>
        <v>bye</v>
      </c>
      <c r="K27" s="308">
        <f ca="1">INDEX(INDIRECT($J$6&amp;"2"):INDIRECT($J$6&amp;"10"),MATCH(I27,$G$2:$G$10,0))</f>
        <v>60</v>
      </c>
      <c r="L27" s="250" t="s">
        <v>173</v>
      </c>
      <c r="M27" s="320"/>
      <c r="N27" s="308">
        <f ca="1">INDEX(INDIRECT($J$6&amp;"2"):INDIRECT($J$6&amp;"10"),MATCH(L27,$G$2:$G$10,0))</f>
        <v>30</v>
      </c>
    </row>
    <row r="28" spans="1:14" ht="12.75" customHeight="1">
      <c r="I28" s="250" t="s">
        <v>144</v>
      </c>
      <c r="J28" s="307" t="str">
        <f>partije!T217</f>
        <v>bye</v>
      </c>
      <c r="K28" s="308">
        <f ca="1">INDEX(INDIRECT($J$6&amp;"2"):INDIRECT($J$6&amp;"10"),MATCH(I28,$G$2:$G$10,0))</f>
        <v>60</v>
      </c>
      <c r="L28" s="250" t="s">
        <v>173</v>
      </c>
      <c r="M28" s="307" t="str">
        <f>partije!T232</f>
        <v>bye</v>
      </c>
      <c r="N28" s="308">
        <f ca="1">INDEX(INDIRECT($J$6&amp;"2"):INDIRECT($J$6&amp;"10"),MATCH(L28,$G$2:$G$10,0))</f>
        <v>30</v>
      </c>
    </row>
    <row r="29" spans="1:14" ht="12.75" customHeight="1">
      <c r="I29" s="250" t="s">
        <v>144</v>
      </c>
      <c r="J29" s="307" t="str">
        <f>partije!T218</f>
        <v>bye</v>
      </c>
      <c r="K29" s="308">
        <f ca="1">INDEX(INDIRECT($J$6&amp;"2"):INDIRECT($J$6&amp;"10"),MATCH(I29,$G$2:$G$10,0))</f>
        <v>60</v>
      </c>
      <c r="L29" s="250" t="s">
        <v>173</v>
      </c>
      <c r="M29" s="307" t="str">
        <f>partije!T233</f>
        <v>bye</v>
      </c>
      <c r="N29" s="308">
        <f ca="1">INDEX(INDIRECT($J$6&amp;"2"):INDIRECT($J$6&amp;"10"),MATCH(L29,$G$2:$G$10,0))</f>
        <v>30</v>
      </c>
    </row>
    <row r="30" spans="1:14" ht="12.75" customHeight="1">
      <c r="I30" s="250" t="s">
        <v>144</v>
      </c>
      <c r="J30" s="307" t="str">
        <f>partije!T219</f>
        <v>bye</v>
      </c>
      <c r="K30" s="308">
        <f ca="1">INDEX(INDIRECT($J$6&amp;"2"):INDIRECT($J$6&amp;"10"),MATCH(I30,$G$2:$G$10,0))</f>
        <v>60</v>
      </c>
      <c r="L30" s="250" t="s">
        <v>173</v>
      </c>
      <c r="M30" s="307" t="str">
        <f>partije!T234</f>
        <v>bye</v>
      </c>
      <c r="N30" s="308">
        <f ca="1">INDEX(INDIRECT($J$6&amp;"2"):INDIRECT($J$6&amp;"10"),MATCH(L30,$G$2:$G$10,0))</f>
        <v>30</v>
      </c>
    </row>
    <row r="31" spans="1:14" ht="12.75" customHeight="1">
      <c r="I31" s="250" t="s">
        <v>144</v>
      </c>
      <c r="J31" s="307" t="str">
        <f>partije!T220</f>
        <v>bye</v>
      </c>
      <c r="K31" s="308">
        <f ca="1">INDEX(INDIRECT($J$6&amp;"2"):INDIRECT($J$6&amp;"10"),MATCH(I31,$G$2:$G$10,0))</f>
        <v>60</v>
      </c>
      <c r="L31" s="250" t="s">
        <v>173</v>
      </c>
      <c r="M31" s="320"/>
      <c r="N31" s="308">
        <f ca="1">INDEX(INDIRECT($J$6&amp;"2"):INDIRECT($J$6&amp;"10"),MATCH(L31,$G$2:$G$10,0))</f>
        <v>30</v>
      </c>
    </row>
    <row r="32" spans="1:14" ht="12.75" customHeight="1">
      <c r="I32" s="250" t="s">
        <v>144</v>
      </c>
      <c r="J32" s="307" t="str">
        <f>partije!T221</f>
        <v>bye</v>
      </c>
      <c r="K32" s="308">
        <f ca="1">INDEX(INDIRECT($J$6&amp;"2"):INDIRECT($J$6&amp;"10"),MATCH(I32,$G$2:$G$10,0))</f>
        <v>60</v>
      </c>
      <c r="L32" s="250" t="s">
        <v>173</v>
      </c>
      <c r="M32" s="307" t="str">
        <f>partije!T236</f>
        <v>bye</v>
      </c>
      <c r="N32" s="308">
        <f ca="1">INDEX(INDIRECT($J$6&amp;"2"):INDIRECT($J$6&amp;"10"),MATCH(L32,$G$2:$G$10,0))</f>
        <v>30</v>
      </c>
    </row>
    <row r="33" spans="8:14" ht="12.75" customHeight="1">
      <c r="I33" s="250" t="s">
        <v>144</v>
      </c>
      <c r="J33" s="307" t="str">
        <f>partije!T222</f>
        <v>bye</v>
      </c>
      <c r="K33" s="308">
        <f ca="1">INDEX(INDIRECT($J$6&amp;"2"):INDIRECT($J$6&amp;"10"),MATCH(I33,$G$2:$G$10,0))</f>
        <v>60</v>
      </c>
      <c r="L33" s="250" t="s">
        <v>173</v>
      </c>
      <c r="M33" s="307" t="str">
        <f>partije!T237</f>
        <v>bye</v>
      </c>
      <c r="N33" s="308">
        <f ca="1">INDEX(INDIRECT($J$6&amp;"2"):INDIRECT($J$6&amp;"10"),MATCH(L33,$G$2:$G$10,0))</f>
        <v>30</v>
      </c>
    </row>
    <row r="34" spans="8:14" ht="12.75" customHeight="1">
      <c r="I34" s="250" t="s">
        <v>144</v>
      </c>
      <c r="J34" s="307" t="str">
        <f>partije!T223</f>
        <v>bye</v>
      </c>
      <c r="K34" s="308">
        <f ca="1">INDEX(INDIRECT($J$6&amp;"2"):INDIRECT($J$6&amp;"10"),MATCH(I34,$G$2:$G$10,0))</f>
        <v>60</v>
      </c>
      <c r="L34" s="250" t="s">
        <v>173</v>
      </c>
      <c r="M34" s="320"/>
      <c r="N34" s="308">
        <f ca="1">INDEX(INDIRECT($J$6&amp;"2"):INDIRECT($J$6&amp;"10"),MATCH(L34,$G$2:$G$10,0))</f>
        <v>30</v>
      </c>
    </row>
    <row r="35" spans="8:14" ht="12.75" customHeight="1">
      <c r="I35" s="250" t="s">
        <v>144</v>
      </c>
      <c r="J35" s="307" t="str">
        <f>partije!T247</f>
        <v>bye</v>
      </c>
      <c r="K35" s="308">
        <f ca="1">INDEX(INDIRECT($J$6&amp;"2"):INDIRECT($J$6&amp;"10"),MATCH(I35,$G$2:$G$10,0))</f>
        <v>60</v>
      </c>
      <c r="L35" s="250" t="s">
        <v>173</v>
      </c>
      <c r="M35" s="320"/>
      <c r="N35" s="308">
        <f ca="1">INDEX(INDIRECT($J$6&amp;"2"):INDIRECT($J$6&amp;"10"),MATCH(L35,$G$2:$G$10,0))</f>
        <v>30</v>
      </c>
    </row>
    <row r="36" spans="8:14" ht="12.75" customHeight="1">
      <c r="I36" s="250" t="s">
        <v>144</v>
      </c>
      <c r="J36" s="307" t="str">
        <f>partije!T248</f>
        <v>bye</v>
      </c>
      <c r="K36" s="308">
        <f ca="1">INDEX(INDIRECT($J$6&amp;"2"):INDIRECT($J$6&amp;"10"),MATCH(I36,$G$2:$G$10,0))</f>
        <v>60</v>
      </c>
      <c r="L36" s="250" t="s">
        <v>173</v>
      </c>
      <c r="M36" s="307" t="str">
        <f>partije!T240</f>
        <v>bye</v>
      </c>
      <c r="N36" s="308">
        <f ca="1">INDEX(INDIRECT($J$6&amp;"2"):INDIRECT($J$6&amp;"10"),MATCH(L36,$G$2:$G$10,0))</f>
        <v>30</v>
      </c>
    </row>
    <row r="37" spans="8:14" ht="12.75" customHeight="1">
      <c r="I37" s="250" t="s">
        <v>144</v>
      </c>
      <c r="J37" s="307" t="str">
        <f>partije!T249</f>
        <v>bye</v>
      </c>
      <c r="K37" s="308">
        <f ca="1">INDEX(INDIRECT($J$6&amp;"2"):INDIRECT($J$6&amp;"10"),MATCH(I37,$G$2:$G$10,0))</f>
        <v>60</v>
      </c>
      <c r="L37" s="250" t="s">
        <v>173</v>
      </c>
      <c r="M37" s="307" t="str">
        <f>partije!T241</f>
        <v>bye</v>
      </c>
      <c r="N37" s="308">
        <f ca="1">INDEX(INDIRECT($J$6&amp;"2"):INDIRECT($J$6&amp;"10"),MATCH(L37,$G$2:$G$10,0))</f>
        <v>30</v>
      </c>
    </row>
    <row r="38" spans="8:14" ht="12.75" customHeight="1">
      <c r="I38" s="250" t="s">
        <v>144</v>
      </c>
      <c r="J38" s="307" t="str">
        <f>partije!T250</f>
        <v>bye</v>
      </c>
      <c r="K38" s="308">
        <f ca="1">INDEX(INDIRECT($J$6&amp;"2"):INDIRECT($J$6&amp;"10"),MATCH(I38,$G$2:$G$10,0))</f>
        <v>60</v>
      </c>
      <c r="L38" s="250" t="s">
        <v>173</v>
      </c>
      <c r="M38" s="320"/>
      <c r="N38" s="308">
        <f ca="1">INDEX(INDIRECT($J$6&amp;"2"):INDIRECT($J$6&amp;"10"),MATCH(L38,$G$2:$G$10,0))</f>
        <v>30</v>
      </c>
    </row>
    <row r="39" spans="8:14" ht="12.75" customHeight="1">
      <c r="I39" s="250" t="s">
        <v>144</v>
      </c>
      <c r="J39" s="307" t="str">
        <f>partije!T251</f>
        <v>bye</v>
      </c>
      <c r="K39" s="308">
        <f ca="1">INDEX(INDIRECT($J$6&amp;"2"):INDIRECT($J$6&amp;"10"),MATCH(I39,$G$2:$G$10,0))</f>
        <v>60</v>
      </c>
      <c r="L39" s="250" t="s">
        <v>173</v>
      </c>
      <c r="M39" s="307" t="str">
        <f>partije!T243</f>
        <v>bye</v>
      </c>
      <c r="N39" s="308">
        <f ca="1">INDEX(INDIRECT($J$6&amp;"2"):INDIRECT($J$6&amp;"10"),MATCH(L39,$G$2:$G$10,0))</f>
        <v>30</v>
      </c>
    </row>
    <row r="40" spans="8:14" ht="12.75" customHeight="1">
      <c r="I40" s="250" t="s">
        <v>144</v>
      </c>
      <c r="J40" s="307" t="str">
        <f>partije!T252</f>
        <v>bye</v>
      </c>
      <c r="K40" s="308">
        <f ca="1">INDEX(INDIRECT($J$6&amp;"2"):INDIRECT($J$6&amp;"10"),MATCH(I40,$G$2:$G$10,0))</f>
        <v>60</v>
      </c>
      <c r="L40" s="250" t="s">
        <v>173</v>
      </c>
      <c r="M40" s="307" t="str">
        <f>partije!T244</f>
        <v>bye</v>
      </c>
      <c r="N40" s="308">
        <f ca="1">INDEX(INDIRECT($J$6&amp;"2"):INDIRECT($J$6&amp;"10"),MATCH(L40,$G$2:$G$10,0))</f>
        <v>30</v>
      </c>
    </row>
    <row r="41" spans="8:14" ht="12.75" customHeight="1">
      <c r="I41" s="250" t="s">
        <v>144</v>
      </c>
      <c r="J41" s="307" t="str">
        <f>partije!T253</f>
        <v>bye</v>
      </c>
      <c r="K41" s="308">
        <f ca="1">INDEX(INDIRECT($J$6&amp;"2"):INDIRECT($J$6&amp;"10"),MATCH(I41,$G$2:$G$10,0))</f>
        <v>60</v>
      </c>
      <c r="L41" s="250" t="s">
        <v>173</v>
      </c>
      <c r="M41" s="307" t="str">
        <f>partije!T245</f>
        <v>bye</v>
      </c>
      <c r="N41" s="308">
        <f ca="1">INDEX(INDIRECT($J$6&amp;"2"):INDIRECT($J$6&amp;"10"),MATCH(L41,$G$2:$G$10,0))</f>
        <v>30</v>
      </c>
    </row>
    <row r="42" spans="8:14" ht="12.75" customHeight="1">
      <c r="I42" s="250" t="s">
        <v>144</v>
      </c>
      <c r="J42" s="307" t="str">
        <f>partije!T254</f>
        <v>bye</v>
      </c>
      <c r="K42" s="308">
        <f ca="1">INDEX(INDIRECT($J$6&amp;"2"):INDIRECT($J$6&amp;"10"),MATCH(I42,$G$2:$G$10,0))</f>
        <v>60</v>
      </c>
      <c r="L42" s="250" t="s">
        <v>173</v>
      </c>
      <c r="M42" s="307"/>
      <c r="N42" s="308">
        <f ca="1">INDEX(INDIRECT($J$6&amp;"2"):INDIRECT($J$6&amp;"10"),MATCH(L42,$G$2:$G$10,0))</f>
        <v>30</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#VALUE!</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#VALUE!</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#VALUE!</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#VALUE!</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#VALUE!</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#VALUE!</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#VALUE!</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#VALUE!</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#VALUE!</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#VALUE!</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#VALUE!</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#VALUE!</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#VALUE!</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#VALUE!</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#VALUE!</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#VALUE!</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#VALUE!</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#VALUE!</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#VALUE!</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#VALUE!</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#VALUE!</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#VALUE!</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#VALUE!</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#VALUE!</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#VALUE!</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#VALUE!</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4" priority="13" stopIfTrue="1"/>
  </conditionalFormatting>
  <conditionalFormatting sqref="J4:J6">
    <cfRule type="duplicateValues" dxfId="23" priority="12" stopIfTrue="1"/>
  </conditionalFormatting>
  <conditionalFormatting sqref="J76:J65536 J8:J45 I4:I6 J2:J3">
    <cfRule type="duplicateValues" dxfId="22" priority="11" stopIfTrue="1"/>
  </conditionalFormatting>
  <conditionalFormatting sqref="L45:M45">
    <cfRule type="duplicateValues" dxfId="21" priority="10" stopIfTrue="1"/>
  </conditionalFormatting>
  <conditionalFormatting sqref="J76:J65536 I10 J8 J10:J42 I4:I6 J2:J3">
    <cfRule type="duplicateValues" dxfId="20" priority="9" stopIfTrue="1"/>
  </conditionalFormatting>
  <conditionalFormatting sqref="M45">
    <cfRule type="duplicateValues" dxfId="19" priority="8" stopIfTrue="1"/>
  </conditionalFormatting>
  <conditionalFormatting sqref="L46:L75 I46:I75 K45:K75">
    <cfRule type="containsErrors" dxfId="18" priority="7" stopIfTrue="1">
      <formula>ISERROR(I45)</formula>
    </cfRule>
  </conditionalFormatting>
  <conditionalFormatting sqref="K45:K75 N46:N75">
    <cfRule type="cellIs" dxfId="17" priority="6" stopIfTrue="1" operator="equal">
      <formula>0</formula>
    </cfRule>
  </conditionalFormatting>
  <conditionalFormatting sqref="M11:M42">
    <cfRule type="duplicateValues" dxfId="16" priority="5" stopIfTrue="1"/>
  </conditionalFormatting>
  <conditionalFormatting sqref="L10">
    <cfRule type="duplicateValues" dxfId="15" priority="4" stopIfTrue="1"/>
  </conditionalFormatting>
  <conditionalFormatting sqref="M10">
    <cfRule type="duplicateValues" dxfId="14" priority="3" stopIfTrue="1"/>
  </conditionalFormatting>
  <conditionalFormatting sqref="L10:M10">
    <cfRule type="duplicateValues" dxfId="13" priority="2" stopIfTrue="1"/>
  </conditionalFormatting>
  <conditionalFormatting sqref="J11:J42 M11:M42">
    <cfRule type="duplicateValues" dxfId="12"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2017-04-17T16:54:09Z</dcterms:modified>
</cp:coreProperties>
</file>