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6.xml" ContentType="application/vnd.openxmlformats-officedocument.spreadsheetml.externalLink+xml"/>
  <Override PartName="/xl/drawings/drawing4.xml" ContentType="application/vnd.openxmlformats-officedocument.drawing+xml"/>
  <Override PartName="/xl/drawings/drawing5.xml" ContentType="application/vnd.openxmlformats-officedocument.drawing+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comments2.xml" ContentType="application/vnd.openxmlformats-officedocument.spreadsheetml.comment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defaultThemeVersion="124226"/>
  <bookViews>
    <workbookView xWindow="675" yWindow="195" windowWidth="12075" windowHeight="9000" activeTab="3"/>
  </bookViews>
  <sheets>
    <sheet name="info" sheetId="11" r:id="rId1"/>
    <sheet name="spisak" sheetId="5" r:id="rId2"/>
    <sheet name="grupe (2)" sheetId="40" state="hidden" r:id="rId3"/>
    <sheet name="grupe" sheetId="2" r:id="rId4"/>
    <sheet name="plasman" sheetId="29" r:id="rId5"/>
    <sheet name="32" sheetId="8" r:id="rId6"/>
    <sheet name="16" sheetId="31" state="hidden" r:id="rId7"/>
    <sheet name="partije" sheetId="4" r:id="rId8"/>
    <sheet name="plasman-bodovi" sheetId="38" state="hidden" r:id="rId9"/>
    <sheet name="sudijski" sheetId="27" r:id="rId10"/>
    <sheet name="listici" sheetId="18" r:id="rId11"/>
    <sheet name="pobednici32" sheetId="44" r:id="rId12"/>
    <sheet name="pobednici64" sheetId="43" state="hidden" r:id="rId13"/>
    <sheet name="razigravanje" sheetId="19" state="hidden" r:id="rId14"/>
  </sheets>
  <externalReferences>
    <externalReference r:id="rId15"/>
    <externalReference r:id="rId16"/>
    <externalReference r:id="rId17"/>
    <externalReference r:id="rId18"/>
    <externalReference r:id="rId19"/>
    <externalReference r:id="rId20"/>
  </externalReferences>
  <definedNames>
    <definedName name="__.ignore.__" localSheetId="6">#REF!</definedName>
    <definedName name="__.ignore.__" localSheetId="11">#REF!</definedName>
    <definedName name="__.ignore.__" localSheetId="12">#REF!</definedName>
    <definedName name="__.ignore.__">#REF!</definedName>
    <definedName name="__.ignore2.__" localSheetId="6">#REF!</definedName>
    <definedName name="__.ignore2.__" localSheetId="11">#REF!</definedName>
    <definedName name="__.ignore2.__" localSheetId="12">#REF!</definedName>
    <definedName name="__.ignore2.__">#REF!</definedName>
    <definedName name="__data__X" localSheetId="6">#REF!</definedName>
    <definedName name="__data__X" localSheetId="11">#REF!</definedName>
    <definedName name="__data__X" localSheetId="12">#REF!</definedName>
    <definedName name="__data__X">#REF!</definedName>
    <definedName name="berger" localSheetId="11">#REF!</definedName>
    <definedName name="berger" localSheetId="12">#REF!</definedName>
    <definedName name="berger">#REF!</definedName>
    <definedName name="brojevi" localSheetId="6">[1]tabele!#REF!</definedName>
    <definedName name="brojevi" localSheetId="10">[2]tabele!#REF!</definedName>
    <definedName name="brojevi" localSheetId="4">[3]tabele!#REF!</definedName>
    <definedName name="brojevi" localSheetId="11">[3]tabele!#REF!</definedName>
    <definedName name="brojevi" localSheetId="12">[3]tabele!#REF!</definedName>
    <definedName name="brojevi" localSheetId="13">[4]tabele!#REF!</definedName>
    <definedName name="brojevi">[3]tabele!#REF!</definedName>
    <definedName name="brojevi2" localSheetId="6">[3]tabele!#REF!</definedName>
    <definedName name="brojevi2" localSheetId="11">[3]tabele!#REF!</definedName>
    <definedName name="brojevi2" localSheetId="12">[3]tabele!#REF!</definedName>
    <definedName name="brojevi2">[3]tabele!#REF!</definedName>
    <definedName name="igrac1">[5]prijava!$D$3</definedName>
    <definedName name="igrac10">[5]prijava!$D$12</definedName>
    <definedName name="igrac11">[5]prijava!$D$13</definedName>
    <definedName name="igrac12">[5]prijava!$D$14</definedName>
    <definedName name="igrac13">[5]prijava!$D$15</definedName>
    <definedName name="igrac14">[5]prijava!$D$16</definedName>
    <definedName name="igrac15">[5]prijava!$D$17</definedName>
    <definedName name="igrac16">[5]prijava!$D$18</definedName>
    <definedName name="igrac17">[5]prijava!$D$19</definedName>
    <definedName name="igrac18">[5]prijava!$D$20</definedName>
    <definedName name="igrac19">[5]prijava!$D$21</definedName>
    <definedName name="igrac2">[5]prijava!$D$4</definedName>
    <definedName name="igrac20">[5]prijava!$D$22</definedName>
    <definedName name="igrac21">[5]prijava!$D$23</definedName>
    <definedName name="igrac22">[5]prijava!$D$24</definedName>
    <definedName name="igrac23">[5]prijava!$D$25</definedName>
    <definedName name="igrac24">[5]prijava!$D$26</definedName>
    <definedName name="igrac25">[5]prijava!$D$27</definedName>
    <definedName name="igrac26">[5]prijava!$D$28</definedName>
    <definedName name="igrac27">[5]prijava!$D$29</definedName>
    <definedName name="igrac28">[5]prijava!$D$30</definedName>
    <definedName name="igrac29">[5]prijava!$D$31</definedName>
    <definedName name="igrac3">[5]prijava!$D$5</definedName>
    <definedName name="igrac30">[5]prijava!$D$32</definedName>
    <definedName name="igrac31">[5]prijava!$D$33</definedName>
    <definedName name="igrac32">[5]prijava!$D$34</definedName>
    <definedName name="igrac33">[5]prijava!$D$35</definedName>
    <definedName name="igrac34">[5]prijava!$D$36</definedName>
    <definedName name="igrac35">[5]prijava!$D$37</definedName>
    <definedName name="igrac36">[5]prijava!$D$38</definedName>
    <definedName name="igrac37">[5]prijava!$D$39</definedName>
    <definedName name="igrac38">[5]prijava!$D$40</definedName>
    <definedName name="igrac39">[5]prijava!$D$41</definedName>
    <definedName name="igrac4">[5]prijava!$D$6</definedName>
    <definedName name="igrac40">[5]prijava!$D$42</definedName>
    <definedName name="igrac41">[5]prijava!$D$43</definedName>
    <definedName name="igrac42">[5]prijava!$D$44</definedName>
    <definedName name="igrac43">[5]prijava!$D$45</definedName>
    <definedName name="igrac44">[5]prijava!$D$46</definedName>
    <definedName name="igrac45">[5]prijava!$D$47</definedName>
    <definedName name="igrac46">[5]prijava!$D$48</definedName>
    <definedName name="igrac47">[5]prijava!$D$49</definedName>
    <definedName name="igrac48">[5]prijava!$D$50</definedName>
    <definedName name="igrac49">[5]prijava!$D$51</definedName>
    <definedName name="igrac5">[5]prijava!$D$7</definedName>
    <definedName name="igrac50">[5]prijava!$D$52</definedName>
    <definedName name="igrac51">[5]prijava!$D$53</definedName>
    <definedName name="igrac52">[5]prijava!$D$54</definedName>
    <definedName name="igrac53">[5]prijava!$D$55</definedName>
    <definedName name="igrac54">[5]prijava!$D$56</definedName>
    <definedName name="igrac55">[5]prijava!$D$57</definedName>
    <definedName name="igrac56">[5]prijava!$D$58</definedName>
    <definedName name="igrac57">[5]prijava!$D$59</definedName>
    <definedName name="igrac58">[5]prijava!$D$60</definedName>
    <definedName name="igrac59">[5]prijava!$D$61</definedName>
    <definedName name="igrac6">[5]prijava!$D$8</definedName>
    <definedName name="igrac60">[5]prijava!$D$62</definedName>
    <definedName name="igrac61">[5]prijava!$D$63</definedName>
    <definedName name="igrac62">[5]prijava!$D$64</definedName>
    <definedName name="igrac63">[5]prijava!$D$65</definedName>
    <definedName name="igrac64">[5]prijava!$D$66</definedName>
    <definedName name="igrac7">[5]prijava!$D$9</definedName>
    <definedName name="igrac8">[5]prijava!$D$10</definedName>
    <definedName name="igrac9">[5]prijava!$D$11</definedName>
    <definedName name="_xlnm.Print_Area" localSheetId="6">'16'!$A$1:$AL$67</definedName>
    <definedName name="_xlnm.Print_Area" localSheetId="5">'32'!$A$1:$AL$67</definedName>
    <definedName name="_xlnm.Print_Area" localSheetId="3">grupe!$C$59:$R$128</definedName>
    <definedName name="_xlnm.Print_Area" localSheetId="2">'grupe (2)'!$B$1:$R$337</definedName>
    <definedName name="_xlnm.Print_Area" localSheetId="7">partije!$A$1:$R$282</definedName>
    <definedName name="_xlnm.Print_Area" localSheetId="4">plasman!$A$1:$G$35</definedName>
    <definedName name="_xlnm.Print_Area" localSheetId="8">'plasman-bodovi'!$I$1:$N$63</definedName>
    <definedName name="_xlnm.Print_Area" localSheetId="11">pobednici32!$A$1:$F$45</definedName>
    <definedName name="_xlnm.Print_Area" localSheetId="12">pobednici64!$A$1:$F$51</definedName>
    <definedName name="_xlnm.Print_Area" localSheetId="1">spisak!$A$1:$F$58</definedName>
    <definedName name="_xlnm.Print_Titles" localSheetId="6">'16'!$1:$2</definedName>
    <definedName name="_xlnm.Print_Titles" localSheetId="5">'32'!$1:$2</definedName>
    <definedName name="_xlnm.Print_Titles" localSheetId="3">grupe!$1:$1</definedName>
    <definedName name="_xlnm.Print_Titles" localSheetId="2">'grupe (2)'!$1:$1</definedName>
    <definedName name="_xlnm.Print_Titles" localSheetId="7">partije!$1:$1</definedName>
    <definedName name="_xlnm.Print_Titles" localSheetId="4">plasman!$1:$2</definedName>
    <definedName name="_xlnm.Print_Titles" localSheetId="8">'plasman-bodovi'!$1:$3</definedName>
    <definedName name="_xlnm.Print_Titles" localSheetId="11">pobednici32!$1:$5</definedName>
    <definedName name="_xlnm.Print_Titles" localSheetId="12">pobednici64!$1:$5</definedName>
    <definedName name="_xlnm.Print_Titles" localSheetId="1">spisak!$1:$3</definedName>
    <definedName name="TableData" localSheetId="6">#REF!</definedName>
    <definedName name="TableData" localSheetId="11">#REF!</definedName>
    <definedName name="TableData" localSheetId="12">#REF!</definedName>
    <definedName name="TableData">#REF!</definedName>
  </definedNames>
  <calcPr calcId="124519"/>
</workbook>
</file>

<file path=xl/calcChain.xml><?xml version="1.0" encoding="utf-8"?>
<calcChain xmlns="http://schemas.openxmlformats.org/spreadsheetml/2006/main">
  <c r="D173" i="2"/>
  <c r="C182" s="1"/>
  <c r="F158" i="4" s="1"/>
  <c r="G158" s="1"/>
  <c r="D174" i="2"/>
  <c r="D175"/>
  <c r="D176"/>
  <c r="M33"/>
  <c r="N33"/>
  <c r="M34"/>
  <c r="N34"/>
  <c r="M35"/>
  <c r="N35"/>
  <c r="M36"/>
  <c r="N36"/>
  <c r="A45" i="44"/>
  <c r="E1"/>
  <c r="A1"/>
  <c r="E110" i="43"/>
  <c r="A110"/>
  <c r="A51"/>
  <c r="E1"/>
  <c r="A1"/>
  <c r="R463" i="2"/>
  <c r="Q463"/>
  <c r="R462"/>
  <c r="Q462"/>
  <c r="R449"/>
  <c r="Q449"/>
  <c r="R448"/>
  <c r="Q448"/>
  <c r="R435"/>
  <c r="Q435"/>
  <c r="R434"/>
  <c r="Q434"/>
  <c r="R421"/>
  <c r="Q421"/>
  <c r="R420"/>
  <c r="Q420"/>
  <c r="R407"/>
  <c r="Q407"/>
  <c r="R406"/>
  <c r="Q406"/>
  <c r="R393"/>
  <c r="Q393"/>
  <c r="R392"/>
  <c r="Q392"/>
  <c r="R379"/>
  <c r="Q379"/>
  <c r="R378"/>
  <c r="Q378"/>
  <c r="R365"/>
  <c r="Q365"/>
  <c r="R364"/>
  <c r="Q364"/>
  <c r="R351"/>
  <c r="Q351"/>
  <c r="R350"/>
  <c r="Q350"/>
  <c r="R337"/>
  <c r="Q337"/>
  <c r="R336"/>
  <c r="Q336"/>
  <c r="R323"/>
  <c r="Q323"/>
  <c r="R322"/>
  <c r="Q322"/>
  <c r="R309"/>
  <c r="Q309"/>
  <c r="R308"/>
  <c r="Q308"/>
  <c r="R295"/>
  <c r="Q295"/>
  <c r="R294"/>
  <c r="Q294"/>
  <c r="R281"/>
  <c r="Q281"/>
  <c r="R280"/>
  <c r="Q280"/>
  <c r="R267"/>
  <c r="Q267"/>
  <c r="R266"/>
  <c r="Q266"/>
  <c r="R253"/>
  <c r="Q253"/>
  <c r="R252"/>
  <c r="Q252"/>
  <c r="R239"/>
  <c r="Q239"/>
  <c r="R238"/>
  <c r="Q238"/>
  <c r="R225"/>
  <c r="Q225"/>
  <c r="R224"/>
  <c r="Q224"/>
  <c r="R211"/>
  <c r="Q211"/>
  <c r="R210"/>
  <c r="Q210"/>
  <c r="R197"/>
  <c r="Q197"/>
  <c r="R196"/>
  <c r="Q196"/>
  <c r="R183"/>
  <c r="Q183"/>
  <c r="R182"/>
  <c r="Q182"/>
  <c r="R169"/>
  <c r="Q169"/>
  <c r="R168"/>
  <c r="Q168"/>
  <c r="R155"/>
  <c r="Q155"/>
  <c r="R154"/>
  <c r="Q154"/>
  <c r="R141"/>
  <c r="Q141"/>
  <c r="R140"/>
  <c r="Q140"/>
  <c r="Q127"/>
  <c r="R126"/>
  <c r="Q126"/>
  <c r="Q113"/>
  <c r="R112"/>
  <c r="Q112"/>
  <c r="R99"/>
  <c r="Q99"/>
  <c r="R98"/>
  <c r="Q98"/>
  <c r="R127"/>
  <c r="R113"/>
  <c r="R85"/>
  <c r="Q85"/>
  <c r="R84"/>
  <c r="Q84"/>
  <c r="R71"/>
  <c r="Q71"/>
  <c r="R70"/>
  <c r="Q70"/>
  <c r="R57"/>
  <c r="Q57"/>
  <c r="R56"/>
  <c r="Q56"/>
  <c r="R43"/>
  <c r="Q43"/>
  <c r="R42"/>
  <c r="Q42"/>
  <c r="R461"/>
  <c r="Q461"/>
  <c r="R460"/>
  <c r="Q460"/>
  <c r="R447"/>
  <c r="Q447"/>
  <c r="R446"/>
  <c r="Q446"/>
  <c r="R433"/>
  <c r="Q433"/>
  <c r="R432"/>
  <c r="Q432"/>
  <c r="R419"/>
  <c r="Q419"/>
  <c r="R418"/>
  <c r="Q418"/>
  <c r="R405"/>
  <c r="Q405"/>
  <c r="R404"/>
  <c r="Q404"/>
  <c r="R391"/>
  <c r="Q391"/>
  <c r="R390"/>
  <c r="Q390"/>
  <c r="R377"/>
  <c r="Q377"/>
  <c r="R376"/>
  <c r="Q376"/>
  <c r="R363"/>
  <c r="Q363"/>
  <c r="R362"/>
  <c r="Q362"/>
  <c r="R349"/>
  <c r="Q349"/>
  <c r="R348"/>
  <c r="Q348"/>
  <c r="R335"/>
  <c r="Q335"/>
  <c r="R334"/>
  <c r="Q334"/>
  <c r="R321"/>
  <c r="Q321"/>
  <c r="R320"/>
  <c r="Q320"/>
  <c r="R307"/>
  <c r="Q307"/>
  <c r="R306"/>
  <c r="Q306"/>
  <c r="R293"/>
  <c r="Q293"/>
  <c r="R292"/>
  <c r="Q292"/>
  <c r="R279"/>
  <c r="Q279"/>
  <c r="R278"/>
  <c r="Q278"/>
  <c r="R265"/>
  <c r="Q265"/>
  <c r="R264"/>
  <c r="Q264"/>
  <c r="R251"/>
  <c r="Q251"/>
  <c r="R250"/>
  <c r="Q250"/>
  <c r="R237"/>
  <c r="Q237"/>
  <c r="R236"/>
  <c r="Q236"/>
  <c r="R223"/>
  <c r="Q223"/>
  <c r="R222"/>
  <c r="Q222"/>
  <c r="R209"/>
  <c r="Q209"/>
  <c r="R208"/>
  <c r="Q208"/>
  <c r="R195"/>
  <c r="Q195"/>
  <c r="R194"/>
  <c r="Q194"/>
  <c r="R181"/>
  <c r="Q181"/>
  <c r="R180"/>
  <c r="Q180"/>
  <c r="R167"/>
  <c r="Q167"/>
  <c r="R166"/>
  <c r="Q166"/>
  <c r="R153"/>
  <c r="Q153"/>
  <c r="R152"/>
  <c r="Q152"/>
  <c r="R139"/>
  <c r="Q139"/>
  <c r="Q138"/>
  <c r="R138"/>
  <c r="R125"/>
  <c r="Q125"/>
  <c r="R124"/>
  <c r="Q124"/>
  <c r="R111"/>
  <c r="Q111"/>
  <c r="R110"/>
  <c r="Q110"/>
  <c r="R97"/>
  <c r="Q97"/>
  <c r="R96"/>
  <c r="Q96"/>
  <c r="R83"/>
  <c r="Q83"/>
  <c r="R82"/>
  <c r="Q82"/>
  <c r="R69"/>
  <c r="Q69"/>
  <c r="R68"/>
  <c r="Q68"/>
  <c r="R55"/>
  <c r="Q55"/>
  <c r="R54"/>
  <c r="Q54"/>
  <c r="R41"/>
  <c r="Q41"/>
  <c r="R40"/>
  <c r="Q40"/>
  <c r="R459"/>
  <c r="Q459"/>
  <c r="R458"/>
  <c r="Q458"/>
  <c r="R445"/>
  <c r="Q445"/>
  <c r="R444"/>
  <c r="Q444"/>
  <c r="R431"/>
  <c r="Q431"/>
  <c r="R430"/>
  <c r="Q430"/>
  <c r="R417"/>
  <c r="Q417"/>
  <c r="R416"/>
  <c r="Q416"/>
  <c r="R403"/>
  <c r="Q403"/>
  <c r="R402"/>
  <c r="Q402"/>
  <c r="R389"/>
  <c r="Q389"/>
  <c r="R388"/>
  <c r="Q388"/>
  <c r="R375"/>
  <c r="Q375"/>
  <c r="R374"/>
  <c r="Q374"/>
  <c r="R361"/>
  <c r="Q361"/>
  <c r="R360"/>
  <c r="Q360"/>
  <c r="R347"/>
  <c r="Q347"/>
  <c r="R346"/>
  <c r="Q346"/>
  <c r="R333"/>
  <c r="Q333"/>
  <c r="R332"/>
  <c r="Q332"/>
  <c r="R319"/>
  <c r="Q319"/>
  <c r="R318"/>
  <c r="Q318"/>
  <c r="R305"/>
  <c r="Q305"/>
  <c r="R304"/>
  <c r="Q304"/>
  <c r="R291"/>
  <c r="Q291"/>
  <c r="R290"/>
  <c r="Q290"/>
  <c r="R277"/>
  <c r="Q277"/>
  <c r="R276"/>
  <c r="Q276"/>
  <c r="R263"/>
  <c r="Q263"/>
  <c r="R262"/>
  <c r="Q262"/>
  <c r="R249"/>
  <c r="Q249"/>
  <c r="R248"/>
  <c r="Q248"/>
  <c r="R235"/>
  <c r="Q235"/>
  <c r="R234"/>
  <c r="Q234"/>
  <c r="R221"/>
  <c r="Q221"/>
  <c r="R220"/>
  <c r="Q220"/>
  <c r="R207"/>
  <c r="Q207"/>
  <c r="R206"/>
  <c r="Q206"/>
  <c r="R193"/>
  <c r="Q193"/>
  <c r="R192"/>
  <c r="Q192"/>
  <c r="R179"/>
  <c r="Q179"/>
  <c r="R178"/>
  <c r="Q178"/>
  <c r="R165"/>
  <c r="Q165"/>
  <c r="R164"/>
  <c r="Q164"/>
  <c r="R151"/>
  <c r="R150"/>
  <c r="Q151"/>
  <c r="Q150"/>
  <c r="R137"/>
  <c r="R136"/>
  <c r="R123"/>
  <c r="R122"/>
  <c r="R109"/>
  <c r="R108"/>
  <c r="R80"/>
  <c r="R95"/>
  <c r="R94"/>
  <c r="R81"/>
  <c r="R67"/>
  <c r="R66"/>
  <c r="R53"/>
  <c r="R52"/>
  <c r="Q53"/>
  <c r="R39"/>
  <c r="R38"/>
  <c r="R29"/>
  <c r="R28"/>
  <c r="R27"/>
  <c r="R26"/>
  <c r="R25"/>
  <c r="R24"/>
  <c r="Q137"/>
  <c r="Q136"/>
  <c r="Q123"/>
  <c r="Q122"/>
  <c r="Q109"/>
  <c r="Q108"/>
  <c r="Q95"/>
  <c r="Q94"/>
  <c r="Q81"/>
  <c r="Q80"/>
  <c r="Q67"/>
  <c r="Q66"/>
  <c r="Q52"/>
  <c r="Q39"/>
  <c r="Q38"/>
  <c r="Q29"/>
  <c r="Q26"/>
  <c r="Q25"/>
  <c r="Q24"/>
  <c r="Q28"/>
  <c r="Q27"/>
  <c r="Q10"/>
  <c r="R10"/>
  <c r="R15"/>
  <c r="R14"/>
  <c r="R13"/>
  <c r="R12"/>
  <c r="R11"/>
  <c r="Q15"/>
  <c r="Q14"/>
  <c r="Q13"/>
  <c r="Q12"/>
  <c r="Q11"/>
  <c r="K30" i="27"/>
  <c r="B30" s="1"/>
  <c r="K6"/>
  <c r="J25" i="18"/>
  <c r="J19"/>
  <c r="J13"/>
  <c r="J14" s="1"/>
  <c r="J7"/>
  <c r="J1"/>
  <c r="A25"/>
  <c r="A19"/>
  <c r="B19" s="1"/>
  <c r="A13"/>
  <c r="A7"/>
  <c r="A1"/>
  <c r="I66" i="29"/>
  <c r="I67"/>
  <c r="I68"/>
  <c r="I60"/>
  <c r="I61"/>
  <c r="I62"/>
  <c r="I63"/>
  <c r="I64"/>
  <c r="I65"/>
  <c r="I37"/>
  <c r="I38"/>
  <c r="I39"/>
  <c r="I40"/>
  <c r="I41"/>
  <c r="I42"/>
  <c r="I43"/>
  <c r="I44"/>
  <c r="I45"/>
  <c r="I46"/>
  <c r="I47"/>
  <c r="I48"/>
  <c r="I49"/>
  <c r="I50"/>
  <c r="I51"/>
  <c r="I52"/>
  <c r="I53"/>
  <c r="I54"/>
  <c r="I55"/>
  <c r="I56"/>
  <c r="I57"/>
  <c r="I58"/>
  <c r="I59"/>
  <c r="I36"/>
  <c r="I4"/>
  <c r="I5"/>
  <c r="I6"/>
  <c r="I7"/>
  <c r="I8"/>
  <c r="I9"/>
  <c r="I10"/>
  <c r="I11"/>
  <c r="I12"/>
  <c r="I13"/>
  <c r="I14"/>
  <c r="I15"/>
  <c r="I16"/>
  <c r="I17"/>
  <c r="I18"/>
  <c r="I19"/>
  <c r="I20"/>
  <c r="I21"/>
  <c r="I22"/>
  <c r="I23"/>
  <c r="I24"/>
  <c r="I25"/>
  <c r="I26"/>
  <c r="I27"/>
  <c r="I28"/>
  <c r="I29"/>
  <c r="I30"/>
  <c r="I31"/>
  <c r="I32"/>
  <c r="I33"/>
  <c r="I34"/>
  <c r="I35"/>
  <c r="I3"/>
  <c r="F1"/>
  <c r="T463" i="40"/>
  <c r="S463"/>
  <c r="P463"/>
  <c r="O463"/>
  <c r="N463"/>
  <c r="M463"/>
  <c r="L463"/>
  <c r="K463"/>
  <c r="I463"/>
  <c r="G463"/>
  <c r="F463"/>
  <c r="E463"/>
  <c r="B463"/>
  <c r="A463"/>
  <c r="T462"/>
  <c r="S462"/>
  <c r="P462"/>
  <c r="O462"/>
  <c r="N462"/>
  <c r="M462"/>
  <c r="L462"/>
  <c r="K462"/>
  <c r="I462"/>
  <c r="G462"/>
  <c r="F462"/>
  <c r="E462"/>
  <c r="B462"/>
  <c r="A462"/>
  <c r="T461"/>
  <c r="S461"/>
  <c r="P461"/>
  <c r="O461"/>
  <c r="N461"/>
  <c r="M461"/>
  <c r="L461"/>
  <c r="K461"/>
  <c r="I461"/>
  <c r="G461"/>
  <c r="F461"/>
  <c r="E461"/>
  <c r="B461"/>
  <c r="A461"/>
  <c r="T460"/>
  <c r="S460"/>
  <c r="P460"/>
  <c r="O460"/>
  <c r="N460"/>
  <c r="M460"/>
  <c r="L460"/>
  <c r="K460"/>
  <c r="I460"/>
  <c r="G460"/>
  <c r="F460"/>
  <c r="E460"/>
  <c r="B460"/>
  <c r="A460"/>
  <c r="T459"/>
  <c r="S459"/>
  <c r="P459"/>
  <c r="O459"/>
  <c r="N459"/>
  <c r="M459"/>
  <c r="L459"/>
  <c r="K459"/>
  <c r="I459"/>
  <c r="G459"/>
  <c r="F459"/>
  <c r="E459"/>
  <c r="B459"/>
  <c r="A459"/>
  <c r="T458"/>
  <c r="S458"/>
  <c r="P458"/>
  <c r="O458"/>
  <c r="N458"/>
  <c r="M458"/>
  <c r="L458"/>
  <c r="K458"/>
  <c r="I458"/>
  <c r="G458"/>
  <c r="F458"/>
  <c r="E458"/>
  <c r="B458"/>
  <c r="A458"/>
  <c r="D456"/>
  <c r="C456"/>
  <c r="D455"/>
  <c r="C455"/>
  <c r="D454"/>
  <c r="C463" s="1"/>
  <c r="C454"/>
  <c r="D453"/>
  <c r="C453"/>
  <c r="T449"/>
  <c r="S449"/>
  <c r="P449"/>
  <c r="O449"/>
  <c r="N449"/>
  <c r="M449"/>
  <c r="L449"/>
  <c r="K449"/>
  <c r="I449"/>
  <c r="G449"/>
  <c r="F449"/>
  <c r="E449"/>
  <c r="B449"/>
  <c r="A449"/>
  <c r="T448"/>
  <c r="S448"/>
  <c r="P448"/>
  <c r="O448"/>
  <c r="N448"/>
  <c r="M448"/>
  <c r="L448"/>
  <c r="K448"/>
  <c r="I448"/>
  <c r="G448"/>
  <c r="F448"/>
  <c r="E448"/>
  <c r="B448"/>
  <c r="A448"/>
  <c r="T447"/>
  <c r="S447"/>
  <c r="P447"/>
  <c r="O447"/>
  <c r="N447"/>
  <c r="M447"/>
  <c r="L447"/>
  <c r="K447"/>
  <c r="I447"/>
  <c r="G447"/>
  <c r="F447"/>
  <c r="E447"/>
  <c r="B447"/>
  <c r="A447"/>
  <c r="T446"/>
  <c r="S446"/>
  <c r="P446"/>
  <c r="O446"/>
  <c r="N446"/>
  <c r="M446"/>
  <c r="L446"/>
  <c r="K446"/>
  <c r="I446"/>
  <c r="G446"/>
  <c r="F446"/>
  <c r="E446"/>
  <c r="B446"/>
  <c r="A446"/>
  <c r="T445"/>
  <c r="S445"/>
  <c r="P445"/>
  <c r="O445"/>
  <c r="N445"/>
  <c r="M445"/>
  <c r="L445"/>
  <c r="K445"/>
  <c r="I445"/>
  <c r="G445"/>
  <c r="F445"/>
  <c r="E445"/>
  <c r="B445"/>
  <c r="A445"/>
  <c r="T444"/>
  <c r="S444"/>
  <c r="P444"/>
  <c r="O444"/>
  <c r="N444"/>
  <c r="M444"/>
  <c r="L444"/>
  <c r="K444"/>
  <c r="I444"/>
  <c r="G444"/>
  <c r="F444"/>
  <c r="E444"/>
  <c r="B444"/>
  <c r="A444"/>
  <c r="D442"/>
  <c r="C442"/>
  <c r="D441"/>
  <c r="C441"/>
  <c r="D440"/>
  <c r="C440"/>
  <c r="D439"/>
  <c r="C439"/>
  <c r="T435"/>
  <c r="S435"/>
  <c r="P435"/>
  <c r="O435"/>
  <c r="N435"/>
  <c r="M435"/>
  <c r="L435"/>
  <c r="K435"/>
  <c r="I435"/>
  <c r="G435"/>
  <c r="F435"/>
  <c r="E435"/>
  <c r="B435"/>
  <c r="A435"/>
  <c r="T434"/>
  <c r="S434"/>
  <c r="P434"/>
  <c r="O434"/>
  <c r="N434"/>
  <c r="M434"/>
  <c r="L434"/>
  <c r="K434"/>
  <c r="I434"/>
  <c r="G434"/>
  <c r="F434"/>
  <c r="E434"/>
  <c r="B434"/>
  <c r="A434"/>
  <c r="T433"/>
  <c r="S433"/>
  <c r="P433"/>
  <c r="O433"/>
  <c r="N433"/>
  <c r="M433"/>
  <c r="L433"/>
  <c r="K433"/>
  <c r="I433"/>
  <c r="G433"/>
  <c r="F433"/>
  <c r="E433"/>
  <c r="B433"/>
  <c r="A433"/>
  <c r="T432"/>
  <c r="S432"/>
  <c r="P432"/>
  <c r="O432"/>
  <c r="N432"/>
  <c r="M432"/>
  <c r="L432"/>
  <c r="K432"/>
  <c r="I432"/>
  <c r="G432"/>
  <c r="F432"/>
  <c r="E432"/>
  <c r="B432"/>
  <c r="A432"/>
  <c r="T431"/>
  <c r="S431"/>
  <c r="P431"/>
  <c r="O431"/>
  <c r="N431"/>
  <c r="M431"/>
  <c r="L431"/>
  <c r="K431"/>
  <c r="I431"/>
  <c r="G431"/>
  <c r="F431"/>
  <c r="E431"/>
  <c r="B431"/>
  <c r="A431"/>
  <c r="T430"/>
  <c r="S430"/>
  <c r="P430"/>
  <c r="O430"/>
  <c r="N430"/>
  <c r="M430"/>
  <c r="L430"/>
  <c r="K430"/>
  <c r="I430"/>
  <c r="G430"/>
  <c r="F430"/>
  <c r="E430"/>
  <c r="B430"/>
  <c r="A430"/>
  <c r="D428"/>
  <c r="C428"/>
  <c r="D427"/>
  <c r="C427"/>
  <c r="D426"/>
  <c r="C426"/>
  <c r="D425"/>
  <c r="C425"/>
  <c r="T421"/>
  <c r="S421"/>
  <c r="P421"/>
  <c r="O421"/>
  <c r="N421"/>
  <c r="M421"/>
  <c r="L421"/>
  <c r="K421"/>
  <c r="I421"/>
  <c r="G421"/>
  <c r="F421"/>
  <c r="E421"/>
  <c r="B421"/>
  <c r="A421"/>
  <c r="T420"/>
  <c r="S420"/>
  <c r="P420"/>
  <c r="O420"/>
  <c r="N420"/>
  <c r="M420"/>
  <c r="L420"/>
  <c r="K420"/>
  <c r="I420"/>
  <c r="G420"/>
  <c r="F420"/>
  <c r="E420"/>
  <c r="B420"/>
  <c r="A420"/>
  <c r="T419"/>
  <c r="S419"/>
  <c r="P419"/>
  <c r="O419"/>
  <c r="N419"/>
  <c r="M419"/>
  <c r="L419"/>
  <c r="K419"/>
  <c r="I419"/>
  <c r="G419"/>
  <c r="F419"/>
  <c r="E419"/>
  <c r="B419"/>
  <c r="A419"/>
  <c r="T418"/>
  <c r="S418"/>
  <c r="P418"/>
  <c r="O418"/>
  <c r="N418"/>
  <c r="M418"/>
  <c r="L418"/>
  <c r="K418"/>
  <c r="I418"/>
  <c r="G418"/>
  <c r="F418"/>
  <c r="E418"/>
  <c r="B418"/>
  <c r="A418"/>
  <c r="T417"/>
  <c r="S417"/>
  <c r="P417"/>
  <c r="O417"/>
  <c r="N417"/>
  <c r="M417"/>
  <c r="L417"/>
  <c r="K417"/>
  <c r="I417"/>
  <c r="G417"/>
  <c r="F417"/>
  <c r="E417"/>
  <c r="B417"/>
  <c r="A417"/>
  <c r="T416"/>
  <c r="S416"/>
  <c r="P416"/>
  <c r="O416"/>
  <c r="N416"/>
  <c r="M416"/>
  <c r="L416"/>
  <c r="K416"/>
  <c r="I416"/>
  <c r="G416"/>
  <c r="F416"/>
  <c r="E416"/>
  <c r="B416"/>
  <c r="A416"/>
  <c r="D414"/>
  <c r="C414"/>
  <c r="D413"/>
  <c r="C413"/>
  <c r="D412"/>
  <c r="Q412" s="1"/>
  <c r="C412"/>
  <c r="D411"/>
  <c r="C411"/>
  <c r="T407"/>
  <c r="S407"/>
  <c r="P407"/>
  <c r="O407"/>
  <c r="N407"/>
  <c r="M407"/>
  <c r="L407"/>
  <c r="K407"/>
  <c r="I407"/>
  <c r="G407"/>
  <c r="F407"/>
  <c r="E407"/>
  <c r="B407"/>
  <c r="A407"/>
  <c r="T406"/>
  <c r="S406"/>
  <c r="P406"/>
  <c r="O406"/>
  <c r="N406"/>
  <c r="M406"/>
  <c r="L406"/>
  <c r="K406"/>
  <c r="I406"/>
  <c r="G406"/>
  <c r="F406"/>
  <c r="E406"/>
  <c r="B406"/>
  <c r="A406"/>
  <c r="T405"/>
  <c r="S405"/>
  <c r="P405"/>
  <c r="O405"/>
  <c r="N405"/>
  <c r="M405"/>
  <c r="L405"/>
  <c r="K405"/>
  <c r="I405"/>
  <c r="G405"/>
  <c r="F405"/>
  <c r="E405"/>
  <c r="B405"/>
  <c r="A405"/>
  <c r="T404"/>
  <c r="S404"/>
  <c r="P404"/>
  <c r="O404"/>
  <c r="N404"/>
  <c r="M404"/>
  <c r="L404"/>
  <c r="K404"/>
  <c r="I404"/>
  <c r="G404"/>
  <c r="F404"/>
  <c r="E404"/>
  <c r="B404"/>
  <c r="A404"/>
  <c r="T403"/>
  <c r="S403"/>
  <c r="P403"/>
  <c r="O403"/>
  <c r="N403"/>
  <c r="M403"/>
  <c r="L403"/>
  <c r="K403"/>
  <c r="I403"/>
  <c r="G403"/>
  <c r="F403"/>
  <c r="E403"/>
  <c r="B403"/>
  <c r="A403"/>
  <c r="T402"/>
  <c r="S402"/>
  <c r="P402"/>
  <c r="O402"/>
  <c r="N402"/>
  <c r="M402"/>
  <c r="L402"/>
  <c r="K402"/>
  <c r="I402"/>
  <c r="G402"/>
  <c r="F402"/>
  <c r="E402"/>
  <c r="B402"/>
  <c r="A402"/>
  <c r="D400"/>
  <c r="C400"/>
  <c r="D399"/>
  <c r="C399"/>
  <c r="D398"/>
  <c r="C407" s="1"/>
  <c r="C398"/>
  <c r="D397"/>
  <c r="C397"/>
  <c r="T393"/>
  <c r="S393"/>
  <c r="P393"/>
  <c r="O393"/>
  <c r="N393"/>
  <c r="M393"/>
  <c r="L393"/>
  <c r="K393"/>
  <c r="I393"/>
  <c r="H393"/>
  <c r="F393"/>
  <c r="E393"/>
  <c r="B393"/>
  <c r="A393"/>
  <c r="T392"/>
  <c r="S392"/>
  <c r="P392"/>
  <c r="O392"/>
  <c r="N392"/>
  <c r="M392"/>
  <c r="L392"/>
  <c r="K392"/>
  <c r="I392"/>
  <c r="H392"/>
  <c r="F392"/>
  <c r="E392"/>
  <c r="B392"/>
  <c r="A392"/>
  <c r="T391"/>
  <c r="S391"/>
  <c r="P391"/>
  <c r="O391"/>
  <c r="N391"/>
  <c r="M391"/>
  <c r="L391"/>
  <c r="K391"/>
  <c r="I391"/>
  <c r="H391"/>
  <c r="F391"/>
  <c r="E391"/>
  <c r="B391"/>
  <c r="A391"/>
  <c r="T390"/>
  <c r="S390"/>
  <c r="P390"/>
  <c r="O390"/>
  <c r="N390"/>
  <c r="M390"/>
  <c r="L390"/>
  <c r="K390"/>
  <c r="I390"/>
  <c r="H390"/>
  <c r="F390"/>
  <c r="E390"/>
  <c r="B390"/>
  <c r="A390"/>
  <c r="T389"/>
  <c r="S389"/>
  <c r="P389"/>
  <c r="O389"/>
  <c r="N389"/>
  <c r="M389"/>
  <c r="L389"/>
  <c r="K389"/>
  <c r="I389"/>
  <c r="H389"/>
  <c r="F389"/>
  <c r="E389"/>
  <c r="B389"/>
  <c r="A389"/>
  <c r="T388"/>
  <c r="S388"/>
  <c r="P388"/>
  <c r="O388"/>
  <c r="N388"/>
  <c r="M388"/>
  <c r="L388"/>
  <c r="K388"/>
  <c r="I388"/>
  <c r="H388"/>
  <c r="F388"/>
  <c r="E388"/>
  <c r="B388"/>
  <c r="A388"/>
  <c r="D386"/>
  <c r="C386"/>
  <c r="D385"/>
  <c r="C385"/>
  <c r="D384"/>
  <c r="Q384" s="1"/>
  <c r="C384"/>
  <c r="D383"/>
  <c r="C383"/>
  <c r="T379"/>
  <c r="S379"/>
  <c r="P379"/>
  <c r="O379"/>
  <c r="N379"/>
  <c r="M379"/>
  <c r="L379"/>
  <c r="K379"/>
  <c r="I379"/>
  <c r="G379"/>
  <c r="F379"/>
  <c r="E379"/>
  <c r="B379"/>
  <c r="A379"/>
  <c r="T378"/>
  <c r="S378"/>
  <c r="P378"/>
  <c r="O378"/>
  <c r="N378"/>
  <c r="M378"/>
  <c r="L378"/>
  <c r="K378"/>
  <c r="I378"/>
  <c r="G378"/>
  <c r="F378"/>
  <c r="E378"/>
  <c r="B378"/>
  <c r="A378"/>
  <c r="T377"/>
  <c r="S377"/>
  <c r="P377"/>
  <c r="O377"/>
  <c r="N377"/>
  <c r="M377"/>
  <c r="L377"/>
  <c r="K377"/>
  <c r="I377"/>
  <c r="G377"/>
  <c r="F377"/>
  <c r="E377"/>
  <c r="B377"/>
  <c r="A377"/>
  <c r="T376"/>
  <c r="S376"/>
  <c r="P376"/>
  <c r="O376"/>
  <c r="N376"/>
  <c r="M376"/>
  <c r="L376"/>
  <c r="K376"/>
  <c r="I376"/>
  <c r="G376"/>
  <c r="F376"/>
  <c r="E376"/>
  <c r="B376"/>
  <c r="A376"/>
  <c r="T375"/>
  <c r="S375"/>
  <c r="P375"/>
  <c r="O375"/>
  <c r="N375"/>
  <c r="M375"/>
  <c r="L375"/>
  <c r="K375"/>
  <c r="I375"/>
  <c r="G375"/>
  <c r="F375"/>
  <c r="E375"/>
  <c r="B375"/>
  <c r="A375"/>
  <c r="T374"/>
  <c r="S374"/>
  <c r="P374"/>
  <c r="O374"/>
  <c r="N374"/>
  <c r="M374"/>
  <c r="L374"/>
  <c r="K374"/>
  <c r="I374"/>
  <c r="G374"/>
  <c r="F374"/>
  <c r="E374"/>
  <c r="B374"/>
  <c r="A374"/>
  <c r="D372"/>
  <c r="C372"/>
  <c r="D371"/>
  <c r="C371"/>
  <c r="D370"/>
  <c r="C379" s="1"/>
  <c r="C370"/>
  <c r="D369"/>
  <c r="C369"/>
  <c r="T365"/>
  <c r="S365"/>
  <c r="P365"/>
  <c r="O365"/>
  <c r="N365"/>
  <c r="M365"/>
  <c r="L365"/>
  <c r="K365"/>
  <c r="I365"/>
  <c r="G365"/>
  <c r="F365"/>
  <c r="E365"/>
  <c r="B365"/>
  <c r="A365"/>
  <c r="T364"/>
  <c r="S364"/>
  <c r="P364"/>
  <c r="O364"/>
  <c r="N364"/>
  <c r="M364"/>
  <c r="L364"/>
  <c r="K364"/>
  <c r="I364"/>
  <c r="G364"/>
  <c r="F364"/>
  <c r="E364"/>
  <c r="B364"/>
  <c r="A364"/>
  <c r="T363"/>
  <c r="S363"/>
  <c r="P363"/>
  <c r="O363"/>
  <c r="N363"/>
  <c r="M363"/>
  <c r="L363"/>
  <c r="K363"/>
  <c r="I363"/>
  <c r="G363"/>
  <c r="F363"/>
  <c r="E363"/>
  <c r="B363"/>
  <c r="A363"/>
  <c r="T362"/>
  <c r="S362"/>
  <c r="P362"/>
  <c r="O362"/>
  <c r="N362"/>
  <c r="M362"/>
  <c r="L362"/>
  <c r="K362"/>
  <c r="I362"/>
  <c r="G362"/>
  <c r="F362"/>
  <c r="E362"/>
  <c r="B362"/>
  <c r="A362"/>
  <c r="T361"/>
  <c r="S361"/>
  <c r="P361"/>
  <c r="O361"/>
  <c r="N361"/>
  <c r="M361"/>
  <c r="L361"/>
  <c r="K361"/>
  <c r="I361"/>
  <c r="G361"/>
  <c r="F361"/>
  <c r="E361"/>
  <c r="B361"/>
  <c r="A361"/>
  <c r="T360"/>
  <c r="S360"/>
  <c r="P360"/>
  <c r="O360"/>
  <c r="N360"/>
  <c r="M360"/>
  <c r="L360"/>
  <c r="K360"/>
  <c r="I360"/>
  <c r="G360"/>
  <c r="F360"/>
  <c r="E360"/>
  <c r="B360"/>
  <c r="A360"/>
  <c r="D358"/>
  <c r="D361" s="1"/>
  <c r="C358"/>
  <c r="D357"/>
  <c r="C357"/>
  <c r="D356"/>
  <c r="Q356" s="1"/>
  <c r="C356"/>
  <c r="D355"/>
  <c r="C355"/>
  <c r="T351"/>
  <c r="S351"/>
  <c r="P351"/>
  <c r="O351"/>
  <c r="N351"/>
  <c r="M351"/>
  <c r="L351"/>
  <c r="K351"/>
  <c r="I351"/>
  <c r="G351"/>
  <c r="F351"/>
  <c r="E351"/>
  <c r="B351"/>
  <c r="A351"/>
  <c r="T350"/>
  <c r="S350"/>
  <c r="P350"/>
  <c r="O350"/>
  <c r="N350"/>
  <c r="M350"/>
  <c r="L350"/>
  <c r="K350"/>
  <c r="I350"/>
  <c r="G350"/>
  <c r="F350"/>
  <c r="E350"/>
  <c r="B350"/>
  <c r="A350"/>
  <c r="T349"/>
  <c r="S349"/>
  <c r="P349"/>
  <c r="O349"/>
  <c r="N349"/>
  <c r="M349"/>
  <c r="L349"/>
  <c r="K349"/>
  <c r="I349"/>
  <c r="G349"/>
  <c r="F349"/>
  <c r="E349"/>
  <c r="B349"/>
  <c r="A349"/>
  <c r="T348"/>
  <c r="S348"/>
  <c r="P348"/>
  <c r="O348"/>
  <c r="N348"/>
  <c r="M348"/>
  <c r="L348"/>
  <c r="K348"/>
  <c r="I348"/>
  <c r="G348"/>
  <c r="F348"/>
  <c r="E348"/>
  <c r="B348"/>
  <c r="A348"/>
  <c r="T347"/>
  <c r="S347"/>
  <c r="P347"/>
  <c r="O347"/>
  <c r="N347"/>
  <c r="M347"/>
  <c r="L347"/>
  <c r="K347"/>
  <c r="I347"/>
  <c r="G347"/>
  <c r="F347"/>
  <c r="E347"/>
  <c r="B347"/>
  <c r="A347"/>
  <c r="T346"/>
  <c r="S346"/>
  <c r="P346"/>
  <c r="O346"/>
  <c r="N346"/>
  <c r="M346"/>
  <c r="L346"/>
  <c r="K346"/>
  <c r="I346"/>
  <c r="G346"/>
  <c r="F346"/>
  <c r="E346"/>
  <c r="B346"/>
  <c r="A346"/>
  <c r="D344"/>
  <c r="Q344" s="1"/>
  <c r="C344"/>
  <c r="D343"/>
  <c r="C343"/>
  <c r="D342"/>
  <c r="Q342" s="1"/>
  <c r="C342"/>
  <c r="D341"/>
  <c r="C341"/>
  <c r="T337"/>
  <c r="S337"/>
  <c r="P337"/>
  <c r="O337"/>
  <c r="N337"/>
  <c r="M337"/>
  <c r="L337"/>
  <c r="K337"/>
  <c r="I337"/>
  <c r="G337"/>
  <c r="F337"/>
  <c r="E337"/>
  <c r="B337"/>
  <c r="A337"/>
  <c r="T336"/>
  <c r="S336"/>
  <c r="P336"/>
  <c r="O336"/>
  <c r="N336"/>
  <c r="M336"/>
  <c r="L336"/>
  <c r="K336"/>
  <c r="I336"/>
  <c r="G336"/>
  <c r="F336"/>
  <c r="E336"/>
  <c r="B336"/>
  <c r="A336"/>
  <c r="T335"/>
  <c r="S335"/>
  <c r="P335"/>
  <c r="O335"/>
  <c r="N335"/>
  <c r="M335"/>
  <c r="L335"/>
  <c r="K335"/>
  <c r="I335"/>
  <c r="G335"/>
  <c r="F335"/>
  <c r="E335"/>
  <c r="B335"/>
  <c r="A335"/>
  <c r="T334"/>
  <c r="S334"/>
  <c r="P334"/>
  <c r="O334"/>
  <c r="N334"/>
  <c r="M334"/>
  <c r="L334"/>
  <c r="K334"/>
  <c r="I334"/>
  <c r="G334"/>
  <c r="F334"/>
  <c r="E334"/>
  <c r="B334"/>
  <c r="A334"/>
  <c r="T333"/>
  <c r="S333"/>
  <c r="P333"/>
  <c r="O333"/>
  <c r="N333"/>
  <c r="M333"/>
  <c r="L333"/>
  <c r="K333"/>
  <c r="I333"/>
  <c r="G333"/>
  <c r="F333"/>
  <c r="E333"/>
  <c r="B333"/>
  <c r="A333"/>
  <c r="T332"/>
  <c r="S332"/>
  <c r="P332"/>
  <c r="O332"/>
  <c r="N332"/>
  <c r="M332"/>
  <c r="L332"/>
  <c r="K332"/>
  <c r="I332"/>
  <c r="G332"/>
  <c r="F332"/>
  <c r="E332"/>
  <c r="B332"/>
  <c r="A332"/>
  <c r="D330"/>
  <c r="D333" s="1"/>
  <c r="C330"/>
  <c r="D329"/>
  <c r="C329"/>
  <c r="D328"/>
  <c r="C333" s="1"/>
  <c r="C328"/>
  <c r="D327"/>
  <c r="C327"/>
  <c r="T323"/>
  <c r="S323"/>
  <c r="P323"/>
  <c r="O323"/>
  <c r="N323"/>
  <c r="M323"/>
  <c r="L323"/>
  <c r="K323"/>
  <c r="I323"/>
  <c r="G323"/>
  <c r="F323"/>
  <c r="E323"/>
  <c r="B323"/>
  <c r="A323"/>
  <c r="T322"/>
  <c r="S322"/>
  <c r="P322"/>
  <c r="O322"/>
  <c r="N322"/>
  <c r="M322"/>
  <c r="L322"/>
  <c r="K322"/>
  <c r="I322"/>
  <c r="G322"/>
  <c r="F322"/>
  <c r="E322"/>
  <c r="B322"/>
  <c r="A322"/>
  <c r="T321"/>
  <c r="S321"/>
  <c r="P321"/>
  <c r="O321"/>
  <c r="N321"/>
  <c r="M321"/>
  <c r="L321"/>
  <c r="K321"/>
  <c r="I321"/>
  <c r="G321"/>
  <c r="F321"/>
  <c r="E321"/>
  <c r="B321"/>
  <c r="A321"/>
  <c r="T320"/>
  <c r="S320"/>
  <c r="P320"/>
  <c r="O320"/>
  <c r="N320"/>
  <c r="M320"/>
  <c r="L320"/>
  <c r="K320"/>
  <c r="I320"/>
  <c r="G320"/>
  <c r="F320"/>
  <c r="E320"/>
  <c r="B320"/>
  <c r="A320"/>
  <c r="T319"/>
  <c r="S319"/>
  <c r="P319"/>
  <c r="O319"/>
  <c r="N319"/>
  <c r="M319"/>
  <c r="L319"/>
  <c r="K319"/>
  <c r="I319"/>
  <c r="G319"/>
  <c r="F319"/>
  <c r="E319"/>
  <c r="B319"/>
  <c r="A319"/>
  <c r="T318"/>
  <c r="S318"/>
  <c r="P318"/>
  <c r="O318"/>
  <c r="N318"/>
  <c r="M318"/>
  <c r="L318"/>
  <c r="K318"/>
  <c r="I318"/>
  <c r="G318"/>
  <c r="F318"/>
  <c r="E318"/>
  <c r="B318"/>
  <c r="A318"/>
  <c r="D316"/>
  <c r="Q316" s="1"/>
  <c r="C316"/>
  <c r="D315"/>
  <c r="C315"/>
  <c r="D314"/>
  <c r="D320" s="1"/>
  <c r="C314"/>
  <c r="D313"/>
  <c r="C313"/>
  <c r="T309"/>
  <c r="S309"/>
  <c r="P309"/>
  <c r="O309"/>
  <c r="N309"/>
  <c r="M309"/>
  <c r="L309"/>
  <c r="K309"/>
  <c r="I309"/>
  <c r="G309"/>
  <c r="F309"/>
  <c r="E309"/>
  <c r="B309"/>
  <c r="A309"/>
  <c r="T308"/>
  <c r="S308"/>
  <c r="P308"/>
  <c r="O308"/>
  <c r="N308"/>
  <c r="M308"/>
  <c r="L308"/>
  <c r="K308"/>
  <c r="I308"/>
  <c r="G308"/>
  <c r="F308"/>
  <c r="E308"/>
  <c r="B308"/>
  <c r="A308"/>
  <c r="T307"/>
  <c r="S307"/>
  <c r="P307"/>
  <c r="O307"/>
  <c r="N307"/>
  <c r="M307"/>
  <c r="L307"/>
  <c r="K307"/>
  <c r="I307"/>
  <c r="G307"/>
  <c r="F307"/>
  <c r="E307"/>
  <c r="B307"/>
  <c r="A307"/>
  <c r="T306"/>
  <c r="S306"/>
  <c r="P306"/>
  <c r="O306"/>
  <c r="N306"/>
  <c r="M306"/>
  <c r="L306"/>
  <c r="K306"/>
  <c r="I306"/>
  <c r="G306"/>
  <c r="F306"/>
  <c r="E306"/>
  <c r="B306"/>
  <c r="A306"/>
  <c r="T305"/>
  <c r="S305"/>
  <c r="P305"/>
  <c r="O305"/>
  <c r="N305"/>
  <c r="M305"/>
  <c r="L305"/>
  <c r="K305"/>
  <c r="I305"/>
  <c r="G305"/>
  <c r="F305"/>
  <c r="E305"/>
  <c r="B305"/>
  <c r="A305"/>
  <c r="T304"/>
  <c r="S304"/>
  <c r="P304"/>
  <c r="O304"/>
  <c r="N304"/>
  <c r="M304"/>
  <c r="L304"/>
  <c r="K304"/>
  <c r="I304"/>
  <c r="G304"/>
  <c r="F304"/>
  <c r="E304"/>
  <c r="B304"/>
  <c r="A304"/>
  <c r="D302"/>
  <c r="D308" s="1"/>
  <c r="C302"/>
  <c r="D301"/>
  <c r="C301"/>
  <c r="D300"/>
  <c r="C309" s="1"/>
  <c r="C300"/>
  <c r="D299"/>
  <c r="C308" s="1"/>
  <c r="C299"/>
  <c r="T295"/>
  <c r="S295"/>
  <c r="P295"/>
  <c r="O295"/>
  <c r="N295"/>
  <c r="M295"/>
  <c r="L295"/>
  <c r="K295"/>
  <c r="J295"/>
  <c r="G295"/>
  <c r="F295"/>
  <c r="E295"/>
  <c r="B295"/>
  <c r="A295"/>
  <c r="T294"/>
  <c r="S294"/>
  <c r="P294"/>
  <c r="O294"/>
  <c r="N294"/>
  <c r="M294"/>
  <c r="L294"/>
  <c r="K294"/>
  <c r="J294"/>
  <c r="G294"/>
  <c r="F294"/>
  <c r="E294"/>
  <c r="B294"/>
  <c r="A294"/>
  <c r="T293"/>
  <c r="S293"/>
  <c r="P293"/>
  <c r="O293"/>
  <c r="N293"/>
  <c r="M293"/>
  <c r="L293"/>
  <c r="K293"/>
  <c r="J293"/>
  <c r="G293"/>
  <c r="F293"/>
  <c r="E293"/>
  <c r="B293"/>
  <c r="A293"/>
  <c r="T292"/>
  <c r="S292"/>
  <c r="P292"/>
  <c r="O292"/>
  <c r="N292"/>
  <c r="M292"/>
  <c r="L292"/>
  <c r="K292"/>
  <c r="J292"/>
  <c r="G292"/>
  <c r="F292"/>
  <c r="E292"/>
  <c r="B292"/>
  <c r="A292"/>
  <c r="T291"/>
  <c r="S291"/>
  <c r="P291"/>
  <c r="O291"/>
  <c r="N291"/>
  <c r="M291"/>
  <c r="L291"/>
  <c r="K291"/>
  <c r="J291"/>
  <c r="G291"/>
  <c r="F291"/>
  <c r="E291"/>
  <c r="B291"/>
  <c r="A291"/>
  <c r="T290"/>
  <c r="S290"/>
  <c r="P290"/>
  <c r="O290"/>
  <c r="N290"/>
  <c r="M290"/>
  <c r="L290"/>
  <c r="K290"/>
  <c r="J290"/>
  <c r="G290"/>
  <c r="F290"/>
  <c r="E290"/>
  <c r="B290"/>
  <c r="A290"/>
  <c r="D288"/>
  <c r="Q288" s="1"/>
  <c r="C288"/>
  <c r="D287"/>
  <c r="Q287" s="1"/>
  <c r="C287"/>
  <c r="D286"/>
  <c r="Q286" s="1"/>
  <c r="C286"/>
  <c r="D285"/>
  <c r="C294" s="1"/>
  <c r="C285"/>
  <c r="T281"/>
  <c r="S281"/>
  <c r="P281"/>
  <c r="O281"/>
  <c r="N281"/>
  <c r="M281"/>
  <c r="L281"/>
  <c r="K281"/>
  <c r="I281"/>
  <c r="G281"/>
  <c r="F281"/>
  <c r="E281"/>
  <c r="B281"/>
  <c r="A281"/>
  <c r="T280"/>
  <c r="S280"/>
  <c r="P280"/>
  <c r="O280"/>
  <c r="N280"/>
  <c r="M280"/>
  <c r="L280"/>
  <c r="K280"/>
  <c r="I280"/>
  <c r="G280"/>
  <c r="F280"/>
  <c r="E280"/>
  <c r="B280"/>
  <c r="A280"/>
  <c r="T279"/>
  <c r="S279"/>
  <c r="P279"/>
  <c r="O279"/>
  <c r="N279"/>
  <c r="M279"/>
  <c r="L279"/>
  <c r="K279"/>
  <c r="I279"/>
  <c r="G279"/>
  <c r="F279"/>
  <c r="E279"/>
  <c r="B279"/>
  <c r="A279"/>
  <c r="T278"/>
  <c r="S278"/>
  <c r="P278"/>
  <c r="O278"/>
  <c r="N278"/>
  <c r="M278"/>
  <c r="L278"/>
  <c r="K278"/>
  <c r="I278"/>
  <c r="G278"/>
  <c r="F278"/>
  <c r="E278"/>
  <c r="B278"/>
  <c r="A278"/>
  <c r="T277"/>
  <c r="S277"/>
  <c r="P277"/>
  <c r="O277"/>
  <c r="N277"/>
  <c r="M277"/>
  <c r="L277"/>
  <c r="K277"/>
  <c r="I277"/>
  <c r="G277"/>
  <c r="F277"/>
  <c r="E277"/>
  <c r="B277"/>
  <c r="A277"/>
  <c r="T276"/>
  <c r="S276"/>
  <c r="P276"/>
  <c r="O276"/>
  <c r="N276"/>
  <c r="M276"/>
  <c r="L276"/>
  <c r="K276"/>
  <c r="I276"/>
  <c r="G276"/>
  <c r="F276"/>
  <c r="E276"/>
  <c r="B276"/>
  <c r="A276"/>
  <c r="D274"/>
  <c r="Q274" s="1"/>
  <c r="C274"/>
  <c r="D273"/>
  <c r="D281" s="1"/>
  <c r="C273"/>
  <c r="D272"/>
  <c r="D278" s="1"/>
  <c r="C272"/>
  <c r="D271"/>
  <c r="C276" s="1"/>
  <c r="C271"/>
  <c r="T267"/>
  <c r="S267"/>
  <c r="P267"/>
  <c r="O267"/>
  <c r="N267"/>
  <c r="M267"/>
  <c r="L267"/>
  <c r="K267"/>
  <c r="I267"/>
  <c r="G267"/>
  <c r="F267"/>
  <c r="E267"/>
  <c r="B267"/>
  <c r="A267"/>
  <c r="T266"/>
  <c r="S266"/>
  <c r="P266"/>
  <c r="O266"/>
  <c r="N266"/>
  <c r="M266"/>
  <c r="L266"/>
  <c r="K266"/>
  <c r="I266"/>
  <c r="G266"/>
  <c r="F266"/>
  <c r="E266"/>
  <c r="B266"/>
  <c r="A266"/>
  <c r="T265"/>
  <c r="S265"/>
  <c r="P265"/>
  <c r="O265"/>
  <c r="N265"/>
  <c r="M265"/>
  <c r="L265"/>
  <c r="K265"/>
  <c r="I265"/>
  <c r="G265"/>
  <c r="F265"/>
  <c r="E265"/>
  <c r="B265"/>
  <c r="A265"/>
  <c r="T264"/>
  <c r="S264"/>
  <c r="P264"/>
  <c r="O264"/>
  <c r="N264"/>
  <c r="M264"/>
  <c r="L264"/>
  <c r="K264"/>
  <c r="I264"/>
  <c r="G264"/>
  <c r="F264"/>
  <c r="E264"/>
  <c r="B264"/>
  <c r="A264"/>
  <c r="T263"/>
  <c r="S263"/>
  <c r="P263"/>
  <c r="O263"/>
  <c r="N263"/>
  <c r="M263"/>
  <c r="L263"/>
  <c r="K263"/>
  <c r="I263"/>
  <c r="G263"/>
  <c r="F263"/>
  <c r="E263"/>
  <c r="B263"/>
  <c r="A263"/>
  <c r="T262"/>
  <c r="S262"/>
  <c r="P262"/>
  <c r="O262"/>
  <c r="N262"/>
  <c r="M262"/>
  <c r="L262"/>
  <c r="K262"/>
  <c r="I262"/>
  <c r="G262"/>
  <c r="F262"/>
  <c r="E262"/>
  <c r="B262"/>
  <c r="A262"/>
  <c r="D260"/>
  <c r="Q260" s="1"/>
  <c r="C260"/>
  <c r="D259"/>
  <c r="D267" s="1"/>
  <c r="C259"/>
  <c r="D258"/>
  <c r="C267" s="1"/>
  <c r="C258"/>
  <c r="D257"/>
  <c r="Q257" s="1"/>
  <c r="C257"/>
  <c r="T253"/>
  <c r="S253"/>
  <c r="P253"/>
  <c r="O253"/>
  <c r="N253"/>
  <c r="M253"/>
  <c r="L253"/>
  <c r="K253"/>
  <c r="I253"/>
  <c r="G253"/>
  <c r="F253"/>
  <c r="E253"/>
  <c r="B253"/>
  <c r="A253"/>
  <c r="T252"/>
  <c r="S252"/>
  <c r="P252"/>
  <c r="O252"/>
  <c r="N252"/>
  <c r="M252"/>
  <c r="L252"/>
  <c r="K252"/>
  <c r="I252"/>
  <c r="G252"/>
  <c r="F252"/>
  <c r="E252"/>
  <c r="B252"/>
  <c r="A252"/>
  <c r="T251"/>
  <c r="S251"/>
  <c r="P251"/>
  <c r="O251"/>
  <c r="N251"/>
  <c r="M251"/>
  <c r="L251"/>
  <c r="K251"/>
  <c r="I251"/>
  <c r="G251"/>
  <c r="F251"/>
  <c r="E251"/>
  <c r="B251"/>
  <c r="A251"/>
  <c r="T250"/>
  <c r="S250"/>
  <c r="P250"/>
  <c r="O250"/>
  <c r="N250"/>
  <c r="M250"/>
  <c r="L250"/>
  <c r="K250"/>
  <c r="I250"/>
  <c r="G250"/>
  <c r="F250"/>
  <c r="E250"/>
  <c r="B250"/>
  <c r="A250"/>
  <c r="T249"/>
  <c r="S249"/>
  <c r="P249"/>
  <c r="O249"/>
  <c r="N249"/>
  <c r="M249"/>
  <c r="L249"/>
  <c r="K249"/>
  <c r="I249"/>
  <c r="G249"/>
  <c r="F249"/>
  <c r="E249"/>
  <c r="B249"/>
  <c r="A249"/>
  <c r="T248"/>
  <c r="S248"/>
  <c r="P248"/>
  <c r="O248"/>
  <c r="N248"/>
  <c r="M248"/>
  <c r="L248"/>
  <c r="K248"/>
  <c r="I248"/>
  <c r="G248"/>
  <c r="F248"/>
  <c r="E248"/>
  <c r="B248"/>
  <c r="A248"/>
  <c r="D246"/>
  <c r="Q246" s="1"/>
  <c r="C246"/>
  <c r="D245"/>
  <c r="D253" s="1"/>
  <c r="C245"/>
  <c r="D244"/>
  <c r="C253" s="1"/>
  <c r="C244"/>
  <c r="D243"/>
  <c r="C252" s="1"/>
  <c r="C243"/>
  <c r="T239"/>
  <c r="S239"/>
  <c r="P239"/>
  <c r="O239"/>
  <c r="N239"/>
  <c r="M239"/>
  <c r="L239"/>
  <c r="K239"/>
  <c r="I239"/>
  <c r="G239"/>
  <c r="F239"/>
  <c r="E239"/>
  <c r="B239"/>
  <c r="A239"/>
  <c r="T238"/>
  <c r="S238"/>
  <c r="P238"/>
  <c r="O238"/>
  <c r="N238"/>
  <c r="M238"/>
  <c r="L238"/>
  <c r="K238"/>
  <c r="I238"/>
  <c r="G238"/>
  <c r="F238"/>
  <c r="E238"/>
  <c r="B238"/>
  <c r="A238"/>
  <c r="T237"/>
  <c r="S237"/>
  <c r="P237"/>
  <c r="O237"/>
  <c r="N237"/>
  <c r="M237"/>
  <c r="L237"/>
  <c r="K237"/>
  <c r="I237"/>
  <c r="G237"/>
  <c r="F237"/>
  <c r="E237"/>
  <c r="B237"/>
  <c r="A237"/>
  <c r="T236"/>
  <c r="S236"/>
  <c r="P236"/>
  <c r="O236"/>
  <c r="N236"/>
  <c r="M236"/>
  <c r="L236"/>
  <c r="K236"/>
  <c r="I236"/>
  <c r="G236"/>
  <c r="F236"/>
  <c r="E236"/>
  <c r="B236"/>
  <c r="A236"/>
  <c r="T235"/>
  <c r="S235"/>
  <c r="P235"/>
  <c r="O235"/>
  <c r="N235"/>
  <c r="M235"/>
  <c r="L235"/>
  <c r="K235"/>
  <c r="I235"/>
  <c r="G235"/>
  <c r="F235"/>
  <c r="E235"/>
  <c r="B235"/>
  <c r="A235"/>
  <c r="T234"/>
  <c r="S234"/>
  <c r="P234"/>
  <c r="O234"/>
  <c r="N234"/>
  <c r="M234"/>
  <c r="L234"/>
  <c r="K234"/>
  <c r="I234"/>
  <c r="G234"/>
  <c r="F234"/>
  <c r="E234"/>
  <c r="B234"/>
  <c r="A234"/>
  <c r="D232"/>
  <c r="Q232" s="1"/>
  <c r="C232"/>
  <c r="D231"/>
  <c r="D239" s="1"/>
  <c r="C231"/>
  <c r="D230"/>
  <c r="C235" s="1"/>
  <c r="C230"/>
  <c r="D229"/>
  <c r="C236" s="1"/>
  <c r="C229"/>
  <c r="T225"/>
  <c r="S225"/>
  <c r="P225"/>
  <c r="O225"/>
  <c r="N225"/>
  <c r="M225"/>
  <c r="L225"/>
  <c r="K225"/>
  <c r="I225"/>
  <c r="G225"/>
  <c r="F225"/>
  <c r="E225"/>
  <c r="B225"/>
  <c r="A225"/>
  <c r="T224"/>
  <c r="S224"/>
  <c r="P224"/>
  <c r="O224"/>
  <c r="N224"/>
  <c r="M224"/>
  <c r="L224"/>
  <c r="K224"/>
  <c r="I224"/>
  <c r="G224"/>
  <c r="F224"/>
  <c r="E224"/>
  <c r="B224"/>
  <c r="A224"/>
  <c r="T223"/>
  <c r="S223"/>
  <c r="P223"/>
  <c r="O223"/>
  <c r="N223"/>
  <c r="M223"/>
  <c r="L223"/>
  <c r="K223"/>
  <c r="I223"/>
  <c r="G223"/>
  <c r="F223"/>
  <c r="E223"/>
  <c r="B223"/>
  <c r="A223"/>
  <c r="T222"/>
  <c r="S222"/>
  <c r="P222"/>
  <c r="O222"/>
  <c r="N222"/>
  <c r="M222"/>
  <c r="L222"/>
  <c r="K222"/>
  <c r="I222"/>
  <c r="G222"/>
  <c r="F222"/>
  <c r="E222"/>
  <c r="B222"/>
  <c r="A222"/>
  <c r="T221"/>
  <c r="S221"/>
  <c r="P221"/>
  <c r="O221"/>
  <c r="N221"/>
  <c r="M221"/>
  <c r="L221"/>
  <c r="K221"/>
  <c r="I221"/>
  <c r="G221"/>
  <c r="F221"/>
  <c r="E221"/>
  <c r="B221"/>
  <c r="A221"/>
  <c r="T220"/>
  <c r="S220"/>
  <c r="P220"/>
  <c r="O220"/>
  <c r="N220"/>
  <c r="M220"/>
  <c r="L220"/>
  <c r="K220"/>
  <c r="I220"/>
  <c r="G220"/>
  <c r="F220"/>
  <c r="E220"/>
  <c r="B220"/>
  <c r="A220"/>
  <c r="D218"/>
  <c r="Q218" s="1"/>
  <c r="C218"/>
  <c r="D217"/>
  <c r="D225" s="1"/>
  <c r="C217"/>
  <c r="D216"/>
  <c r="D222" s="1"/>
  <c r="C216"/>
  <c r="D215"/>
  <c r="C220" s="1"/>
  <c r="C215"/>
  <c r="T211"/>
  <c r="S211"/>
  <c r="P211"/>
  <c r="O211"/>
  <c r="N211"/>
  <c r="M211"/>
  <c r="L211"/>
  <c r="K211"/>
  <c r="I211"/>
  <c r="G211"/>
  <c r="F211"/>
  <c r="E211"/>
  <c r="B211"/>
  <c r="A211"/>
  <c r="T210"/>
  <c r="S210"/>
  <c r="P210"/>
  <c r="O210"/>
  <c r="N210"/>
  <c r="M210"/>
  <c r="L210"/>
  <c r="K210"/>
  <c r="I210"/>
  <c r="G210"/>
  <c r="F210"/>
  <c r="E210"/>
  <c r="B210"/>
  <c r="A210"/>
  <c r="T209"/>
  <c r="S209"/>
  <c r="P209"/>
  <c r="O209"/>
  <c r="N209"/>
  <c r="M209"/>
  <c r="L209"/>
  <c r="K209"/>
  <c r="I209"/>
  <c r="G209"/>
  <c r="F209"/>
  <c r="E209"/>
  <c r="B209"/>
  <c r="A209"/>
  <c r="T208"/>
  <c r="S208"/>
  <c r="P208"/>
  <c r="O208"/>
  <c r="N208"/>
  <c r="M208"/>
  <c r="L208"/>
  <c r="K208"/>
  <c r="I208"/>
  <c r="G208"/>
  <c r="F208"/>
  <c r="E208"/>
  <c r="B208"/>
  <c r="A208"/>
  <c r="T207"/>
  <c r="S207"/>
  <c r="P207"/>
  <c r="O207"/>
  <c r="N207"/>
  <c r="M207"/>
  <c r="K207"/>
  <c r="I207"/>
  <c r="G207"/>
  <c r="F207"/>
  <c r="E207"/>
  <c r="B207"/>
  <c r="A207"/>
  <c r="T206"/>
  <c r="S206"/>
  <c r="P206"/>
  <c r="O206"/>
  <c r="N206"/>
  <c r="M206"/>
  <c r="K206"/>
  <c r="I206"/>
  <c r="G206"/>
  <c r="F206"/>
  <c r="E206"/>
  <c r="B206"/>
  <c r="A206"/>
  <c r="D204"/>
  <c r="D207" s="1"/>
  <c r="C204"/>
  <c r="D203"/>
  <c r="D211" s="1"/>
  <c r="C203"/>
  <c r="D202"/>
  <c r="C202"/>
  <c r="D201"/>
  <c r="C208" s="1"/>
  <c r="C201"/>
  <c r="T197"/>
  <c r="S197"/>
  <c r="P197"/>
  <c r="O197"/>
  <c r="N197"/>
  <c r="M197"/>
  <c r="L197"/>
  <c r="K197"/>
  <c r="I197"/>
  <c r="G197"/>
  <c r="F197"/>
  <c r="E197"/>
  <c r="B197"/>
  <c r="A197"/>
  <c r="T196"/>
  <c r="S196"/>
  <c r="P196"/>
  <c r="O196"/>
  <c r="N196"/>
  <c r="M196"/>
  <c r="L196"/>
  <c r="K196"/>
  <c r="I196"/>
  <c r="G196"/>
  <c r="F196"/>
  <c r="E196"/>
  <c r="B196"/>
  <c r="A196"/>
  <c r="T195"/>
  <c r="S195"/>
  <c r="P195"/>
  <c r="O195"/>
  <c r="N195"/>
  <c r="M195"/>
  <c r="L195"/>
  <c r="K195"/>
  <c r="I195"/>
  <c r="G195"/>
  <c r="F195"/>
  <c r="E195"/>
  <c r="B195"/>
  <c r="A195"/>
  <c r="T194"/>
  <c r="S194"/>
  <c r="P194"/>
  <c r="O194"/>
  <c r="N194"/>
  <c r="M194"/>
  <c r="L194"/>
  <c r="K194"/>
  <c r="I194"/>
  <c r="G194"/>
  <c r="F194"/>
  <c r="E194"/>
  <c r="B194"/>
  <c r="A194"/>
  <c r="T193"/>
  <c r="S193"/>
  <c r="P193"/>
  <c r="O193"/>
  <c r="N193"/>
  <c r="M193"/>
  <c r="L193"/>
  <c r="K193"/>
  <c r="I193"/>
  <c r="G193"/>
  <c r="F193"/>
  <c r="E193"/>
  <c r="B193"/>
  <c r="A193"/>
  <c r="T192"/>
  <c r="S192"/>
  <c r="P192"/>
  <c r="O192"/>
  <c r="N192"/>
  <c r="M192"/>
  <c r="L192"/>
  <c r="K192"/>
  <c r="I192"/>
  <c r="G192"/>
  <c r="F192"/>
  <c r="E192"/>
  <c r="B192"/>
  <c r="A192"/>
  <c r="D190"/>
  <c r="C190"/>
  <c r="D189"/>
  <c r="D192" s="1"/>
  <c r="C189"/>
  <c r="D188"/>
  <c r="C188"/>
  <c r="D187"/>
  <c r="C192" s="1"/>
  <c r="C187"/>
  <c r="T183"/>
  <c r="S183"/>
  <c r="P183"/>
  <c r="O183"/>
  <c r="N183"/>
  <c r="M183"/>
  <c r="L183"/>
  <c r="K183"/>
  <c r="I183"/>
  <c r="G183"/>
  <c r="F183"/>
  <c r="E183"/>
  <c r="B183"/>
  <c r="A183"/>
  <c r="T182"/>
  <c r="S182"/>
  <c r="P182"/>
  <c r="O182"/>
  <c r="N182"/>
  <c r="M182"/>
  <c r="L182"/>
  <c r="K182"/>
  <c r="I182"/>
  <c r="G182"/>
  <c r="F182"/>
  <c r="E182"/>
  <c r="B182"/>
  <c r="A182"/>
  <c r="T181"/>
  <c r="S181"/>
  <c r="P181"/>
  <c r="O181"/>
  <c r="N181"/>
  <c r="M181"/>
  <c r="L181"/>
  <c r="K181"/>
  <c r="I181"/>
  <c r="G181"/>
  <c r="F181"/>
  <c r="E181"/>
  <c r="B181"/>
  <c r="A181"/>
  <c r="T180"/>
  <c r="S180"/>
  <c r="P180"/>
  <c r="O180"/>
  <c r="N180"/>
  <c r="M180"/>
  <c r="L180"/>
  <c r="K180"/>
  <c r="I180"/>
  <c r="G180"/>
  <c r="F180"/>
  <c r="E180"/>
  <c r="B180"/>
  <c r="A180"/>
  <c r="T179"/>
  <c r="S179"/>
  <c r="P179"/>
  <c r="O179"/>
  <c r="N179"/>
  <c r="M179"/>
  <c r="L179"/>
  <c r="K179"/>
  <c r="I179"/>
  <c r="G179"/>
  <c r="F179"/>
  <c r="E179"/>
  <c r="B179"/>
  <c r="A179"/>
  <c r="T178"/>
  <c r="S178"/>
  <c r="P178"/>
  <c r="O178"/>
  <c r="N178"/>
  <c r="M178"/>
  <c r="L178"/>
  <c r="K178"/>
  <c r="I178"/>
  <c r="G178"/>
  <c r="F178"/>
  <c r="E178"/>
  <c r="B178"/>
  <c r="A178"/>
  <c r="D176"/>
  <c r="C176"/>
  <c r="D175"/>
  <c r="D183" s="1"/>
  <c r="C175"/>
  <c r="D174"/>
  <c r="C174"/>
  <c r="D173"/>
  <c r="Q173" s="1"/>
  <c r="C173"/>
  <c r="T169"/>
  <c r="S169"/>
  <c r="P169"/>
  <c r="O169"/>
  <c r="N169"/>
  <c r="M169"/>
  <c r="L169"/>
  <c r="K169"/>
  <c r="I169"/>
  <c r="G169"/>
  <c r="F169"/>
  <c r="E169"/>
  <c r="B169"/>
  <c r="A169"/>
  <c r="T168"/>
  <c r="S168"/>
  <c r="P168"/>
  <c r="O168"/>
  <c r="N168"/>
  <c r="M168"/>
  <c r="L168"/>
  <c r="K168"/>
  <c r="I168"/>
  <c r="G168"/>
  <c r="F168"/>
  <c r="E168"/>
  <c r="B168"/>
  <c r="A168"/>
  <c r="T167"/>
  <c r="S167"/>
  <c r="P167"/>
  <c r="O167"/>
  <c r="N167"/>
  <c r="M167"/>
  <c r="L167"/>
  <c r="K167"/>
  <c r="I167"/>
  <c r="G167"/>
  <c r="F167"/>
  <c r="E167"/>
  <c r="B167"/>
  <c r="A167"/>
  <c r="T166"/>
  <c r="S166"/>
  <c r="P166"/>
  <c r="O166"/>
  <c r="N166"/>
  <c r="M166"/>
  <c r="L166"/>
  <c r="K166"/>
  <c r="I166"/>
  <c r="G166"/>
  <c r="F166"/>
  <c r="E166"/>
  <c r="B166"/>
  <c r="A166"/>
  <c r="T165"/>
  <c r="S165"/>
  <c r="P165"/>
  <c r="O165"/>
  <c r="N165"/>
  <c r="M165"/>
  <c r="L165"/>
  <c r="K165"/>
  <c r="I165"/>
  <c r="G165"/>
  <c r="F165"/>
  <c r="E165"/>
  <c r="B165"/>
  <c r="A165"/>
  <c r="T164"/>
  <c r="S164"/>
  <c r="P164"/>
  <c r="O164"/>
  <c r="N164"/>
  <c r="M164"/>
  <c r="L164"/>
  <c r="K164"/>
  <c r="I164"/>
  <c r="G164"/>
  <c r="F164"/>
  <c r="E164"/>
  <c r="B164"/>
  <c r="A164"/>
  <c r="D162"/>
  <c r="D168" s="1"/>
  <c r="C162"/>
  <c r="D161"/>
  <c r="D169" s="1"/>
  <c r="C161"/>
  <c r="D160"/>
  <c r="D166" s="1"/>
  <c r="C160"/>
  <c r="D159"/>
  <c r="Q159" s="1"/>
  <c r="C159"/>
  <c r="T155"/>
  <c r="S155"/>
  <c r="P155"/>
  <c r="O155"/>
  <c r="N155"/>
  <c r="M155"/>
  <c r="L155"/>
  <c r="K155"/>
  <c r="I155"/>
  <c r="G155"/>
  <c r="F155"/>
  <c r="E155"/>
  <c r="B155"/>
  <c r="A155"/>
  <c r="T154"/>
  <c r="S154"/>
  <c r="P154"/>
  <c r="O154"/>
  <c r="N154"/>
  <c r="M154"/>
  <c r="L154"/>
  <c r="K154"/>
  <c r="I154"/>
  <c r="G154"/>
  <c r="F154"/>
  <c r="E154"/>
  <c r="B154"/>
  <c r="A154"/>
  <c r="T153"/>
  <c r="S153"/>
  <c r="P153"/>
  <c r="O153"/>
  <c r="N153"/>
  <c r="M153"/>
  <c r="L153"/>
  <c r="K153"/>
  <c r="I153"/>
  <c r="G153"/>
  <c r="F153"/>
  <c r="E153"/>
  <c r="B153"/>
  <c r="A153"/>
  <c r="T152"/>
  <c r="S152"/>
  <c r="P152"/>
  <c r="O152"/>
  <c r="N152"/>
  <c r="M152"/>
  <c r="L152"/>
  <c r="K152"/>
  <c r="I152"/>
  <c r="G152"/>
  <c r="F152"/>
  <c r="E152"/>
  <c r="B152"/>
  <c r="A152"/>
  <c r="T151"/>
  <c r="S151"/>
  <c r="P151"/>
  <c r="O151"/>
  <c r="N151"/>
  <c r="M151"/>
  <c r="L151"/>
  <c r="K151"/>
  <c r="I151"/>
  <c r="G151"/>
  <c r="F151"/>
  <c r="E151"/>
  <c r="B151"/>
  <c r="A151"/>
  <c r="T150"/>
  <c r="S150"/>
  <c r="P150"/>
  <c r="O150"/>
  <c r="N150"/>
  <c r="M150"/>
  <c r="L150"/>
  <c r="K150"/>
  <c r="I150"/>
  <c r="G150"/>
  <c r="F150"/>
  <c r="E150"/>
  <c r="B150"/>
  <c r="A150"/>
  <c r="D148"/>
  <c r="D151" s="1"/>
  <c r="C148"/>
  <c r="D147"/>
  <c r="D155" s="1"/>
  <c r="C147"/>
  <c r="D146"/>
  <c r="D152" s="1"/>
  <c r="C146"/>
  <c r="D145"/>
  <c r="Q145" s="1"/>
  <c r="C145"/>
  <c r="T141"/>
  <c r="S141"/>
  <c r="P141"/>
  <c r="O141"/>
  <c r="N141"/>
  <c r="M141"/>
  <c r="L141"/>
  <c r="K141"/>
  <c r="I141"/>
  <c r="G141"/>
  <c r="F141"/>
  <c r="E141"/>
  <c r="B141"/>
  <c r="A141"/>
  <c r="T140"/>
  <c r="S140"/>
  <c r="P140"/>
  <c r="O140"/>
  <c r="N140"/>
  <c r="M140"/>
  <c r="L140"/>
  <c r="K140"/>
  <c r="I140"/>
  <c r="G140"/>
  <c r="F140"/>
  <c r="E140"/>
  <c r="B140"/>
  <c r="A140"/>
  <c r="T139"/>
  <c r="S139"/>
  <c r="P139"/>
  <c r="O139"/>
  <c r="N139"/>
  <c r="M139"/>
  <c r="L139"/>
  <c r="K139"/>
  <c r="I139"/>
  <c r="G139"/>
  <c r="F139"/>
  <c r="E139"/>
  <c r="B139"/>
  <c r="A139"/>
  <c r="T138"/>
  <c r="S138"/>
  <c r="P138"/>
  <c r="O138"/>
  <c r="N138"/>
  <c r="M138"/>
  <c r="L138"/>
  <c r="K138"/>
  <c r="I138"/>
  <c r="G138"/>
  <c r="F138"/>
  <c r="E138"/>
  <c r="B138"/>
  <c r="A138"/>
  <c r="T137"/>
  <c r="S137"/>
  <c r="P137"/>
  <c r="O137"/>
  <c r="N137"/>
  <c r="M137"/>
  <c r="L137"/>
  <c r="K137"/>
  <c r="I137"/>
  <c r="G137"/>
  <c r="F137"/>
  <c r="E137"/>
  <c r="B137"/>
  <c r="A137"/>
  <c r="T136"/>
  <c r="S136"/>
  <c r="P136"/>
  <c r="O136"/>
  <c r="N136"/>
  <c r="M136"/>
  <c r="L136"/>
  <c r="K136"/>
  <c r="I136"/>
  <c r="G136"/>
  <c r="F136"/>
  <c r="E136"/>
  <c r="B136"/>
  <c r="A136"/>
  <c r="D134"/>
  <c r="D139" s="1"/>
  <c r="C134"/>
  <c r="D133"/>
  <c r="C139" s="1"/>
  <c r="C133"/>
  <c r="D132"/>
  <c r="D138" s="1"/>
  <c r="C132"/>
  <c r="D131"/>
  <c r="Q131" s="1"/>
  <c r="C131"/>
  <c r="T127"/>
  <c r="S127"/>
  <c r="P127"/>
  <c r="O127"/>
  <c r="N127"/>
  <c r="M127"/>
  <c r="L127"/>
  <c r="K127"/>
  <c r="I127"/>
  <c r="G127"/>
  <c r="F127"/>
  <c r="E127"/>
  <c r="B127"/>
  <c r="A127"/>
  <c r="T126"/>
  <c r="S126"/>
  <c r="P126"/>
  <c r="O126"/>
  <c r="N126"/>
  <c r="M126"/>
  <c r="L126"/>
  <c r="K126"/>
  <c r="I126"/>
  <c r="G126"/>
  <c r="F126"/>
  <c r="E126"/>
  <c r="B126"/>
  <c r="A126"/>
  <c r="T125"/>
  <c r="S125"/>
  <c r="P125"/>
  <c r="O125"/>
  <c r="N125"/>
  <c r="M125"/>
  <c r="L125"/>
  <c r="K125"/>
  <c r="I125"/>
  <c r="G125"/>
  <c r="F125"/>
  <c r="E125"/>
  <c r="B125"/>
  <c r="A125"/>
  <c r="T124"/>
  <c r="S124"/>
  <c r="P124"/>
  <c r="O124"/>
  <c r="N124"/>
  <c r="M124"/>
  <c r="L124"/>
  <c r="K124"/>
  <c r="I124"/>
  <c r="G124"/>
  <c r="F124"/>
  <c r="E124"/>
  <c r="B124"/>
  <c r="A124"/>
  <c r="T123"/>
  <c r="S123"/>
  <c r="P123"/>
  <c r="O123"/>
  <c r="N123"/>
  <c r="M123"/>
  <c r="L123"/>
  <c r="K123"/>
  <c r="I123"/>
  <c r="G123"/>
  <c r="F123"/>
  <c r="E123"/>
  <c r="B123"/>
  <c r="A123"/>
  <c r="T122"/>
  <c r="S122"/>
  <c r="P122"/>
  <c r="O122"/>
  <c r="N122"/>
  <c r="M122"/>
  <c r="L122"/>
  <c r="K122"/>
  <c r="I122"/>
  <c r="G122"/>
  <c r="F122"/>
  <c r="E122"/>
  <c r="B122"/>
  <c r="A122"/>
  <c r="D120"/>
  <c r="Q120" s="1"/>
  <c r="C120"/>
  <c r="D119"/>
  <c r="Q119" s="1"/>
  <c r="C119"/>
  <c r="D118"/>
  <c r="D124" s="1"/>
  <c r="C118"/>
  <c r="D117"/>
  <c r="Q117" s="1"/>
  <c r="C117"/>
  <c r="T113"/>
  <c r="S113"/>
  <c r="P113"/>
  <c r="O113"/>
  <c r="N113"/>
  <c r="M113"/>
  <c r="L113"/>
  <c r="K113"/>
  <c r="I113"/>
  <c r="G113"/>
  <c r="F113"/>
  <c r="E113"/>
  <c r="B113"/>
  <c r="A113"/>
  <c r="T112"/>
  <c r="S112"/>
  <c r="P112"/>
  <c r="O112"/>
  <c r="N112"/>
  <c r="M112"/>
  <c r="L112"/>
  <c r="K112"/>
  <c r="I112"/>
  <c r="G112"/>
  <c r="F112"/>
  <c r="E112"/>
  <c r="B112"/>
  <c r="A112"/>
  <c r="T111"/>
  <c r="S111"/>
  <c r="P111"/>
  <c r="O111"/>
  <c r="N111"/>
  <c r="M111"/>
  <c r="L111"/>
  <c r="K111"/>
  <c r="I111"/>
  <c r="G111"/>
  <c r="F111"/>
  <c r="E111"/>
  <c r="B111"/>
  <c r="A111"/>
  <c r="T110"/>
  <c r="S110"/>
  <c r="P110"/>
  <c r="O110"/>
  <c r="N110"/>
  <c r="M110"/>
  <c r="L110"/>
  <c r="K110"/>
  <c r="I110"/>
  <c r="G110"/>
  <c r="F110"/>
  <c r="E110"/>
  <c r="B110"/>
  <c r="A110"/>
  <c r="T109"/>
  <c r="S109"/>
  <c r="P109"/>
  <c r="O109"/>
  <c r="N109"/>
  <c r="M109"/>
  <c r="L109"/>
  <c r="K109"/>
  <c r="I109"/>
  <c r="G109"/>
  <c r="F109"/>
  <c r="E109"/>
  <c r="B109"/>
  <c r="A109"/>
  <c r="T108"/>
  <c r="S108"/>
  <c r="P108"/>
  <c r="O108"/>
  <c r="N108"/>
  <c r="M108"/>
  <c r="L108"/>
  <c r="K108"/>
  <c r="I108"/>
  <c r="G108"/>
  <c r="F108"/>
  <c r="E108"/>
  <c r="B108"/>
  <c r="A108"/>
  <c r="D106"/>
  <c r="Q106" s="1"/>
  <c r="C106"/>
  <c r="D105"/>
  <c r="C111" s="1"/>
  <c r="C105"/>
  <c r="D104"/>
  <c r="D110" s="1"/>
  <c r="C104"/>
  <c r="D103"/>
  <c r="Q103" s="1"/>
  <c r="C103"/>
  <c r="T99"/>
  <c r="S99"/>
  <c r="P99"/>
  <c r="O99"/>
  <c r="N99"/>
  <c r="M99"/>
  <c r="L99"/>
  <c r="K99"/>
  <c r="I99"/>
  <c r="G99"/>
  <c r="F99"/>
  <c r="E99"/>
  <c r="B99"/>
  <c r="A99"/>
  <c r="T98"/>
  <c r="S98"/>
  <c r="P98"/>
  <c r="O98"/>
  <c r="N98"/>
  <c r="M98"/>
  <c r="L98"/>
  <c r="K98"/>
  <c r="I98"/>
  <c r="G98"/>
  <c r="F98"/>
  <c r="E98"/>
  <c r="B98"/>
  <c r="A98"/>
  <c r="T97"/>
  <c r="S97"/>
  <c r="P97"/>
  <c r="O97"/>
  <c r="N97"/>
  <c r="M97"/>
  <c r="L97"/>
  <c r="K97"/>
  <c r="I97"/>
  <c r="G97"/>
  <c r="F97"/>
  <c r="E97"/>
  <c r="B97"/>
  <c r="A97"/>
  <c r="T96"/>
  <c r="S96"/>
  <c r="P96"/>
  <c r="O96"/>
  <c r="N96"/>
  <c r="M96"/>
  <c r="L96"/>
  <c r="K96"/>
  <c r="I96"/>
  <c r="G96"/>
  <c r="F96"/>
  <c r="E96"/>
  <c r="B96"/>
  <c r="A96"/>
  <c r="T95"/>
  <c r="S95"/>
  <c r="P95"/>
  <c r="O95"/>
  <c r="N95"/>
  <c r="M95"/>
  <c r="L95"/>
  <c r="K95"/>
  <c r="I95"/>
  <c r="G95"/>
  <c r="F95"/>
  <c r="E95"/>
  <c r="B95"/>
  <c r="A95"/>
  <c r="T94"/>
  <c r="S94"/>
  <c r="P94"/>
  <c r="O94"/>
  <c r="N94"/>
  <c r="M94"/>
  <c r="L94"/>
  <c r="K94"/>
  <c r="I94"/>
  <c r="G94"/>
  <c r="F94"/>
  <c r="E94"/>
  <c r="B94"/>
  <c r="A94"/>
  <c r="D92"/>
  <c r="Q92" s="1"/>
  <c r="C92"/>
  <c r="D91"/>
  <c r="D99" s="1"/>
  <c r="C91"/>
  <c r="D90"/>
  <c r="C99" s="1"/>
  <c r="C90"/>
  <c r="D89"/>
  <c r="Q89" s="1"/>
  <c r="C89"/>
  <c r="T85"/>
  <c r="S85"/>
  <c r="P85"/>
  <c r="O85"/>
  <c r="N85"/>
  <c r="M85"/>
  <c r="L85"/>
  <c r="K85"/>
  <c r="I85"/>
  <c r="G85"/>
  <c r="F85"/>
  <c r="E85"/>
  <c r="B85"/>
  <c r="A85"/>
  <c r="T84"/>
  <c r="S84"/>
  <c r="P84"/>
  <c r="O84"/>
  <c r="N84"/>
  <c r="M84"/>
  <c r="L84"/>
  <c r="K84"/>
  <c r="I84"/>
  <c r="G84"/>
  <c r="F84"/>
  <c r="E84"/>
  <c r="B84"/>
  <c r="A84"/>
  <c r="T83"/>
  <c r="S83"/>
  <c r="P83"/>
  <c r="O83"/>
  <c r="N83"/>
  <c r="M83"/>
  <c r="L83"/>
  <c r="K83"/>
  <c r="I83"/>
  <c r="G83"/>
  <c r="F83"/>
  <c r="E83"/>
  <c r="B83"/>
  <c r="A83"/>
  <c r="T82"/>
  <c r="S82"/>
  <c r="P82"/>
  <c r="O82"/>
  <c r="N82"/>
  <c r="M82"/>
  <c r="L82"/>
  <c r="K82"/>
  <c r="I82"/>
  <c r="G82"/>
  <c r="F82"/>
  <c r="E82"/>
  <c r="B82"/>
  <c r="A82"/>
  <c r="T81"/>
  <c r="S81"/>
  <c r="P81"/>
  <c r="O81"/>
  <c r="N81"/>
  <c r="M81"/>
  <c r="L81"/>
  <c r="K81"/>
  <c r="I81"/>
  <c r="G81"/>
  <c r="F81"/>
  <c r="E81"/>
  <c r="B81"/>
  <c r="A81"/>
  <c r="T80"/>
  <c r="S80"/>
  <c r="P80"/>
  <c r="O80"/>
  <c r="N80"/>
  <c r="M80"/>
  <c r="L80"/>
  <c r="K80"/>
  <c r="I80"/>
  <c r="G80"/>
  <c r="F80"/>
  <c r="E80"/>
  <c r="B80"/>
  <c r="A80"/>
  <c r="D78"/>
  <c r="Q78" s="1"/>
  <c r="C78"/>
  <c r="D77"/>
  <c r="C83" s="1"/>
  <c r="C77"/>
  <c r="D76"/>
  <c r="D82" s="1"/>
  <c r="C76"/>
  <c r="D75"/>
  <c r="Q75" s="1"/>
  <c r="C75"/>
  <c r="T71"/>
  <c r="S71"/>
  <c r="P71"/>
  <c r="O71"/>
  <c r="N71"/>
  <c r="M71"/>
  <c r="L71"/>
  <c r="K71"/>
  <c r="I71"/>
  <c r="G71"/>
  <c r="F71"/>
  <c r="E71"/>
  <c r="B71"/>
  <c r="A71"/>
  <c r="T70"/>
  <c r="S70"/>
  <c r="P70"/>
  <c r="O70"/>
  <c r="N70"/>
  <c r="M70"/>
  <c r="L70"/>
  <c r="K70"/>
  <c r="I70"/>
  <c r="G70"/>
  <c r="F70"/>
  <c r="E70"/>
  <c r="B70"/>
  <c r="A70"/>
  <c r="T69"/>
  <c r="S69"/>
  <c r="P69"/>
  <c r="O69"/>
  <c r="N69"/>
  <c r="M69"/>
  <c r="L69"/>
  <c r="K69"/>
  <c r="I69"/>
  <c r="G69"/>
  <c r="F69"/>
  <c r="E69"/>
  <c r="B69"/>
  <c r="A69"/>
  <c r="T68"/>
  <c r="S68"/>
  <c r="P68"/>
  <c r="O68"/>
  <c r="N68"/>
  <c r="M68"/>
  <c r="L68"/>
  <c r="K68"/>
  <c r="I68"/>
  <c r="G68"/>
  <c r="F68"/>
  <c r="E68"/>
  <c r="B68"/>
  <c r="A68"/>
  <c r="T67"/>
  <c r="S67"/>
  <c r="P67"/>
  <c r="O67"/>
  <c r="N67"/>
  <c r="M67"/>
  <c r="L67"/>
  <c r="K67"/>
  <c r="I67"/>
  <c r="G67"/>
  <c r="F67"/>
  <c r="E67"/>
  <c r="B67"/>
  <c r="A67"/>
  <c r="T66"/>
  <c r="S66"/>
  <c r="P66"/>
  <c r="O66"/>
  <c r="N66"/>
  <c r="M66"/>
  <c r="L66"/>
  <c r="K66"/>
  <c r="I66"/>
  <c r="G66"/>
  <c r="F66"/>
  <c r="E66"/>
  <c r="B66"/>
  <c r="A66"/>
  <c r="D64"/>
  <c r="Q64" s="1"/>
  <c r="C64"/>
  <c r="D63"/>
  <c r="C69" s="1"/>
  <c r="C63"/>
  <c r="D62"/>
  <c r="C71" s="1"/>
  <c r="C62"/>
  <c r="D61"/>
  <c r="Q61" s="1"/>
  <c r="C61"/>
  <c r="T57"/>
  <c r="S57"/>
  <c r="P57"/>
  <c r="O57"/>
  <c r="N57"/>
  <c r="M57"/>
  <c r="L57"/>
  <c r="K57"/>
  <c r="I57"/>
  <c r="G57"/>
  <c r="F57"/>
  <c r="E57"/>
  <c r="B57"/>
  <c r="A57"/>
  <c r="T56"/>
  <c r="S56"/>
  <c r="P56"/>
  <c r="O56"/>
  <c r="N56"/>
  <c r="M56"/>
  <c r="L56"/>
  <c r="K56"/>
  <c r="I56"/>
  <c r="G56"/>
  <c r="F56"/>
  <c r="E56"/>
  <c r="B56"/>
  <c r="A56"/>
  <c r="T55"/>
  <c r="S55"/>
  <c r="P55"/>
  <c r="O55"/>
  <c r="N55"/>
  <c r="M55"/>
  <c r="L55"/>
  <c r="K55"/>
  <c r="I55"/>
  <c r="G55"/>
  <c r="F55"/>
  <c r="E55"/>
  <c r="B55"/>
  <c r="A55"/>
  <c r="T54"/>
  <c r="S54"/>
  <c r="P54"/>
  <c r="O54"/>
  <c r="N54"/>
  <c r="M54"/>
  <c r="L54"/>
  <c r="K54"/>
  <c r="I54"/>
  <c r="G54"/>
  <c r="F54"/>
  <c r="E54"/>
  <c r="B54"/>
  <c r="A54"/>
  <c r="T53"/>
  <c r="S53"/>
  <c r="P53"/>
  <c r="O53"/>
  <c r="N53"/>
  <c r="M53"/>
  <c r="L53"/>
  <c r="K53"/>
  <c r="I53"/>
  <c r="G53"/>
  <c r="F53"/>
  <c r="E53"/>
  <c r="B53"/>
  <c r="A53"/>
  <c r="T52"/>
  <c r="S52"/>
  <c r="P52"/>
  <c r="O52"/>
  <c r="N52"/>
  <c r="M52"/>
  <c r="L52"/>
  <c r="K52"/>
  <c r="I52"/>
  <c r="G52"/>
  <c r="F52"/>
  <c r="E52"/>
  <c r="B52"/>
  <c r="A52"/>
  <c r="D50"/>
  <c r="D55" s="1"/>
  <c r="C50"/>
  <c r="D49"/>
  <c r="Q49" s="1"/>
  <c r="C49"/>
  <c r="D48"/>
  <c r="D54" s="1"/>
  <c r="C48"/>
  <c r="D47"/>
  <c r="Q47" s="1"/>
  <c r="C47"/>
  <c r="T43"/>
  <c r="S43"/>
  <c r="P43"/>
  <c r="O43"/>
  <c r="N43"/>
  <c r="M43"/>
  <c r="K43"/>
  <c r="I43"/>
  <c r="G43"/>
  <c r="F43"/>
  <c r="E43"/>
  <c r="B43"/>
  <c r="A43"/>
  <c r="T42"/>
  <c r="S42"/>
  <c r="P42"/>
  <c r="O42"/>
  <c r="N42"/>
  <c r="M42"/>
  <c r="K42"/>
  <c r="I42"/>
  <c r="G42"/>
  <c r="F42"/>
  <c r="E42"/>
  <c r="B42"/>
  <c r="A42"/>
  <c r="T41"/>
  <c r="S41"/>
  <c r="P41"/>
  <c r="O41"/>
  <c r="N41"/>
  <c r="M41"/>
  <c r="K41"/>
  <c r="I41"/>
  <c r="G41"/>
  <c r="F41"/>
  <c r="E41"/>
  <c r="B41"/>
  <c r="A41"/>
  <c r="T40"/>
  <c r="S40"/>
  <c r="P40"/>
  <c r="O40"/>
  <c r="N40"/>
  <c r="M40"/>
  <c r="K40"/>
  <c r="I40"/>
  <c r="G40"/>
  <c r="F40"/>
  <c r="E40"/>
  <c r="B40"/>
  <c r="A40"/>
  <c r="T39"/>
  <c r="S39"/>
  <c r="P39"/>
  <c r="O39"/>
  <c r="N39"/>
  <c r="M39"/>
  <c r="K39"/>
  <c r="I39"/>
  <c r="G39"/>
  <c r="F39"/>
  <c r="E39"/>
  <c r="B39"/>
  <c r="A39"/>
  <c r="T38"/>
  <c r="S38"/>
  <c r="P38"/>
  <c r="O38"/>
  <c r="N38"/>
  <c r="M38"/>
  <c r="K38"/>
  <c r="I38"/>
  <c r="G38"/>
  <c r="F38"/>
  <c r="E38"/>
  <c r="B38"/>
  <c r="A38"/>
  <c r="D36"/>
  <c r="D41" s="1"/>
  <c r="C36"/>
  <c r="D35"/>
  <c r="Q35" s="1"/>
  <c r="C35"/>
  <c r="D34"/>
  <c r="D40" s="1"/>
  <c r="C34"/>
  <c r="D33"/>
  <c r="C40" s="1"/>
  <c r="C33"/>
  <c r="T29"/>
  <c r="S29"/>
  <c r="P29"/>
  <c r="O29"/>
  <c r="N29"/>
  <c r="M29"/>
  <c r="L29"/>
  <c r="K29"/>
  <c r="I29"/>
  <c r="G29"/>
  <c r="F29"/>
  <c r="E29"/>
  <c r="B29"/>
  <c r="A29"/>
  <c r="T28"/>
  <c r="S28"/>
  <c r="P28"/>
  <c r="O28"/>
  <c r="N28"/>
  <c r="M28"/>
  <c r="L28"/>
  <c r="K28"/>
  <c r="I28"/>
  <c r="G28"/>
  <c r="F28"/>
  <c r="E28"/>
  <c r="B28"/>
  <c r="A28"/>
  <c r="T27"/>
  <c r="S27"/>
  <c r="P27"/>
  <c r="O27"/>
  <c r="N27"/>
  <c r="M27"/>
  <c r="L27"/>
  <c r="K27"/>
  <c r="I27"/>
  <c r="G27"/>
  <c r="F27"/>
  <c r="E27"/>
  <c r="B27"/>
  <c r="A27"/>
  <c r="T26"/>
  <c r="S26"/>
  <c r="P26"/>
  <c r="O26"/>
  <c r="N26"/>
  <c r="M26"/>
  <c r="L26"/>
  <c r="K26"/>
  <c r="I26"/>
  <c r="G26"/>
  <c r="F26"/>
  <c r="E26"/>
  <c r="B26"/>
  <c r="A26"/>
  <c r="T25"/>
  <c r="S25"/>
  <c r="P25"/>
  <c r="O25"/>
  <c r="N25"/>
  <c r="M25"/>
  <c r="K25"/>
  <c r="I25"/>
  <c r="F25"/>
  <c r="E25"/>
  <c r="B25"/>
  <c r="A25"/>
  <c r="T24"/>
  <c r="S24"/>
  <c r="P24"/>
  <c r="O24"/>
  <c r="N24"/>
  <c r="M24"/>
  <c r="L24"/>
  <c r="K24"/>
  <c r="I24"/>
  <c r="G24"/>
  <c r="F24"/>
  <c r="E24"/>
  <c r="B24"/>
  <c r="A24"/>
  <c r="D22"/>
  <c r="Q22" s="1"/>
  <c r="C22"/>
  <c r="D21"/>
  <c r="D29" s="1"/>
  <c r="C21"/>
  <c r="D20"/>
  <c r="Q20" s="1"/>
  <c r="C20"/>
  <c r="D19"/>
  <c r="Q19" s="1"/>
  <c r="C19"/>
  <c r="P15"/>
  <c r="O15"/>
  <c r="N15"/>
  <c r="M15"/>
  <c r="K15"/>
  <c r="I15"/>
  <c r="G15"/>
  <c r="F15"/>
  <c r="E15"/>
  <c r="B15"/>
  <c r="A15"/>
  <c r="P14"/>
  <c r="O14"/>
  <c r="N14"/>
  <c r="M14"/>
  <c r="K14"/>
  <c r="I14"/>
  <c r="G14"/>
  <c r="F14"/>
  <c r="E14"/>
  <c r="B14"/>
  <c r="A14"/>
  <c r="P13"/>
  <c r="O13"/>
  <c r="N13"/>
  <c r="M13"/>
  <c r="K13"/>
  <c r="I13"/>
  <c r="G13"/>
  <c r="F13"/>
  <c r="E13"/>
  <c r="B13"/>
  <c r="A13"/>
  <c r="P12"/>
  <c r="O12"/>
  <c r="N12"/>
  <c r="M12"/>
  <c r="K12"/>
  <c r="I12"/>
  <c r="G12"/>
  <c r="F12"/>
  <c r="E12"/>
  <c r="B12"/>
  <c r="A12"/>
  <c r="P11"/>
  <c r="O11"/>
  <c r="N11"/>
  <c r="M11"/>
  <c r="K11"/>
  <c r="I11"/>
  <c r="G11"/>
  <c r="F11"/>
  <c r="E11"/>
  <c r="B11"/>
  <c r="A11"/>
  <c r="P10"/>
  <c r="O10"/>
  <c r="N10"/>
  <c r="M10"/>
  <c r="K10"/>
  <c r="I10"/>
  <c r="G10"/>
  <c r="F10"/>
  <c r="E10"/>
  <c r="B10"/>
  <c r="A10"/>
  <c r="D8"/>
  <c r="D13" s="1"/>
  <c r="C8"/>
  <c r="D7"/>
  <c r="C13" s="1"/>
  <c r="C7"/>
  <c r="D6"/>
  <c r="C11" s="1"/>
  <c r="C6"/>
  <c r="D5"/>
  <c r="C12" s="1"/>
  <c r="C5"/>
  <c r="R1"/>
  <c r="C1"/>
  <c r="H282" i="4"/>
  <c r="H281"/>
  <c r="H280"/>
  <c r="H279"/>
  <c r="H278"/>
  <c r="H277"/>
  <c r="H276"/>
  <c r="H275"/>
  <c r="F282"/>
  <c r="F281"/>
  <c r="F280"/>
  <c r="F279"/>
  <c r="F278"/>
  <c r="F277"/>
  <c r="F276"/>
  <c r="F275"/>
  <c r="T275" s="1"/>
  <c r="C456" i="2"/>
  <c r="C455"/>
  <c r="C454"/>
  <c r="C453"/>
  <c r="C442"/>
  <c r="C441"/>
  <c r="C440"/>
  <c r="C439"/>
  <c r="C428"/>
  <c r="C427"/>
  <c r="C426"/>
  <c r="C425"/>
  <c r="C414"/>
  <c r="C413"/>
  <c r="C412"/>
  <c r="C411"/>
  <c r="C400"/>
  <c r="C399"/>
  <c r="C398"/>
  <c r="C397"/>
  <c r="C386"/>
  <c r="C385"/>
  <c r="C384"/>
  <c r="C383"/>
  <c r="C372"/>
  <c r="C371"/>
  <c r="C370"/>
  <c r="C369"/>
  <c r="C358"/>
  <c r="C357"/>
  <c r="C356"/>
  <c r="C355"/>
  <c r="C344"/>
  <c r="C343"/>
  <c r="C342"/>
  <c r="C341"/>
  <c r="C330"/>
  <c r="C329"/>
  <c r="C328"/>
  <c r="C327"/>
  <c r="C316"/>
  <c r="C315"/>
  <c r="C314"/>
  <c r="C313"/>
  <c r="C302"/>
  <c r="C301"/>
  <c r="C300"/>
  <c r="C299"/>
  <c r="C288"/>
  <c r="C287"/>
  <c r="C286"/>
  <c r="C285"/>
  <c r="C274"/>
  <c r="C273"/>
  <c r="C272"/>
  <c r="C271"/>
  <c r="C260"/>
  <c r="C259"/>
  <c r="C258"/>
  <c r="C257"/>
  <c r="C246"/>
  <c r="C245"/>
  <c r="C244"/>
  <c r="C243"/>
  <c r="C232"/>
  <c r="C231"/>
  <c r="C230"/>
  <c r="C229"/>
  <c r="C218"/>
  <c r="C217"/>
  <c r="C216"/>
  <c r="C215"/>
  <c r="C204"/>
  <c r="C203"/>
  <c r="C202"/>
  <c r="C201"/>
  <c r="C190"/>
  <c r="C189"/>
  <c r="C188"/>
  <c r="C187"/>
  <c r="C176"/>
  <c r="C175"/>
  <c r="C174"/>
  <c r="C173"/>
  <c r="C134"/>
  <c r="C120"/>
  <c r="C50"/>
  <c r="C22"/>
  <c r="D456"/>
  <c r="D455"/>
  <c r="D454"/>
  <c r="C463" s="1"/>
  <c r="F199" i="4" s="1"/>
  <c r="G199" s="1"/>
  <c r="D453" i="2"/>
  <c r="D442"/>
  <c r="Q442" s="1"/>
  <c r="D441"/>
  <c r="Q441" s="1"/>
  <c r="D440"/>
  <c r="D446" s="1"/>
  <c r="H130" i="4" s="1"/>
  <c r="I130" s="1"/>
  <c r="D439" i="2"/>
  <c r="Q439" s="1"/>
  <c r="B34" i="29" s="1"/>
  <c r="D428" i="2"/>
  <c r="D427"/>
  <c r="D435" s="1"/>
  <c r="H195" i="4" s="1"/>
  <c r="I195" s="1"/>
  <c r="D426" i="2"/>
  <c r="C431" s="1"/>
  <c r="F63" i="4" s="1"/>
  <c r="G63" s="1"/>
  <c r="D425" i="2"/>
  <c r="Q425" s="1"/>
  <c r="B33" i="29" s="1"/>
  <c r="C33" s="1"/>
  <c r="J33" s="1"/>
  <c r="D414" i="2"/>
  <c r="D413"/>
  <c r="Q413" s="1"/>
  <c r="D412"/>
  <c r="D418" s="1"/>
  <c r="H126" i="4" s="1"/>
  <c r="I126" s="1"/>
  <c r="D411" i="2"/>
  <c r="D400"/>
  <c r="D405" s="1"/>
  <c r="H125" i="4" s="1"/>
  <c r="I125" s="1"/>
  <c r="D399" i="2"/>
  <c r="D402" s="1"/>
  <c r="H58" i="4" s="1"/>
  <c r="I58" s="1"/>
  <c r="D398" i="2"/>
  <c r="D404" s="1"/>
  <c r="H124" i="4" s="1"/>
  <c r="I124" s="1"/>
  <c r="D397" i="2"/>
  <c r="D386"/>
  <c r="D385"/>
  <c r="Q385" s="1"/>
  <c r="D384"/>
  <c r="Q384" s="1"/>
  <c r="E30" i="29" s="1"/>
  <c r="D383" i="2"/>
  <c r="Q383" s="1"/>
  <c r="B30" i="29" s="1"/>
  <c r="D372" i="2"/>
  <c r="D378" s="1"/>
  <c r="H186" i="4" s="1"/>
  <c r="I186" s="1"/>
  <c r="D371" i="2"/>
  <c r="Q371" s="1"/>
  <c r="D370"/>
  <c r="D376" s="1"/>
  <c r="H120" i="4" s="1"/>
  <c r="I120" s="1"/>
  <c r="D369" i="2"/>
  <c r="D358"/>
  <c r="D357"/>
  <c r="D365" s="1"/>
  <c r="H185" i="4" s="1"/>
  <c r="I185" s="1"/>
  <c r="D356" i="2"/>
  <c r="Q356" s="1"/>
  <c r="E28" i="29" s="1"/>
  <c r="H61" s="1"/>
  <c r="D355" i="2"/>
  <c r="Q355" s="1"/>
  <c r="B28" i="29" s="1"/>
  <c r="D344" i="2"/>
  <c r="Q344" s="1"/>
  <c r="D343"/>
  <c r="Q343" s="1"/>
  <c r="D342"/>
  <c r="C347" s="1"/>
  <c r="F51" i="4" s="1"/>
  <c r="G51" s="1"/>
  <c r="D341" i="2"/>
  <c r="Q341" s="1"/>
  <c r="B27" i="29" s="1"/>
  <c r="C27" s="1"/>
  <c r="J27" s="1"/>
  <c r="D330" i="2"/>
  <c r="Q330" s="1"/>
  <c r="D329"/>
  <c r="D332" s="1"/>
  <c r="D328"/>
  <c r="Q328" s="1"/>
  <c r="E26" i="29" s="1"/>
  <c r="D327" i="2"/>
  <c r="Q327" s="1"/>
  <c r="B26" i="29" s="1"/>
  <c r="H26" s="1"/>
  <c r="D316" i="2"/>
  <c r="D315"/>
  <c r="Q315" s="1"/>
  <c r="D314"/>
  <c r="Q314" s="1"/>
  <c r="E25" i="29" s="1"/>
  <c r="D313" i="2"/>
  <c r="Q313" s="1"/>
  <c r="B25" i="29" s="1"/>
  <c r="D302" i="2"/>
  <c r="D301"/>
  <c r="Q301" s="1"/>
  <c r="D300"/>
  <c r="C309" s="1"/>
  <c r="F177" i="4" s="1"/>
  <c r="G177" s="1"/>
  <c r="D299" i="2"/>
  <c r="D288"/>
  <c r="D294" s="1"/>
  <c r="H174" i="4" s="1"/>
  <c r="I174" s="1"/>
  <c r="D287" i="2"/>
  <c r="D290" s="1"/>
  <c r="H42" i="4" s="1"/>
  <c r="I42" s="1"/>
  <c r="D286" i="2"/>
  <c r="Q286" s="1"/>
  <c r="E23" i="29" s="1"/>
  <c r="D285" i="2"/>
  <c r="Q285" s="1"/>
  <c r="B23" i="29" s="1"/>
  <c r="D274" i="2"/>
  <c r="D273"/>
  <c r="Q273" s="1"/>
  <c r="D272"/>
  <c r="Q272" s="1"/>
  <c r="E22" i="29" s="1"/>
  <c r="F22" s="1"/>
  <c r="J55" s="1"/>
  <c r="D271" i="2"/>
  <c r="C278" s="1"/>
  <c r="F106" i="4" s="1"/>
  <c r="G106" s="1"/>
  <c r="D260" i="2"/>
  <c r="D259"/>
  <c r="D262" s="1"/>
  <c r="H38" i="4" s="1"/>
  <c r="I38" s="1"/>
  <c r="D258" i="2"/>
  <c r="Q258" s="1"/>
  <c r="E21" i="29" s="1"/>
  <c r="F21" s="1"/>
  <c r="J54" s="1"/>
  <c r="D257" i="2"/>
  <c r="C264" s="1"/>
  <c r="F104" i="4" s="1"/>
  <c r="G104" s="1"/>
  <c r="D246" i="2"/>
  <c r="Q246" s="1"/>
  <c r="D245"/>
  <c r="D248" s="1"/>
  <c r="H36" i="4" s="1"/>
  <c r="I36" s="1"/>
  <c r="D244" i="2"/>
  <c r="D250" s="1"/>
  <c r="H102" i="4" s="1"/>
  <c r="I102" s="1"/>
  <c r="D243" i="2"/>
  <c r="C248" s="1"/>
  <c r="D232"/>
  <c r="D238" s="1"/>
  <c r="D231"/>
  <c r="Q231" s="1"/>
  <c r="D230"/>
  <c r="Q230" s="1"/>
  <c r="E19" i="29" s="1"/>
  <c r="D229" i="2"/>
  <c r="C234" s="1"/>
  <c r="F34" i="4" s="1"/>
  <c r="G34" s="1"/>
  <c r="D218" i="2"/>
  <c r="D224" s="1"/>
  <c r="H164" i="4" s="1"/>
  <c r="I164" s="1"/>
  <c r="D217" i="2"/>
  <c r="Q217" s="1"/>
  <c r="D216"/>
  <c r="D222" s="1"/>
  <c r="H98" i="4" s="1"/>
  <c r="I98" s="1"/>
  <c r="D215" i="2"/>
  <c r="Q215" s="1"/>
  <c r="B18" i="29" s="1"/>
  <c r="D204" i="2"/>
  <c r="Q204" s="1"/>
  <c r="D203"/>
  <c r="D206" s="1"/>
  <c r="H30" i="4" s="1"/>
  <c r="I30" s="1"/>
  <c r="D202" i="2"/>
  <c r="D208" s="1"/>
  <c r="H96" i="4" s="1"/>
  <c r="I96" s="1"/>
  <c r="D201" i="2"/>
  <c r="C210" s="1"/>
  <c r="F162" i="4" s="1"/>
  <c r="G162" s="1"/>
  <c r="D190" i="2"/>
  <c r="D193" s="1"/>
  <c r="H29" i="4" s="1"/>
  <c r="I29" s="1"/>
  <c r="D189" i="2"/>
  <c r="D192" s="1"/>
  <c r="D188"/>
  <c r="D194" s="1"/>
  <c r="H94" i="4" s="1"/>
  <c r="I94" s="1"/>
  <c r="D187" i="2"/>
  <c r="C194" s="1"/>
  <c r="F94" i="4" s="1"/>
  <c r="G94" s="1"/>
  <c r="D182" i="2"/>
  <c r="H158" i="4" s="1"/>
  <c r="I158" s="1"/>
  <c r="C183" i="2"/>
  <c r="F159" i="4" s="1"/>
  <c r="G159" s="1"/>
  <c r="Q33" i="2"/>
  <c r="Q21"/>
  <c r="C321" i="40"/>
  <c r="C332"/>
  <c r="C335"/>
  <c r="C350"/>
  <c r="Q20" i="2"/>
  <c r="Q34"/>
  <c r="C69" i="8"/>
  <c r="H231" i="4" s="1"/>
  <c r="C71" i="8"/>
  <c r="G71" s="1"/>
  <c r="C73"/>
  <c r="G73" s="1"/>
  <c r="C75"/>
  <c r="G75" s="1"/>
  <c r="C77"/>
  <c r="G77" s="1"/>
  <c r="C79"/>
  <c r="F234" i="4" s="1"/>
  <c r="C81" i="8"/>
  <c r="G81" s="1"/>
  <c r="C83"/>
  <c r="G83" s="1"/>
  <c r="C85"/>
  <c r="G85" s="1"/>
  <c r="C87"/>
  <c r="G87" s="1"/>
  <c r="C89"/>
  <c r="G89" s="1"/>
  <c r="C91"/>
  <c r="G91" s="1"/>
  <c r="C93"/>
  <c r="H237" i="4" s="1"/>
  <c r="I237" s="1"/>
  <c r="C95" i="8"/>
  <c r="G95" s="1"/>
  <c r="C97"/>
  <c r="G97" s="1"/>
  <c r="C99"/>
  <c r="G99" s="1"/>
  <c r="C101"/>
  <c r="G101" s="1"/>
  <c r="C103"/>
  <c r="G103" s="1"/>
  <c r="C105"/>
  <c r="G105" s="1"/>
  <c r="C107"/>
  <c r="G107" s="1"/>
  <c r="C109"/>
  <c r="G109" s="1"/>
  <c r="C111"/>
  <c r="F242" i="4" s="1"/>
  <c r="G242" s="1"/>
  <c r="C113" i="8"/>
  <c r="G113" s="1"/>
  <c r="C115"/>
  <c r="G115" s="1"/>
  <c r="C117"/>
  <c r="G117" s="1"/>
  <c r="C119"/>
  <c r="G119" s="1"/>
  <c r="C121"/>
  <c r="G121" s="1"/>
  <c r="C123"/>
  <c r="G123" s="1"/>
  <c r="C125"/>
  <c r="G125" s="1"/>
  <c r="C127"/>
  <c r="G127" s="1"/>
  <c r="C129"/>
  <c r="G129" s="1"/>
  <c r="C68"/>
  <c r="G68" s="1"/>
  <c r="Q189" i="40"/>
  <c r="C223"/>
  <c r="Q231"/>
  <c r="C248"/>
  <c r="C262"/>
  <c r="C279"/>
  <c r="Q19" i="2"/>
  <c r="Q35"/>
  <c r="C195" i="40"/>
  <c r="C237"/>
  <c r="C239"/>
  <c r="C222"/>
  <c r="C224"/>
  <c r="C238"/>
  <c r="C278"/>
  <c r="C280"/>
  <c r="D307"/>
  <c r="C182"/>
  <c r="Q203"/>
  <c r="C211"/>
  <c r="Q215"/>
  <c r="C225"/>
  <c r="Q229"/>
  <c r="C234"/>
  <c r="Q245"/>
  <c r="C250"/>
  <c r="C251"/>
  <c r="Q259"/>
  <c r="C265"/>
  <c r="C266"/>
  <c r="Q271"/>
  <c r="Q285"/>
  <c r="C290"/>
  <c r="C292"/>
  <c r="C293"/>
  <c r="Q302"/>
  <c r="C336"/>
  <c r="C334"/>
  <c r="C349"/>
  <c r="C364"/>
  <c r="C363"/>
  <c r="C378"/>
  <c r="C377"/>
  <c r="C392"/>
  <c r="C393"/>
  <c r="C391"/>
  <c r="C406"/>
  <c r="C405"/>
  <c r="C420"/>
  <c r="C421"/>
  <c r="C419"/>
  <c r="C434"/>
  <c r="C435"/>
  <c r="C433"/>
  <c r="C448"/>
  <c r="C449"/>
  <c r="C447"/>
  <c r="C462"/>
  <c r="C461"/>
  <c r="D295"/>
  <c r="C307"/>
  <c r="D180"/>
  <c r="Q174"/>
  <c r="D194"/>
  <c r="Q188"/>
  <c r="D208"/>
  <c r="Q202"/>
  <c r="Q230"/>
  <c r="Q258"/>
  <c r="D292"/>
  <c r="C207"/>
  <c r="Q148"/>
  <c r="D167"/>
  <c r="D165"/>
  <c r="Q162"/>
  <c r="D182"/>
  <c r="D181"/>
  <c r="D179"/>
  <c r="Q176"/>
  <c r="D196"/>
  <c r="D195"/>
  <c r="D193"/>
  <c r="Q190"/>
  <c r="D210"/>
  <c r="D209"/>
  <c r="Q204"/>
  <c r="D221"/>
  <c r="D235"/>
  <c r="D249"/>
  <c r="D263"/>
  <c r="D277"/>
  <c r="D291"/>
  <c r="C155"/>
  <c r="C165"/>
  <c r="C169"/>
  <c r="C179"/>
  <c r="C183"/>
  <c r="C193"/>
  <c r="C197"/>
  <c r="C322"/>
  <c r="C320"/>
  <c r="C318"/>
  <c r="D164"/>
  <c r="D220"/>
  <c r="D234"/>
  <c r="D248"/>
  <c r="D262"/>
  <c r="D276"/>
  <c r="D290"/>
  <c r="D304"/>
  <c r="D309"/>
  <c r="C319"/>
  <c r="Q299"/>
  <c r="Q301"/>
  <c r="C304"/>
  <c r="C306"/>
  <c r="Q313"/>
  <c r="D318"/>
  <c r="D323"/>
  <c r="Q330"/>
  <c r="D332"/>
  <c r="D335"/>
  <c r="D336"/>
  <c r="D337"/>
  <c r="D346"/>
  <c r="D347"/>
  <c r="D349"/>
  <c r="D351"/>
  <c r="Q358"/>
  <c r="D360"/>
  <c r="D363"/>
  <c r="D364"/>
  <c r="D365"/>
  <c r="Q372"/>
  <c r="D374"/>
  <c r="D375"/>
  <c r="D377"/>
  <c r="D378"/>
  <c r="D379"/>
  <c r="Q386"/>
  <c r="D388"/>
  <c r="D389"/>
  <c r="D391"/>
  <c r="D392"/>
  <c r="D393"/>
  <c r="Q400"/>
  <c r="D402"/>
  <c r="D403"/>
  <c r="D405"/>
  <c r="D406"/>
  <c r="D407"/>
  <c r="Q414"/>
  <c r="D416"/>
  <c r="D417"/>
  <c r="D419"/>
  <c r="D420"/>
  <c r="D421"/>
  <c r="Q426"/>
  <c r="Q428"/>
  <c r="D430"/>
  <c r="D431"/>
  <c r="D432"/>
  <c r="D433"/>
  <c r="D434"/>
  <c r="D435"/>
  <c r="Q440"/>
  <c r="Q442"/>
  <c r="D444"/>
  <c r="D445"/>
  <c r="D446"/>
  <c r="D447"/>
  <c r="D448"/>
  <c r="D449"/>
  <c r="Q454"/>
  <c r="Q456"/>
  <c r="D458"/>
  <c r="D459"/>
  <c r="D460"/>
  <c r="D461"/>
  <c r="D462"/>
  <c r="D463"/>
  <c r="Q315"/>
  <c r="Q327"/>
  <c r="Q329"/>
  <c r="Q341"/>
  <c r="Q343"/>
  <c r="C346"/>
  <c r="C347"/>
  <c r="C348"/>
  <c r="Q355"/>
  <c r="Q357"/>
  <c r="C360"/>
  <c r="C361"/>
  <c r="C362"/>
  <c r="Q369"/>
  <c r="Q371"/>
  <c r="C374"/>
  <c r="C376"/>
  <c r="Q383"/>
  <c r="Q385"/>
  <c r="C388"/>
  <c r="C389"/>
  <c r="C390"/>
  <c r="Q397"/>
  <c r="Q399"/>
  <c r="C402"/>
  <c r="C403"/>
  <c r="C404"/>
  <c r="Q411"/>
  <c r="Q413"/>
  <c r="C416"/>
  <c r="C417"/>
  <c r="C418"/>
  <c r="Q425"/>
  <c r="Q427"/>
  <c r="C430"/>
  <c r="C431"/>
  <c r="C432"/>
  <c r="Q439"/>
  <c r="Q441"/>
  <c r="C444"/>
  <c r="C445"/>
  <c r="C446"/>
  <c r="Q453"/>
  <c r="Q455"/>
  <c r="C458"/>
  <c r="C459"/>
  <c r="C460"/>
  <c r="L86" i="8"/>
  <c r="M86"/>
  <c r="N86"/>
  <c r="O86"/>
  <c r="P86"/>
  <c r="F269" i="4"/>
  <c r="G129" i="31"/>
  <c r="G127"/>
  <c r="G125"/>
  <c r="G123"/>
  <c r="G121"/>
  <c r="G119"/>
  <c r="G117"/>
  <c r="G115"/>
  <c r="G113"/>
  <c r="G111"/>
  <c r="G109"/>
  <c r="G107"/>
  <c r="G105"/>
  <c r="G103"/>
  <c r="G101"/>
  <c r="G99"/>
  <c r="G97"/>
  <c r="G95"/>
  <c r="G93"/>
  <c r="G91"/>
  <c r="G89"/>
  <c r="G87"/>
  <c r="G85"/>
  <c r="G83"/>
  <c r="G81"/>
  <c r="G79"/>
  <c r="G77"/>
  <c r="G75"/>
  <c r="G73"/>
  <c r="G71"/>
  <c r="G69"/>
  <c r="G68"/>
  <c r="J5" i="38" a="1"/>
  <c r="J5" s="1"/>
  <c r="J6" s="1"/>
  <c r="N1"/>
  <c r="I1"/>
  <c r="J4"/>
  <c r="T283" i="4"/>
  <c r="T284"/>
  <c r="C129" i="31"/>
  <c r="C127"/>
  <c r="C125"/>
  <c r="C123"/>
  <c r="C121"/>
  <c r="C119"/>
  <c r="C117"/>
  <c r="C115"/>
  <c r="C113"/>
  <c r="C111"/>
  <c r="C109"/>
  <c r="C107"/>
  <c r="C105"/>
  <c r="C103"/>
  <c r="C101"/>
  <c r="C99"/>
  <c r="C97"/>
  <c r="C95"/>
  <c r="C93"/>
  <c r="C91"/>
  <c r="C89"/>
  <c r="C87"/>
  <c r="C85"/>
  <c r="C83"/>
  <c r="C81"/>
  <c r="C79"/>
  <c r="C77"/>
  <c r="C75"/>
  <c r="C73"/>
  <c r="C71"/>
  <c r="C69"/>
  <c r="C68"/>
  <c r="AL132"/>
  <c r="A132"/>
  <c r="P130"/>
  <c r="O130"/>
  <c r="N130"/>
  <c r="M130"/>
  <c r="L130"/>
  <c r="K130"/>
  <c r="J130"/>
  <c r="G130"/>
  <c r="W128"/>
  <c r="V128"/>
  <c r="U128"/>
  <c r="T128"/>
  <c r="S128"/>
  <c r="R128"/>
  <c r="Q128"/>
  <c r="P128"/>
  <c r="O128"/>
  <c r="G128"/>
  <c r="W126"/>
  <c r="V126"/>
  <c r="P126"/>
  <c r="O126"/>
  <c r="N126"/>
  <c r="M126"/>
  <c r="L126"/>
  <c r="K126"/>
  <c r="J126"/>
  <c r="G126"/>
  <c r="AD124"/>
  <c r="AC124"/>
  <c r="AB124"/>
  <c r="AA124"/>
  <c r="Z124"/>
  <c r="Y124"/>
  <c r="X124"/>
  <c r="P124"/>
  <c r="O124"/>
  <c r="G124"/>
  <c r="AD122"/>
  <c r="AC122"/>
  <c r="P122"/>
  <c r="O122"/>
  <c r="N122"/>
  <c r="M122"/>
  <c r="L122"/>
  <c r="K122"/>
  <c r="J122"/>
  <c r="G122"/>
  <c r="W120"/>
  <c r="V120"/>
  <c r="U120"/>
  <c r="T120"/>
  <c r="S120"/>
  <c r="R120"/>
  <c r="Q120"/>
  <c r="P120"/>
  <c r="O120"/>
  <c r="G120"/>
  <c r="W118"/>
  <c r="V118"/>
  <c r="P118"/>
  <c r="O118"/>
  <c r="N118"/>
  <c r="M118"/>
  <c r="L118"/>
  <c r="K118"/>
  <c r="J118"/>
  <c r="G118"/>
  <c r="AK117"/>
  <c r="AJ117"/>
  <c r="AI117"/>
  <c r="AH117"/>
  <c r="AG117"/>
  <c r="AF117"/>
  <c r="AE117"/>
  <c r="P116"/>
  <c r="O116"/>
  <c r="G116"/>
  <c r="AK115"/>
  <c r="AJ115"/>
  <c r="P114"/>
  <c r="O114"/>
  <c r="N114"/>
  <c r="M114"/>
  <c r="L114"/>
  <c r="K114"/>
  <c r="J114"/>
  <c r="W112"/>
  <c r="V112"/>
  <c r="U112"/>
  <c r="T112"/>
  <c r="S112"/>
  <c r="R112"/>
  <c r="Q112"/>
  <c r="P112"/>
  <c r="O112"/>
  <c r="G112"/>
  <c r="W110"/>
  <c r="V110"/>
  <c r="P110"/>
  <c r="O110"/>
  <c r="N110"/>
  <c r="M110"/>
  <c r="L110"/>
  <c r="K110"/>
  <c r="J110"/>
  <c r="G110"/>
  <c r="AD108"/>
  <c r="AC108"/>
  <c r="AB108"/>
  <c r="AA108"/>
  <c r="Z108"/>
  <c r="Y108"/>
  <c r="X108"/>
  <c r="P108"/>
  <c r="O108"/>
  <c r="G108"/>
  <c r="AD106"/>
  <c r="AC106"/>
  <c r="P106"/>
  <c r="O106"/>
  <c r="N106"/>
  <c r="M106"/>
  <c r="L106"/>
  <c r="K106"/>
  <c r="J106"/>
  <c r="G106"/>
  <c r="W104"/>
  <c r="V104"/>
  <c r="U104"/>
  <c r="T104"/>
  <c r="S104"/>
  <c r="R104"/>
  <c r="Q104"/>
  <c r="P104"/>
  <c r="O104"/>
  <c r="G104"/>
  <c r="W102"/>
  <c r="V102"/>
  <c r="P102"/>
  <c r="O102"/>
  <c r="N102"/>
  <c r="M102"/>
  <c r="L102"/>
  <c r="K102"/>
  <c r="J102"/>
  <c r="G102"/>
  <c r="AK101"/>
  <c r="AJ101"/>
  <c r="AI101"/>
  <c r="AH101"/>
  <c r="AG101"/>
  <c r="AF101"/>
  <c r="AE101"/>
  <c r="P100"/>
  <c r="O100"/>
  <c r="G100"/>
  <c r="AK99"/>
  <c r="AJ99"/>
  <c r="P98"/>
  <c r="O98"/>
  <c r="N98"/>
  <c r="M98"/>
  <c r="L98"/>
  <c r="K98"/>
  <c r="J98"/>
  <c r="G98"/>
  <c r="W96"/>
  <c r="V96"/>
  <c r="U96"/>
  <c r="T96"/>
  <c r="S96"/>
  <c r="R96"/>
  <c r="Q96"/>
  <c r="P96"/>
  <c r="O96"/>
  <c r="G96"/>
  <c r="W94"/>
  <c r="V94"/>
  <c r="P94"/>
  <c r="O94"/>
  <c r="N94"/>
  <c r="M94"/>
  <c r="L94"/>
  <c r="K94"/>
  <c r="J94"/>
  <c r="G94"/>
  <c r="AD92"/>
  <c r="AC92"/>
  <c r="AB92"/>
  <c r="AA92"/>
  <c r="Z92"/>
  <c r="Y92"/>
  <c r="X92"/>
  <c r="P92"/>
  <c r="O92"/>
  <c r="G92"/>
  <c r="AD90"/>
  <c r="AC90"/>
  <c r="P90"/>
  <c r="O90"/>
  <c r="N90"/>
  <c r="M90"/>
  <c r="L90"/>
  <c r="K90"/>
  <c r="J90"/>
  <c r="G90"/>
  <c r="W88"/>
  <c r="V88"/>
  <c r="U88"/>
  <c r="T88"/>
  <c r="S88"/>
  <c r="R88"/>
  <c r="Q88"/>
  <c r="P88"/>
  <c r="O88"/>
  <c r="G88"/>
  <c r="W86"/>
  <c r="V86"/>
  <c r="P86"/>
  <c r="O86"/>
  <c r="N86"/>
  <c r="M86"/>
  <c r="L86"/>
  <c r="K86"/>
  <c r="J86"/>
  <c r="G86"/>
  <c r="AK85"/>
  <c r="AJ85"/>
  <c r="AI85"/>
  <c r="AH85"/>
  <c r="AG85"/>
  <c r="AF85"/>
  <c r="AE85"/>
  <c r="P84"/>
  <c r="O84"/>
  <c r="G84"/>
  <c r="AK83"/>
  <c r="AJ83"/>
  <c r="P82"/>
  <c r="O82"/>
  <c r="N82"/>
  <c r="M82"/>
  <c r="L82"/>
  <c r="K82"/>
  <c r="J82"/>
  <c r="G82"/>
  <c r="W80"/>
  <c r="V80"/>
  <c r="U80"/>
  <c r="T80"/>
  <c r="S80"/>
  <c r="R80"/>
  <c r="Q80"/>
  <c r="P80"/>
  <c r="O80"/>
  <c r="G80"/>
  <c r="W78"/>
  <c r="V78"/>
  <c r="P78"/>
  <c r="O78"/>
  <c r="N78"/>
  <c r="M78"/>
  <c r="L78"/>
  <c r="K78"/>
  <c r="J78"/>
  <c r="G78"/>
  <c r="AD76"/>
  <c r="AC76"/>
  <c r="AB76"/>
  <c r="AA76"/>
  <c r="Z76"/>
  <c r="Y76"/>
  <c r="X76"/>
  <c r="P76"/>
  <c r="O76"/>
  <c r="G76"/>
  <c r="AD74"/>
  <c r="AC74"/>
  <c r="P74"/>
  <c r="O74"/>
  <c r="N74"/>
  <c r="M74"/>
  <c r="L74"/>
  <c r="K74"/>
  <c r="J74"/>
  <c r="G74"/>
  <c r="W72"/>
  <c r="V72"/>
  <c r="U72"/>
  <c r="T72"/>
  <c r="S72"/>
  <c r="R72"/>
  <c r="Q72"/>
  <c r="P72"/>
  <c r="O72"/>
  <c r="G72"/>
  <c r="W70"/>
  <c r="V70"/>
  <c r="P70"/>
  <c r="O70"/>
  <c r="N70"/>
  <c r="M70"/>
  <c r="L70"/>
  <c r="K70"/>
  <c r="J70"/>
  <c r="G70"/>
  <c r="P68"/>
  <c r="O68"/>
  <c r="AL67"/>
  <c r="A67"/>
  <c r="P65"/>
  <c r="O65"/>
  <c r="N65"/>
  <c r="M65"/>
  <c r="L65"/>
  <c r="K65"/>
  <c r="J65"/>
  <c r="W63"/>
  <c r="V63"/>
  <c r="U63"/>
  <c r="T63"/>
  <c r="S63"/>
  <c r="R63"/>
  <c r="Q63"/>
  <c r="P63"/>
  <c r="O63"/>
  <c r="W61"/>
  <c r="V61"/>
  <c r="P61"/>
  <c r="O61"/>
  <c r="N61"/>
  <c r="M61"/>
  <c r="L61"/>
  <c r="K61"/>
  <c r="J61"/>
  <c r="AD59"/>
  <c r="AC59"/>
  <c r="AB59"/>
  <c r="AA59"/>
  <c r="Z59"/>
  <c r="Y59"/>
  <c r="X59"/>
  <c r="P59"/>
  <c r="O59"/>
  <c r="AD57"/>
  <c r="AC57"/>
  <c r="P57"/>
  <c r="O57"/>
  <c r="N57"/>
  <c r="M57"/>
  <c r="L57"/>
  <c r="K57"/>
  <c r="J57"/>
  <c r="W55"/>
  <c r="V55"/>
  <c r="U55"/>
  <c r="T55"/>
  <c r="S55"/>
  <c r="R55"/>
  <c r="Q55"/>
  <c r="P55"/>
  <c r="O55"/>
  <c r="W53"/>
  <c r="V53"/>
  <c r="P53"/>
  <c r="O53"/>
  <c r="N53"/>
  <c r="M53"/>
  <c r="L53"/>
  <c r="K53"/>
  <c r="J53"/>
  <c r="AK52"/>
  <c r="AJ52"/>
  <c r="AI52"/>
  <c r="AH52"/>
  <c r="AG52"/>
  <c r="AF52"/>
  <c r="AE52"/>
  <c r="P51"/>
  <c r="O51"/>
  <c r="AK50"/>
  <c r="AJ50"/>
  <c r="P49"/>
  <c r="O49"/>
  <c r="N49"/>
  <c r="M49"/>
  <c r="L49"/>
  <c r="K49"/>
  <c r="J49"/>
  <c r="W47"/>
  <c r="V47"/>
  <c r="U47"/>
  <c r="T47"/>
  <c r="S47"/>
  <c r="R47"/>
  <c r="Q47"/>
  <c r="P47"/>
  <c r="O47"/>
  <c r="W45"/>
  <c r="V45"/>
  <c r="P45"/>
  <c r="O45"/>
  <c r="N45"/>
  <c r="M45"/>
  <c r="L45"/>
  <c r="K45"/>
  <c r="J45"/>
  <c r="AD43"/>
  <c r="AC43"/>
  <c r="AB43"/>
  <c r="AA43"/>
  <c r="Z43"/>
  <c r="Y43"/>
  <c r="X43"/>
  <c r="P43"/>
  <c r="O43"/>
  <c r="AD41"/>
  <c r="AC41"/>
  <c r="P41"/>
  <c r="O41"/>
  <c r="N41"/>
  <c r="M41"/>
  <c r="L41"/>
  <c r="K41"/>
  <c r="J41"/>
  <c r="W39"/>
  <c r="V39"/>
  <c r="U39"/>
  <c r="T39"/>
  <c r="S39"/>
  <c r="R39"/>
  <c r="Q39"/>
  <c r="P39"/>
  <c r="O39"/>
  <c r="W37"/>
  <c r="V37"/>
  <c r="P37"/>
  <c r="O37"/>
  <c r="N37"/>
  <c r="M37"/>
  <c r="L37"/>
  <c r="K37"/>
  <c r="J37"/>
  <c r="AK36"/>
  <c r="AJ36"/>
  <c r="AI36"/>
  <c r="AH36"/>
  <c r="AG36"/>
  <c r="AF36"/>
  <c r="AE36"/>
  <c r="P35"/>
  <c r="O35"/>
  <c r="AK34"/>
  <c r="AJ34"/>
  <c r="P33"/>
  <c r="O33"/>
  <c r="N33"/>
  <c r="M33"/>
  <c r="L33"/>
  <c r="K33"/>
  <c r="J33"/>
  <c r="W31"/>
  <c r="V31"/>
  <c r="U31"/>
  <c r="T31"/>
  <c r="S31"/>
  <c r="R31"/>
  <c r="Q31"/>
  <c r="P31"/>
  <c r="O31"/>
  <c r="W29"/>
  <c r="V29"/>
  <c r="P29"/>
  <c r="O29"/>
  <c r="N29"/>
  <c r="M29"/>
  <c r="L29"/>
  <c r="K29"/>
  <c r="J29"/>
  <c r="AD27"/>
  <c r="AC27"/>
  <c r="AB27"/>
  <c r="AA27"/>
  <c r="Z27"/>
  <c r="Y27"/>
  <c r="X27"/>
  <c r="P27"/>
  <c r="O27"/>
  <c r="AD25"/>
  <c r="AC25"/>
  <c r="P25"/>
  <c r="O25"/>
  <c r="N25"/>
  <c r="M25"/>
  <c r="L25"/>
  <c r="K25"/>
  <c r="J25"/>
  <c r="W23"/>
  <c r="V23"/>
  <c r="U23"/>
  <c r="T23"/>
  <c r="S23"/>
  <c r="R23"/>
  <c r="Q23"/>
  <c r="P23"/>
  <c r="O23"/>
  <c r="W21"/>
  <c r="V21"/>
  <c r="P21"/>
  <c r="O21"/>
  <c r="N21"/>
  <c r="M21"/>
  <c r="L21"/>
  <c r="K21"/>
  <c r="J21"/>
  <c r="AK20"/>
  <c r="AJ20"/>
  <c r="AI20"/>
  <c r="AH20"/>
  <c r="AG20"/>
  <c r="AF20"/>
  <c r="AE20"/>
  <c r="P19"/>
  <c r="O19"/>
  <c r="AK18"/>
  <c r="AJ18"/>
  <c r="P17"/>
  <c r="O17"/>
  <c r="N17"/>
  <c r="M17"/>
  <c r="L17"/>
  <c r="K17"/>
  <c r="J17"/>
  <c r="W15"/>
  <c r="V15"/>
  <c r="U15"/>
  <c r="T15"/>
  <c r="S15"/>
  <c r="R15"/>
  <c r="Q15"/>
  <c r="P15"/>
  <c r="O15"/>
  <c r="W13"/>
  <c r="V13"/>
  <c r="P13"/>
  <c r="O13"/>
  <c r="N13"/>
  <c r="M13"/>
  <c r="L13"/>
  <c r="K13"/>
  <c r="J13"/>
  <c r="AD11"/>
  <c r="AC11"/>
  <c r="AB11"/>
  <c r="AA11"/>
  <c r="Z11"/>
  <c r="Y11"/>
  <c r="X11"/>
  <c r="P11"/>
  <c r="O11"/>
  <c r="AD9"/>
  <c r="AC9"/>
  <c r="P9"/>
  <c r="O9"/>
  <c r="N9"/>
  <c r="M9"/>
  <c r="L9"/>
  <c r="K9"/>
  <c r="J9"/>
  <c r="W7"/>
  <c r="V7"/>
  <c r="U7"/>
  <c r="T7"/>
  <c r="S7"/>
  <c r="R7"/>
  <c r="Q7"/>
  <c r="P7"/>
  <c r="O7"/>
  <c r="W5"/>
  <c r="V5"/>
  <c r="P5"/>
  <c r="O5"/>
  <c r="N5"/>
  <c r="M5"/>
  <c r="L5"/>
  <c r="K5"/>
  <c r="J5"/>
  <c r="P3"/>
  <c r="O3"/>
  <c r="AL1"/>
  <c r="A1"/>
  <c r="AK5" i="8"/>
  <c r="AJ5"/>
  <c r="AI5"/>
  <c r="AH5"/>
  <c r="AG5"/>
  <c r="AF5"/>
  <c r="AE5"/>
  <c r="AK3"/>
  <c r="AJ3"/>
  <c r="AK101"/>
  <c r="AJ101"/>
  <c r="AI101"/>
  <c r="AH101"/>
  <c r="AG101"/>
  <c r="AF101"/>
  <c r="AE101"/>
  <c r="AK99"/>
  <c r="AJ99"/>
  <c r="AK117"/>
  <c r="AJ117"/>
  <c r="AI117"/>
  <c r="AH117"/>
  <c r="AG117"/>
  <c r="AF117"/>
  <c r="AE117"/>
  <c r="AK115"/>
  <c r="AJ115"/>
  <c r="AK85"/>
  <c r="AJ85"/>
  <c r="AI85"/>
  <c r="AH85"/>
  <c r="AG85"/>
  <c r="AF85"/>
  <c r="AE85"/>
  <c r="AK83"/>
  <c r="AJ83"/>
  <c r="AD124"/>
  <c r="AC124"/>
  <c r="AB124"/>
  <c r="AA124"/>
  <c r="Z124"/>
  <c r="Y124"/>
  <c r="X124"/>
  <c r="AD122"/>
  <c r="AC122"/>
  <c r="AD108"/>
  <c r="AC108"/>
  <c r="AB108"/>
  <c r="AA108"/>
  <c r="Z108"/>
  <c r="Y108"/>
  <c r="X108"/>
  <c r="AD106"/>
  <c r="AC106"/>
  <c r="AD92"/>
  <c r="AC92"/>
  <c r="AB92"/>
  <c r="AA92"/>
  <c r="Z92"/>
  <c r="Y92"/>
  <c r="X92"/>
  <c r="AD90"/>
  <c r="AC90"/>
  <c r="AD76"/>
  <c r="AC76"/>
  <c r="AB76"/>
  <c r="AA76"/>
  <c r="Z76"/>
  <c r="Y76"/>
  <c r="X76"/>
  <c r="AD74"/>
  <c r="AC74"/>
  <c r="W128"/>
  <c r="V128"/>
  <c r="U128"/>
  <c r="T128"/>
  <c r="S128"/>
  <c r="R128"/>
  <c r="Q128"/>
  <c r="W126"/>
  <c r="V126"/>
  <c r="W120"/>
  <c r="V120"/>
  <c r="U120"/>
  <c r="T120"/>
  <c r="S120"/>
  <c r="R120"/>
  <c r="Q120"/>
  <c r="W118"/>
  <c r="V118"/>
  <c r="W112"/>
  <c r="V112"/>
  <c r="U112"/>
  <c r="T112"/>
  <c r="S112"/>
  <c r="R112"/>
  <c r="Q112"/>
  <c r="W110"/>
  <c r="V110"/>
  <c r="W104"/>
  <c r="V104"/>
  <c r="U104"/>
  <c r="T104"/>
  <c r="S104"/>
  <c r="R104"/>
  <c r="Q104"/>
  <c r="W102"/>
  <c r="V102"/>
  <c r="W96"/>
  <c r="V96"/>
  <c r="U96"/>
  <c r="T96"/>
  <c r="S96"/>
  <c r="R96"/>
  <c r="Q96"/>
  <c r="W94"/>
  <c r="V94"/>
  <c r="W88"/>
  <c r="V88"/>
  <c r="U88"/>
  <c r="T88"/>
  <c r="S88"/>
  <c r="R88"/>
  <c r="Q88"/>
  <c r="W86"/>
  <c r="V86"/>
  <c r="W80"/>
  <c r="V80"/>
  <c r="U80"/>
  <c r="T80"/>
  <c r="S80"/>
  <c r="R80"/>
  <c r="Q80"/>
  <c r="W78"/>
  <c r="V78"/>
  <c r="W72"/>
  <c r="V72"/>
  <c r="U72"/>
  <c r="T72"/>
  <c r="S72"/>
  <c r="R72"/>
  <c r="Q72"/>
  <c r="W70"/>
  <c r="V70"/>
  <c r="P130"/>
  <c r="O130"/>
  <c r="N130"/>
  <c r="M130"/>
  <c r="L130"/>
  <c r="K130"/>
  <c r="J130"/>
  <c r="P128"/>
  <c r="O128"/>
  <c r="P126"/>
  <c r="O126"/>
  <c r="N126"/>
  <c r="M126"/>
  <c r="L126"/>
  <c r="K126"/>
  <c r="J126"/>
  <c r="P124"/>
  <c r="O124"/>
  <c r="P122"/>
  <c r="O122"/>
  <c r="N122"/>
  <c r="M122"/>
  <c r="L122"/>
  <c r="K122"/>
  <c r="J122"/>
  <c r="P120"/>
  <c r="O120"/>
  <c r="P118"/>
  <c r="O118"/>
  <c r="N118"/>
  <c r="M118"/>
  <c r="L118"/>
  <c r="K118"/>
  <c r="J118"/>
  <c r="P116"/>
  <c r="O116"/>
  <c r="P114"/>
  <c r="O114"/>
  <c r="N114"/>
  <c r="M114"/>
  <c r="L114"/>
  <c r="K114"/>
  <c r="J114"/>
  <c r="P112"/>
  <c r="O112"/>
  <c r="P110"/>
  <c r="O110"/>
  <c r="N110"/>
  <c r="M110"/>
  <c r="L110"/>
  <c r="K110"/>
  <c r="J110"/>
  <c r="P108"/>
  <c r="O108"/>
  <c r="P106"/>
  <c r="O106"/>
  <c r="N106"/>
  <c r="M106"/>
  <c r="L106"/>
  <c r="K106"/>
  <c r="J106"/>
  <c r="P104"/>
  <c r="O104"/>
  <c r="P102"/>
  <c r="O102"/>
  <c r="N102"/>
  <c r="M102"/>
  <c r="L102"/>
  <c r="K102"/>
  <c r="J102"/>
  <c r="P100"/>
  <c r="O100"/>
  <c r="P98"/>
  <c r="O98"/>
  <c r="N98"/>
  <c r="M98"/>
  <c r="L98"/>
  <c r="K98"/>
  <c r="J98"/>
  <c r="P96"/>
  <c r="O96"/>
  <c r="P94"/>
  <c r="O94"/>
  <c r="N94"/>
  <c r="M94"/>
  <c r="L94"/>
  <c r="K94"/>
  <c r="J94"/>
  <c r="P92"/>
  <c r="O92"/>
  <c r="P88"/>
  <c r="O88"/>
  <c r="P90"/>
  <c r="O90"/>
  <c r="N90"/>
  <c r="M90"/>
  <c r="L90"/>
  <c r="K90"/>
  <c r="J90"/>
  <c r="K86"/>
  <c r="J86"/>
  <c r="P84"/>
  <c r="O84"/>
  <c r="P82"/>
  <c r="O82"/>
  <c r="N82"/>
  <c r="M82"/>
  <c r="L82"/>
  <c r="K82"/>
  <c r="J82"/>
  <c r="P80"/>
  <c r="O80"/>
  <c r="P78"/>
  <c r="O78"/>
  <c r="N78"/>
  <c r="M78"/>
  <c r="L78"/>
  <c r="K78"/>
  <c r="J78"/>
  <c r="P76"/>
  <c r="O76"/>
  <c r="P74"/>
  <c r="O74"/>
  <c r="N74"/>
  <c r="M74"/>
  <c r="L74"/>
  <c r="K74"/>
  <c r="J74"/>
  <c r="P72"/>
  <c r="O72"/>
  <c r="P70"/>
  <c r="O70"/>
  <c r="N70"/>
  <c r="M70"/>
  <c r="L70"/>
  <c r="K70"/>
  <c r="J70"/>
  <c r="P68"/>
  <c r="O68"/>
  <c r="AL132"/>
  <c r="A132"/>
  <c r="A1" i="29"/>
  <c r="K41" i="8"/>
  <c r="L41"/>
  <c r="M41"/>
  <c r="N41"/>
  <c r="O41"/>
  <c r="P41"/>
  <c r="Q453" i="2"/>
  <c r="B35" i="29" s="1"/>
  <c r="Q175" i="2"/>
  <c r="Q146"/>
  <c r="E13" i="29"/>
  <c r="F13" s="1"/>
  <c r="J46" s="1"/>
  <c r="Q89" i="2"/>
  <c r="J38" i="29"/>
  <c r="H134" i="4"/>
  <c r="I134" s="1"/>
  <c r="F69"/>
  <c r="G69" s="1"/>
  <c r="F68"/>
  <c r="N458" i="2"/>
  <c r="O458"/>
  <c r="P458"/>
  <c r="N459"/>
  <c r="O459"/>
  <c r="P459"/>
  <c r="N460"/>
  <c r="O460"/>
  <c r="P460"/>
  <c r="N461"/>
  <c r="O461"/>
  <c r="P461"/>
  <c r="N462"/>
  <c r="O462"/>
  <c r="P462"/>
  <c r="N463"/>
  <c r="O463"/>
  <c r="P463"/>
  <c r="N444"/>
  <c r="O444"/>
  <c r="P444"/>
  <c r="N445"/>
  <c r="O445"/>
  <c r="P445"/>
  <c r="N446"/>
  <c r="O446"/>
  <c r="P446"/>
  <c r="N447"/>
  <c r="O447"/>
  <c r="P447"/>
  <c r="N448"/>
  <c r="O448"/>
  <c r="P448"/>
  <c r="N449"/>
  <c r="O449"/>
  <c r="P449"/>
  <c r="P430"/>
  <c r="P431"/>
  <c r="P432"/>
  <c r="P433"/>
  <c r="P434"/>
  <c r="P435"/>
  <c r="N430"/>
  <c r="O430"/>
  <c r="N431"/>
  <c r="O431"/>
  <c r="N432"/>
  <c r="O432"/>
  <c r="N433"/>
  <c r="O433"/>
  <c r="N434"/>
  <c r="O434"/>
  <c r="N435"/>
  <c r="O435"/>
  <c r="N416"/>
  <c r="O416"/>
  <c r="P416"/>
  <c r="N417"/>
  <c r="O417"/>
  <c r="P417"/>
  <c r="N418"/>
  <c r="O418"/>
  <c r="P418"/>
  <c r="N419"/>
  <c r="O419"/>
  <c r="P419"/>
  <c r="N420"/>
  <c r="O420"/>
  <c r="P420"/>
  <c r="N421"/>
  <c r="O421"/>
  <c r="P421"/>
  <c r="N402"/>
  <c r="O402"/>
  <c r="P402"/>
  <c r="N403"/>
  <c r="O403"/>
  <c r="P403"/>
  <c r="N404"/>
  <c r="O404"/>
  <c r="P404"/>
  <c r="N405"/>
  <c r="O405"/>
  <c r="P405"/>
  <c r="N406"/>
  <c r="O406"/>
  <c r="P406"/>
  <c r="N407"/>
  <c r="O407"/>
  <c r="P407"/>
  <c r="N388"/>
  <c r="O388"/>
  <c r="P388"/>
  <c r="N389"/>
  <c r="O389"/>
  <c r="P389"/>
  <c r="N390"/>
  <c r="O390"/>
  <c r="P390"/>
  <c r="N391"/>
  <c r="O391"/>
  <c r="P391"/>
  <c r="N392"/>
  <c r="O392"/>
  <c r="P392"/>
  <c r="N393"/>
  <c r="O393"/>
  <c r="P393"/>
  <c r="N374"/>
  <c r="O374"/>
  <c r="P374"/>
  <c r="N375"/>
  <c r="O375"/>
  <c r="P375"/>
  <c r="N376"/>
  <c r="O376"/>
  <c r="P376"/>
  <c r="N377"/>
  <c r="O377"/>
  <c r="P377"/>
  <c r="N378"/>
  <c r="O378"/>
  <c r="P378"/>
  <c r="N379"/>
  <c r="O379"/>
  <c r="P379"/>
  <c r="N360"/>
  <c r="O360"/>
  <c r="P360"/>
  <c r="N361"/>
  <c r="O361"/>
  <c r="P361"/>
  <c r="N362"/>
  <c r="O362"/>
  <c r="P362"/>
  <c r="N363"/>
  <c r="O363"/>
  <c r="P363"/>
  <c r="N364"/>
  <c r="O364"/>
  <c r="P364"/>
  <c r="N365"/>
  <c r="O365"/>
  <c r="P365"/>
  <c r="N346"/>
  <c r="O346"/>
  <c r="P346"/>
  <c r="N347"/>
  <c r="O347"/>
  <c r="P347"/>
  <c r="N348"/>
  <c r="O348"/>
  <c r="P348"/>
  <c r="N349"/>
  <c r="O349"/>
  <c r="P349"/>
  <c r="N350"/>
  <c r="O350"/>
  <c r="P350"/>
  <c r="N351"/>
  <c r="O351"/>
  <c r="P351"/>
  <c r="N332"/>
  <c r="O332"/>
  <c r="P332"/>
  <c r="N333"/>
  <c r="O333"/>
  <c r="P333"/>
  <c r="N334"/>
  <c r="O334"/>
  <c r="P334"/>
  <c r="N335"/>
  <c r="O335"/>
  <c r="P335"/>
  <c r="N336"/>
  <c r="O336"/>
  <c r="P336"/>
  <c r="N337"/>
  <c r="O337"/>
  <c r="P337"/>
  <c r="N318"/>
  <c r="O318"/>
  <c r="P318"/>
  <c r="N319"/>
  <c r="O319"/>
  <c r="P319"/>
  <c r="N320"/>
  <c r="O320"/>
  <c r="P320"/>
  <c r="N321"/>
  <c r="O321"/>
  <c r="P321"/>
  <c r="N322"/>
  <c r="O322"/>
  <c r="P322"/>
  <c r="N323"/>
  <c r="O323"/>
  <c r="P323"/>
  <c r="N304"/>
  <c r="O304"/>
  <c r="P304"/>
  <c r="N305"/>
  <c r="O305"/>
  <c r="P305"/>
  <c r="N306"/>
  <c r="O306"/>
  <c r="P306"/>
  <c r="N307"/>
  <c r="O307"/>
  <c r="P307"/>
  <c r="N308"/>
  <c r="O308"/>
  <c r="P308"/>
  <c r="N309"/>
  <c r="O309"/>
  <c r="P309"/>
  <c r="N290"/>
  <c r="O290"/>
  <c r="P290"/>
  <c r="N291"/>
  <c r="O291"/>
  <c r="P291"/>
  <c r="N292"/>
  <c r="O292"/>
  <c r="P292"/>
  <c r="N293"/>
  <c r="O293"/>
  <c r="P293"/>
  <c r="N294"/>
  <c r="O294"/>
  <c r="P294"/>
  <c r="N295"/>
  <c r="O295"/>
  <c r="P295"/>
  <c r="N276"/>
  <c r="O276"/>
  <c r="P276"/>
  <c r="N277"/>
  <c r="O277"/>
  <c r="P277"/>
  <c r="N278"/>
  <c r="O278"/>
  <c r="P278"/>
  <c r="N279"/>
  <c r="O279"/>
  <c r="P279"/>
  <c r="N280"/>
  <c r="O280"/>
  <c r="P280"/>
  <c r="N281"/>
  <c r="O281"/>
  <c r="P281"/>
  <c r="N262"/>
  <c r="O262"/>
  <c r="P262"/>
  <c r="N263"/>
  <c r="O263"/>
  <c r="P263"/>
  <c r="N264"/>
  <c r="O264"/>
  <c r="P264"/>
  <c r="N265"/>
  <c r="O265"/>
  <c r="P265"/>
  <c r="N266"/>
  <c r="O266"/>
  <c r="P266"/>
  <c r="N267"/>
  <c r="O267"/>
  <c r="P267"/>
  <c r="N248"/>
  <c r="O248"/>
  <c r="P248"/>
  <c r="N249"/>
  <c r="O249"/>
  <c r="P249"/>
  <c r="N250"/>
  <c r="O250"/>
  <c r="P250"/>
  <c r="N251"/>
  <c r="O251"/>
  <c r="P251"/>
  <c r="N252"/>
  <c r="O252"/>
  <c r="P252"/>
  <c r="N253"/>
  <c r="O253"/>
  <c r="P253"/>
  <c r="N234"/>
  <c r="O234"/>
  <c r="P234"/>
  <c r="N235"/>
  <c r="O235"/>
  <c r="P235"/>
  <c r="N236"/>
  <c r="O236"/>
  <c r="P236"/>
  <c r="N237"/>
  <c r="O237"/>
  <c r="P237"/>
  <c r="N238"/>
  <c r="O238"/>
  <c r="P238"/>
  <c r="N239"/>
  <c r="O239"/>
  <c r="P239"/>
  <c r="N220"/>
  <c r="O220"/>
  <c r="P220"/>
  <c r="N221"/>
  <c r="O221"/>
  <c r="P221"/>
  <c r="N222"/>
  <c r="O222"/>
  <c r="P222"/>
  <c r="N223"/>
  <c r="O223"/>
  <c r="P223"/>
  <c r="N224"/>
  <c r="O224"/>
  <c r="P224"/>
  <c r="N225"/>
  <c r="O225"/>
  <c r="P225"/>
  <c r="N206"/>
  <c r="O206"/>
  <c r="P206"/>
  <c r="N207"/>
  <c r="O207"/>
  <c r="P207"/>
  <c r="N208"/>
  <c r="O208"/>
  <c r="P208"/>
  <c r="N209"/>
  <c r="O209"/>
  <c r="P209"/>
  <c r="N210"/>
  <c r="O210"/>
  <c r="P210"/>
  <c r="N211"/>
  <c r="O211"/>
  <c r="P211"/>
  <c r="N192"/>
  <c r="O192"/>
  <c r="P192"/>
  <c r="N193"/>
  <c r="O193"/>
  <c r="P193"/>
  <c r="N194"/>
  <c r="O194"/>
  <c r="P194"/>
  <c r="N195"/>
  <c r="O195"/>
  <c r="P195"/>
  <c r="N196"/>
  <c r="O196"/>
  <c r="P196"/>
  <c r="N197"/>
  <c r="O197"/>
  <c r="P197"/>
  <c r="N178"/>
  <c r="O178"/>
  <c r="P178"/>
  <c r="N179"/>
  <c r="O179"/>
  <c r="P179"/>
  <c r="N180"/>
  <c r="O180"/>
  <c r="P180"/>
  <c r="N181"/>
  <c r="O181"/>
  <c r="P181"/>
  <c r="N182"/>
  <c r="O182"/>
  <c r="P182"/>
  <c r="N183"/>
  <c r="O183"/>
  <c r="P183"/>
  <c r="N164"/>
  <c r="O164"/>
  <c r="P164"/>
  <c r="N165"/>
  <c r="O165"/>
  <c r="P165"/>
  <c r="N166"/>
  <c r="O166"/>
  <c r="P166"/>
  <c r="N167"/>
  <c r="O167"/>
  <c r="P167"/>
  <c r="N168"/>
  <c r="O168"/>
  <c r="P168"/>
  <c r="N169"/>
  <c r="O169"/>
  <c r="P169"/>
  <c r="N150"/>
  <c r="O150"/>
  <c r="P150"/>
  <c r="N151"/>
  <c r="O151"/>
  <c r="P151"/>
  <c r="N152"/>
  <c r="O152"/>
  <c r="P152"/>
  <c r="N153"/>
  <c r="O153"/>
  <c r="P153"/>
  <c r="N154"/>
  <c r="O154"/>
  <c r="P154"/>
  <c r="N155"/>
  <c r="O155"/>
  <c r="P155"/>
  <c r="N136"/>
  <c r="O136"/>
  <c r="P136"/>
  <c r="N137"/>
  <c r="O137"/>
  <c r="P137"/>
  <c r="N138"/>
  <c r="O138"/>
  <c r="P138"/>
  <c r="N139"/>
  <c r="O139"/>
  <c r="P139"/>
  <c r="N140"/>
  <c r="O140"/>
  <c r="P140"/>
  <c r="N141"/>
  <c r="O141"/>
  <c r="P141"/>
  <c r="O122"/>
  <c r="P122"/>
  <c r="O123"/>
  <c r="P123"/>
  <c r="O124"/>
  <c r="P124"/>
  <c r="O125"/>
  <c r="P125"/>
  <c r="O126"/>
  <c r="P126"/>
  <c r="O127"/>
  <c r="P127"/>
  <c r="O108"/>
  <c r="P108"/>
  <c r="O109"/>
  <c r="P109"/>
  <c r="O110"/>
  <c r="P110"/>
  <c r="O111"/>
  <c r="P111"/>
  <c r="O112"/>
  <c r="P112"/>
  <c r="O113"/>
  <c r="P113"/>
  <c r="N94"/>
  <c r="O94"/>
  <c r="P94"/>
  <c r="N95"/>
  <c r="O95"/>
  <c r="P95"/>
  <c r="N96"/>
  <c r="O96"/>
  <c r="P96"/>
  <c r="N97"/>
  <c r="O97"/>
  <c r="P97"/>
  <c r="N98"/>
  <c r="O98"/>
  <c r="P98"/>
  <c r="N99"/>
  <c r="O99"/>
  <c r="P99"/>
  <c r="O80"/>
  <c r="P80"/>
  <c r="O81"/>
  <c r="P81"/>
  <c r="O82"/>
  <c r="P82"/>
  <c r="O83"/>
  <c r="P83"/>
  <c r="O84"/>
  <c r="P84"/>
  <c r="O85"/>
  <c r="P85"/>
  <c r="N66"/>
  <c r="O66"/>
  <c r="P66"/>
  <c r="N67"/>
  <c r="O67"/>
  <c r="P67"/>
  <c r="N68"/>
  <c r="O68"/>
  <c r="P68"/>
  <c r="N69"/>
  <c r="O69"/>
  <c r="P69"/>
  <c r="N70"/>
  <c r="O70"/>
  <c r="P70"/>
  <c r="N71"/>
  <c r="O71"/>
  <c r="P71"/>
  <c r="N52"/>
  <c r="O52"/>
  <c r="P52"/>
  <c r="N53"/>
  <c r="O53"/>
  <c r="P53"/>
  <c r="N54"/>
  <c r="O54"/>
  <c r="P54"/>
  <c r="N55"/>
  <c r="O55"/>
  <c r="P55"/>
  <c r="N56"/>
  <c r="O56"/>
  <c r="P56"/>
  <c r="N57"/>
  <c r="O57"/>
  <c r="P57"/>
  <c r="O38"/>
  <c r="P38"/>
  <c r="O39"/>
  <c r="P39"/>
  <c r="O40"/>
  <c r="P40"/>
  <c r="O41"/>
  <c r="P41"/>
  <c r="O42"/>
  <c r="P42"/>
  <c r="O43"/>
  <c r="P43"/>
  <c r="O24"/>
  <c r="P24"/>
  <c r="O25"/>
  <c r="P25"/>
  <c r="O26"/>
  <c r="P26"/>
  <c r="O27"/>
  <c r="P27"/>
  <c r="O28"/>
  <c r="P28"/>
  <c r="O29"/>
  <c r="P29"/>
  <c r="A10"/>
  <c r="A11"/>
  <c r="A12"/>
  <c r="A13"/>
  <c r="A14"/>
  <c r="A15"/>
  <c r="A24"/>
  <c r="A25"/>
  <c r="A26"/>
  <c r="A27"/>
  <c r="A28"/>
  <c r="A29"/>
  <c r="A38"/>
  <c r="A39"/>
  <c r="A40"/>
  <c r="A41"/>
  <c r="A42"/>
  <c r="A43"/>
  <c r="A52"/>
  <c r="A53"/>
  <c r="A54"/>
  <c r="A55"/>
  <c r="A56"/>
  <c r="A57"/>
  <c r="A66"/>
  <c r="A67"/>
  <c r="A68"/>
  <c r="A69"/>
  <c r="A70"/>
  <c r="A71"/>
  <c r="A80"/>
  <c r="A81"/>
  <c r="A82"/>
  <c r="A83"/>
  <c r="A84"/>
  <c r="A85"/>
  <c r="A94"/>
  <c r="A95"/>
  <c r="A96"/>
  <c r="A97"/>
  <c r="A98"/>
  <c r="A99"/>
  <c r="A108"/>
  <c r="A109"/>
  <c r="A110"/>
  <c r="A111"/>
  <c r="A112"/>
  <c r="A113"/>
  <c r="A122"/>
  <c r="A123"/>
  <c r="A124"/>
  <c r="A125"/>
  <c r="A126"/>
  <c r="A127"/>
  <c r="A136"/>
  <c r="A137"/>
  <c r="A138"/>
  <c r="A139"/>
  <c r="A140"/>
  <c r="A141"/>
  <c r="A150"/>
  <c r="A151"/>
  <c r="A152"/>
  <c r="A153"/>
  <c r="A154"/>
  <c r="A155"/>
  <c r="A164"/>
  <c r="A165"/>
  <c r="A166"/>
  <c r="A167"/>
  <c r="A168"/>
  <c r="A169"/>
  <c r="A178"/>
  <c r="A179"/>
  <c r="A180"/>
  <c r="A181"/>
  <c r="A182"/>
  <c r="A183"/>
  <c r="A192"/>
  <c r="A193"/>
  <c r="A194"/>
  <c r="A195"/>
  <c r="A196"/>
  <c r="A197"/>
  <c r="A206"/>
  <c r="A207"/>
  <c r="A208"/>
  <c r="A209"/>
  <c r="A210"/>
  <c r="A211"/>
  <c r="A220"/>
  <c r="A221"/>
  <c r="A222"/>
  <c r="A223"/>
  <c r="A224"/>
  <c r="A225"/>
  <c r="A234"/>
  <c r="A235"/>
  <c r="A236"/>
  <c r="A237"/>
  <c r="A238"/>
  <c r="A239"/>
  <c r="A248"/>
  <c r="A249"/>
  <c r="A250"/>
  <c r="A251"/>
  <c r="A252"/>
  <c r="A253"/>
  <c r="A262"/>
  <c r="A263"/>
  <c r="A264"/>
  <c r="A265"/>
  <c r="A266"/>
  <c r="A267"/>
  <c r="A276"/>
  <c r="A277"/>
  <c r="A278"/>
  <c r="A279"/>
  <c r="A280"/>
  <c r="A281"/>
  <c r="A290"/>
  <c r="A291"/>
  <c r="A292"/>
  <c r="A293"/>
  <c r="A294"/>
  <c r="A295"/>
  <c r="A304"/>
  <c r="A305"/>
  <c r="A306"/>
  <c r="A307"/>
  <c r="A308"/>
  <c r="A309"/>
  <c r="A318"/>
  <c r="A319"/>
  <c r="A320"/>
  <c r="A321"/>
  <c r="A322"/>
  <c r="A323"/>
  <c r="A332"/>
  <c r="A333"/>
  <c r="A334"/>
  <c r="A335"/>
  <c r="A336"/>
  <c r="A337"/>
  <c r="A346"/>
  <c r="A347"/>
  <c r="A348"/>
  <c r="A349"/>
  <c r="A350"/>
  <c r="A351"/>
  <c r="A360"/>
  <c r="A361"/>
  <c r="A362"/>
  <c r="A363"/>
  <c r="A364"/>
  <c r="A365"/>
  <c r="A374"/>
  <c r="A375"/>
  <c r="A376"/>
  <c r="A377"/>
  <c r="A378"/>
  <c r="A379"/>
  <c r="A388"/>
  <c r="A389"/>
  <c r="A390"/>
  <c r="A391"/>
  <c r="A392"/>
  <c r="A393"/>
  <c r="A402"/>
  <c r="A403"/>
  <c r="A404"/>
  <c r="A405"/>
  <c r="A406"/>
  <c r="A407"/>
  <c r="A416"/>
  <c r="A417"/>
  <c r="A418"/>
  <c r="A419"/>
  <c r="A420"/>
  <c r="A421"/>
  <c r="A430"/>
  <c r="A431"/>
  <c r="A432"/>
  <c r="A433"/>
  <c r="A434"/>
  <c r="A435"/>
  <c r="A444"/>
  <c r="A445"/>
  <c r="A446"/>
  <c r="A447"/>
  <c r="A448"/>
  <c r="A449"/>
  <c r="A458"/>
  <c r="A459"/>
  <c r="A460"/>
  <c r="A461"/>
  <c r="A462"/>
  <c r="A463"/>
  <c r="A25" i="27"/>
  <c r="D6"/>
  <c r="B6"/>
  <c r="A4"/>
  <c r="A28" s="1"/>
  <c r="A1"/>
  <c r="T463" i="2"/>
  <c r="S463"/>
  <c r="T462"/>
  <c r="S462"/>
  <c r="T461"/>
  <c r="S461"/>
  <c r="T460"/>
  <c r="S460"/>
  <c r="T459"/>
  <c r="S459"/>
  <c r="T458"/>
  <c r="S458"/>
  <c r="T449"/>
  <c r="S449"/>
  <c r="T448"/>
  <c r="S448"/>
  <c r="T447"/>
  <c r="S447"/>
  <c r="T446"/>
  <c r="S446"/>
  <c r="T445"/>
  <c r="S445"/>
  <c r="T444"/>
  <c r="S444"/>
  <c r="T435"/>
  <c r="S435"/>
  <c r="T434"/>
  <c r="S434"/>
  <c r="T433"/>
  <c r="S433"/>
  <c r="T432"/>
  <c r="S432"/>
  <c r="T431"/>
  <c r="S431"/>
  <c r="T430"/>
  <c r="S430"/>
  <c r="T421"/>
  <c r="S421"/>
  <c r="T420"/>
  <c r="S420"/>
  <c r="T419"/>
  <c r="S419"/>
  <c r="T418"/>
  <c r="S418"/>
  <c r="T417"/>
  <c r="S417"/>
  <c r="T416"/>
  <c r="S416"/>
  <c r="T407"/>
  <c r="S407"/>
  <c r="T406"/>
  <c r="S406"/>
  <c r="T405"/>
  <c r="S405"/>
  <c r="T404"/>
  <c r="S404"/>
  <c r="T403"/>
  <c r="S403"/>
  <c r="T402"/>
  <c r="S402"/>
  <c r="T393"/>
  <c r="S393"/>
  <c r="T392"/>
  <c r="S392"/>
  <c r="T391"/>
  <c r="S391"/>
  <c r="T390"/>
  <c r="S390"/>
  <c r="T389"/>
  <c r="S389"/>
  <c r="T388"/>
  <c r="S388"/>
  <c r="T379"/>
  <c r="S379"/>
  <c r="T378"/>
  <c r="S378"/>
  <c r="T377"/>
  <c r="S377"/>
  <c r="T376"/>
  <c r="S376"/>
  <c r="T375"/>
  <c r="S375"/>
  <c r="T374"/>
  <c r="S374"/>
  <c r="T365"/>
  <c r="S365"/>
  <c r="T364"/>
  <c r="S364"/>
  <c r="T363"/>
  <c r="S363"/>
  <c r="T362"/>
  <c r="S362"/>
  <c r="T361"/>
  <c r="S361"/>
  <c r="T360"/>
  <c r="S360"/>
  <c r="T351"/>
  <c r="S351"/>
  <c r="T350"/>
  <c r="S350"/>
  <c r="T349"/>
  <c r="S349"/>
  <c r="T348"/>
  <c r="S348"/>
  <c r="T347"/>
  <c r="S347"/>
  <c r="T346"/>
  <c r="S346"/>
  <c r="T337"/>
  <c r="S337"/>
  <c r="T336"/>
  <c r="S336"/>
  <c r="T335"/>
  <c r="S335"/>
  <c r="T334"/>
  <c r="S334"/>
  <c r="T333"/>
  <c r="S333"/>
  <c r="T332"/>
  <c r="S332"/>
  <c r="T323"/>
  <c r="S323"/>
  <c r="T322"/>
  <c r="S322"/>
  <c r="T321"/>
  <c r="S321"/>
  <c r="T320"/>
  <c r="S320"/>
  <c r="T319"/>
  <c r="S319"/>
  <c r="T318"/>
  <c r="S318"/>
  <c r="T309"/>
  <c r="S309"/>
  <c r="T308"/>
  <c r="S308"/>
  <c r="T307"/>
  <c r="S307"/>
  <c r="T306"/>
  <c r="S306"/>
  <c r="T305"/>
  <c r="S305"/>
  <c r="T304"/>
  <c r="S304"/>
  <c r="T295"/>
  <c r="S295"/>
  <c r="T294"/>
  <c r="S294"/>
  <c r="T293"/>
  <c r="S293"/>
  <c r="T292"/>
  <c r="S292"/>
  <c r="T291"/>
  <c r="S291"/>
  <c r="T290"/>
  <c r="S290"/>
  <c r="T281"/>
  <c r="S281"/>
  <c r="T280"/>
  <c r="S280"/>
  <c r="T279"/>
  <c r="S279"/>
  <c r="T278"/>
  <c r="S278"/>
  <c r="T277"/>
  <c r="S277"/>
  <c r="T276"/>
  <c r="S276"/>
  <c r="T267"/>
  <c r="S267"/>
  <c r="T266"/>
  <c r="S266"/>
  <c r="T265"/>
  <c r="S265"/>
  <c r="T264"/>
  <c r="S264"/>
  <c r="T263"/>
  <c r="S263"/>
  <c r="T262"/>
  <c r="S262"/>
  <c r="T253"/>
  <c r="S253"/>
  <c r="T252"/>
  <c r="S252"/>
  <c r="T251"/>
  <c r="S251"/>
  <c r="T250"/>
  <c r="S250"/>
  <c r="T249"/>
  <c r="S249"/>
  <c r="T248"/>
  <c r="S248"/>
  <c r="T239"/>
  <c r="S239"/>
  <c r="T238"/>
  <c r="S238"/>
  <c r="T237"/>
  <c r="S237"/>
  <c r="T236"/>
  <c r="S236"/>
  <c r="T235"/>
  <c r="S235"/>
  <c r="T234"/>
  <c r="S234"/>
  <c r="T225"/>
  <c r="S225"/>
  <c r="T224"/>
  <c r="S224"/>
  <c r="T223"/>
  <c r="S223"/>
  <c r="T222"/>
  <c r="S222"/>
  <c r="T221"/>
  <c r="S221"/>
  <c r="T220"/>
  <c r="S220"/>
  <c r="T211"/>
  <c r="S211"/>
  <c r="T210"/>
  <c r="S210"/>
  <c r="T209"/>
  <c r="S209"/>
  <c r="T208"/>
  <c r="S208"/>
  <c r="T207"/>
  <c r="S207"/>
  <c r="T206"/>
  <c r="S206"/>
  <c r="T197"/>
  <c r="S197"/>
  <c r="T196"/>
  <c r="S196"/>
  <c r="T195"/>
  <c r="S195"/>
  <c r="T194"/>
  <c r="S194"/>
  <c r="T193"/>
  <c r="S193"/>
  <c r="T192"/>
  <c r="S192"/>
  <c r="T183"/>
  <c r="S183"/>
  <c r="T182"/>
  <c r="S182"/>
  <c r="T181"/>
  <c r="S181"/>
  <c r="T180"/>
  <c r="S180"/>
  <c r="T179"/>
  <c r="S179"/>
  <c r="T178"/>
  <c r="S178"/>
  <c r="T169"/>
  <c r="S169"/>
  <c r="T168"/>
  <c r="S168"/>
  <c r="T167"/>
  <c r="S167"/>
  <c r="T166"/>
  <c r="S166"/>
  <c r="T165"/>
  <c r="S165"/>
  <c r="T164"/>
  <c r="S164"/>
  <c r="T155"/>
  <c r="S155"/>
  <c r="T154"/>
  <c r="S154"/>
  <c r="T153"/>
  <c r="S153"/>
  <c r="T152"/>
  <c r="S152"/>
  <c r="T151"/>
  <c r="S151"/>
  <c r="T150"/>
  <c r="S150"/>
  <c r="T141"/>
  <c r="S141"/>
  <c r="T140"/>
  <c r="S140"/>
  <c r="T139"/>
  <c r="S139"/>
  <c r="T138"/>
  <c r="S138"/>
  <c r="T137"/>
  <c r="S137"/>
  <c r="T136"/>
  <c r="S136"/>
  <c r="T127"/>
  <c r="S127"/>
  <c r="T126"/>
  <c r="S126"/>
  <c r="T125"/>
  <c r="S125"/>
  <c r="T124"/>
  <c r="S124"/>
  <c r="T123"/>
  <c r="S123"/>
  <c r="T122"/>
  <c r="S122"/>
  <c r="T113"/>
  <c r="S113"/>
  <c r="T112"/>
  <c r="S112"/>
  <c r="T111"/>
  <c r="S111"/>
  <c r="T110"/>
  <c r="S110"/>
  <c r="T109"/>
  <c r="S109"/>
  <c r="T108"/>
  <c r="S108"/>
  <c r="T99"/>
  <c r="S99"/>
  <c r="T98"/>
  <c r="S98"/>
  <c r="T97"/>
  <c r="S97"/>
  <c r="T96"/>
  <c r="S96"/>
  <c r="T95"/>
  <c r="S95"/>
  <c r="T94"/>
  <c r="S94"/>
  <c r="T85"/>
  <c r="S85"/>
  <c r="T84"/>
  <c r="S84"/>
  <c r="T83"/>
  <c r="S83"/>
  <c r="T82"/>
  <c r="S82"/>
  <c r="T81"/>
  <c r="S81"/>
  <c r="T80"/>
  <c r="S80"/>
  <c r="T71"/>
  <c r="S71"/>
  <c r="T70"/>
  <c r="S70"/>
  <c r="T69"/>
  <c r="S69"/>
  <c r="T68"/>
  <c r="S68"/>
  <c r="T67"/>
  <c r="S67"/>
  <c r="T66"/>
  <c r="S66"/>
  <c r="T57"/>
  <c r="S57"/>
  <c r="T56"/>
  <c r="S56"/>
  <c r="T55"/>
  <c r="S55"/>
  <c r="T54"/>
  <c r="S54"/>
  <c r="T53"/>
  <c r="S53"/>
  <c r="T52"/>
  <c r="S52"/>
  <c r="T43"/>
  <c r="S43"/>
  <c r="T42"/>
  <c r="S42"/>
  <c r="T41"/>
  <c r="S41"/>
  <c r="T40"/>
  <c r="S40"/>
  <c r="T39"/>
  <c r="S39"/>
  <c r="T38"/>
  <c r="S38"/>
  <c r="T29"/>
  <c r="T28"/>
  <c r="T27"/>
  <c r="T26"/>
  <c r="T25"/>
  <c r="T24"/>
  <c r="S29"/>
  <c r="S28"/>
  <c r="S27"/>
  <c r="S26"/>
  <c r="S25"/>
  <c r="S24"/>
  <c r="S36" i="4"/>
  <c r="S38"/>
  <c r="S39"/>
  <c r="S40"/>
  <c r="S41"/>
  <c r="S42"/>
  <c r="S43"/>
  <c r="S44"/>
  <c r="S45"/>
  <c r="S46"/>
  <c r="S47"/>
  <c r="S48"/>
  <c r="S49"/>
  <c r="S50"/>
  <c r="S51"/>
  <c r="S54"/>
  <c r="S55"/>
  <c r="S56"/>
  <c r="S57"/>
  <c r="S58"/>
  <c r="S59"/>
  <c r="S60"/>
  <c r="S61"/>
  <c r="S62"/>
  <c r="S63"/>
  <c r="S64"/>
  <c r="S65"/>
  <c r="S66"/>
  <c r="S67"/>
  <c r="S104"/>
  <c r="S105"/>
  <c r="S106"/>
  <c r="S107"/>
  <c r="S108"/>
  <c r="S109"/>
  <c r="S110"/>
  <c r="S111"/>
  <c r="S112"/>
  <c r="S113"/>
  <c r="S114"/>
  <c r="S115"/>
  <c r="S116"/>
  <c r="S117"/>
  <c r="S120"/>
  <c r="S121"/>
  <c r="S122"/>
  <c r="S123"/>
  <c r="S124"/>
  <c r="S125"/>
  <c r="S126"/>
  <c r="S127"/>
  <c r="S128"/>
  <c r="S129"/>
  <c r="S130"/>
  <c r="S131"/>
  <c r="S132"/>
  <c r="S133"/>
  <c r="S169"/>
  <c r="S170"/>
  <c r="S171"/>
  <c r="S172"/>
  <c r="S173"/>
  <c r="S174"/>
  <c r="S175"/>
  <c r="S176"/>
  <c r="S177"/>
  <c r="S178"/>
  <c r="S179"/>
  <c r="S180"/>
  <c r="S181"/>
  <c r="S182"/>
  <c r="S183"/>
  <c r="S184"/>
  <c r="S185"/>
  <c r="S186"/>
  <c r="S187"/>
  <c r="S188"/>
  <c r="S189"/>
  <c r="S190"/>
  <c r="S191"/>
  <c r="S192"/>
  <c r="S193"/>
  <c r="S194"/>
  <c r="S195"/>
  <c r="S196"/>
  <c r="S197"/>
  <c r="S198"/>
  <c r="S199"/>
  <c r="S263"/>
  <c r="B6" i="43" s="1"/>
  <c r="C6" s="1"/>
  <c r="S264" i="4"/>
  <c r="B7" i="43" s="1"/>
  <c r="C7" s="1"/>
  <c r="S265" i="4"/>
  <c r="B8" i="43" s="1"/>
  <c r="C8" s="1"/>
  <c r="S266" i="4"/>
  <c r="S267"/>
  <c r="S268"/>
  <c r="S269"/>
  <c r="S270"/>
  <c r="S271"/>
  <c r="S272"/>
  <c r="S273"/>
  <c r="S274"/>
  <c r="S275"/>
  <c r="S276"/>
  <c r="S277"/>
  <c r="S278"/>
  <c r="S279"/>
  <c r="S280"/>
  <c r="S281"/>
  <c r="S282"/>
  <c r="P3" i="8"/>
  <c r="O3"/>
  <c r="AM60" i="19"/>
  <c r="A60"/>
  <c r="A1"/>
  <c r="AM1"/>
  <c r="AL1" i="8"/>
  <c r="P56" i="19"/>
  <c r="O56"/>
  <c r="N56"/>
  <c r="M56"/>
  <c r="L56"/>
  <c r="K56"/>
  <c r="J56"/>
  <c r="P54"/>
  <c r="O54"/>
  <c r="P52"/>
  <c r="O52"/>
  <c r="N52"/>
  <c r="M52"/>
  <c r="L52"/>
  <c r="K52"/>
  <c r="J52"/>
  <c r="P50"/>
  <c r="O50"/>
  <c r="P48"/>
  <c r="O48"/>
  <c r="N48"/>
  <c r="M48"/>
  <c r="L48"/>
  <c r="K48"/>
  <c r="J48"/>
  <c r="P46"/>
  <c r="O46"/>
  <c r="P44"/>
  <c r="O44"/>
  <c r="N44"/>
  <c r="M44"/>
  <c r="L44"/>
  <c r="K44"/>
  <c r="J44"/>
  <c r="P42"/>
  <c r="O42"/>
  <c r="P34"/>
  <c r="O34"/>
  <c r="N34"/>
  <c r="M34"/>
  <c r="L34"/>
  <c r="K34"/>
  <c r="J34"/>
  <c r="AM32"/>
  <c r="AL32"/>
  <c r="AK32"/>
  <c r="AJ32"/>
  <c r="AI32"/>
  <c r="AH32"/>
  <c r="AG32"/>
  <c r="W32"/>
  <c r="V32"/>
  <c r="U32"/>
  <c r="T32"/>
  <c r="S32"/>
  <c r="R32"/>
  <c r="Q32"/>
  <c r="P32"/>
  <c r="O32"/>
  <c r="AM30"/>
  <c r="AL30"/>
  <c r="W30"/>
  <c r="V30"/>
  <c r="P30"/>
  <c r="O30"/>
  <c r="N30"/>
  <c r="M30"/>
  <c r="L30"/>
  <c r="K30"/>
  <c r="J30"/>
  <c r="P28"/>
  <c r="O28"/>
  <c r="P26"/>
  <c r="O26"/>
  <c r="N26"/>
  <c r="M26"/>
  <c r="L26"/>
  <c r="K26"/>
  <c r="J26"/>
  <c r="AM24"/>
  <c r="AL24"/>
  <c r="AK24"/>
  <c r="AJ24"/>
  <c r="AI24"/>
  <c r="AH24"/>
  <c r="AG24"/>
  <c r="W24"/>
  <c r="V24"/>
  <c r="U24"/>
  <c r="T24"/>
  <c r="S24"/>
  <c r="R24"/>
  <c r="Q24"/>
  <c r="P24"/>
  <c r="O24"/>
  <c r="AM22"/>
  <c r="AL22"/>
  <c r="W22"/>
  <c r="V22"/>
  <c r="P22"/>
  <c r="O22"/>
  <c r="N22"/>
  <c r="M22"/>
  <c r="L22"/>
  <c r="K22"/>
  <c r="J22"/>
  <c r="P20"/>
  <c r="O20"/>
  <c r="P18"/>
  <c r="O18"/>
  <c r="N18"/>
  <c r="M18"/>
  <c r="L18"/>
  <c r="K18"/>
  <c r="J18"/>
  <c r="AM16"/>
  <c r="AL16"/>
  <c r="AK16"/>
  <c r="AJ16"/>
  <c r="AI16"/>
  <c r="AH16"/>
  <c r="AG16"/>
  <c r="W16"/>
  <c r="V16"/>
  <c r="U16"/>
  <c r="T16"/>
  <c r="S16"/>
  <c r="R16"/>
  <c r="Q16"/>
  <c r="P16"/>
  <c r="O16"/>
  <c r="AM14"/>
  <c r="AL14"/>
  <c r="W14"/>
  <c r="V14"/>
  <c r="P14"/>
  <c r="O14"/>
  <c r="N14"/>
  <c r="M14"/>
  <c r="L14"/>
  <c r="K14"/>
  <c r="J14"/>
  <c r="P12"/>
  <c r="O12"/>
  <c r="P10"/>
  <c r="O10"/>
  <c r="N10"/>
  <c r="M10"/>
  <c r="L10"/>
  <c r="K10"/>
  <c r="J10"/>
  <c r="AM8"/>
  <c r="AL8"/>
  <c r="AK8"/>
  <c r="AJ8"/>
  <c r="AI8"/>
  <c r="AH8"/>
  <c r="AG8"/>
  <c r="W8"/>
  <c r="V8"/>
  <c r="U8"/>
  <c r="T8"/>
  <c r="S8"/>
  <c r="R8"/>
  <c r="Q8"/>
  <c r="P8"/>
  <c r="O8"/>
  <c r="AM6"/>
  <c r="AL6"/>
  <c r="W6"/>
  <c r="V6"/>
  <c r="P6"/>
  <c r="O6"/>
  <c r="N6"/>
  <c r="M6"/>
  <c r="L6"/>
  <c r="K6"/>
  <c r="J6"/>
  <c r="P4"/>
  <c r="O4"/>
  <c r="J26" i="18"/>
  <c r="A26"/>
  <c r="K25"/>
  <c r="B25"/>
  <c r="J20"/>
  <c r="A20"/>
  <c r="K19"/>
  <c r="A14"/>
  <c r="B13"/>
  <c r="J8"/>
  <c r="A8"/>
  <c r="K7"/>
  <c r="B7"/>
  <c r="J2"/>
  <c r="A2"/>
  <c r="K1"/>
  <c r="B1"/>
  <c r="A1" i="8"/>
  <c r="A67"/>
  <c r="T23"/>
  <c r="U23"/>
  <c r="V23"/>
  <c r="J20" i="19"/>
  <c r="AL67" i="8"/>
  <c r="N24" i="2"/>
  <c r="N25"/>
  <c r="K5" i="8"/>
  <c r="L5"/>
  <c r="M5"/>
  <c r="N5"/>
  <c r="O5"/>
  <c r="P5"/>
  <c r="AI52"/>
  <c r="AJ52"/>
  <c r="AK52"/>
  <c r="AF36"/>
  <c r="AG36"/>
  <c r="AH36"/>
  <c r="AI36"/>
  <c r="AJ36"/>
  <c r="AK36"/>
  <c r="AJ20"/>
  <c r="AK20"/>
  <c r="Y59"/>
  <c r="Z59"/>
  <c r="AA59"/>
  <c r="AB59"/>
  <c r="AC59"/>
  <c r="AD59"/>
  <c r="Y43"/>
  <c r="Z43"/>
  <c r="AA43"/>
  <c r="AB43"/>
  <c r="AC43"/>
  <c r="AD43"/>
  <c r="AD27"/>
  <c r="AB11"/>
  <c r="AC11"/>
  <c r="AD11"/>
  <c r="AD57"/>
  <c r="AC57"/>
  <c r="W61"/>
  <c r="V61"/>
  <c r="W53"/>
  <c r="V53"/>
  <c r="W45"/>
  <c r="V45"/>
  <c r="J5"/>
  <c r="R63"/>
  <c r="S63"/>
  <c r="T63"/>
  <c r="U63"/>
  <c r="V63"/>
  <c r="W63"/>
  <c r="R55"/>
  <c r="S55"/>
  <c r="T55"/>
  <c r="U55"/>
  <c r="V55"/>
  <c r="W55"/>
  <c r="R47"/>
  <c r="S47"/>
  <c r="T47"/>
  <c r="U47"/>
  <c r="V47"/>
  <c r="W47"/>
  <c r="T39"/>
  <c r="U39"/>
  <c r="V39"/>
  <c r="W39"/>
  <c r="U31"/>
  <c r="V31"/>
  <c r="W31"/>
  <c r="T15"/>
  <c r="U15"/>
  <c r="V15"/>
  <c r="W15"/>
  <c r="T7"/>
  <c r="U7"/>
  <c r="V7"/>
  <c r="W7"/>
  <c r="AE36"/>
  <c r="X59"/>
  <c r="X43"/>
  <c r="Q63"/>
  <c r="Q55"/>
  <c r="Q47"/>
  <c r="W23"/>
  <c r="J41"/>
  <c r="K61"/>
  <c r="L61"/>
  <c r="M61"/>
  <c r="N61"/>
  <c r="O61"/>
  <c r="P61"/>
  <c r="K57"/>
  <c r="L57"/>
  <c r="M57"/>
  <c r="N57"/>
  <c r="O57"/>
  <c r="P57"/>
  <c r="K53"/>
  <c r="L53"/>
  <c r="M53"/>
  <c r="N53"/>
  <c r="O53"/>
  <c r="P53"/>
  <c r="K49"/>
  <c r="L49"/>
  <c r="M49"/>
  <c r="N49"/>
  <c r="O49"/>
  <c r="P49"/>
  <c r="K45"/>
  <c r="L45"/>
  <c r="M45"/>
  <c r="N45"/>
  <c r="O45"/>
  <c r="P45"/>
  <c r="K37"/>
  <c r="L37"/>
  <c r="M37"/>
  <c r="N37"/>
  <c r="O37"/>
  <c r="P37"/>
  <c r="K33"/>
  <c r="L33"/>
  <c r="M33"/>
  <c r="N33"/>
  <c r="O33"/>
  <c r="P33"/>
  <c r="K29"/>
  <c r="L29"/>
  <c r="M29"/>
  <c r="N29"/>
  <c r="O29"/>
  <c r="P29"/>
  <c r="K21"/>
  <c r="L21"/>
  <c r="M21"/>
  <c r="N21"/>
  <c r="O21"/>
  <c r="P21"/>
  <c r="M25"/>
  <c r="N25"/>
  <c r="O25"/>
  <c r="P25"/>
  <c r="K17"/>
  <c r="L17"/>
  <c r="M17"/>
  <c r="N17"/>
  <c r="O17"/>
  <c r="P17"/>
  <c r="K13"/>
  <c r="L13"/>
  <c r="M13"/>
  <c r="N13"/>
  <c r="O13"/>
  <c r="P13"/>
  <c r="K9"/>
  <c r="L9"/>
  <c r="M9"/>
  <c r="N9"/>
  <c r="O9"/>
  <c r="P9"/>
  <c r="J61"/>
  <c r="J57"/>
  <c r="J53"/>
  <c r="J49"/>
  <c r="J45"/>
  <c r="J37"/>
  <c r="J33"/>
  <c r="J29"/>
  <c r="J21"/>
  <c r="J17"/>
  <c r="J13"/>
  <c r="J9"/>
  <c r="P63"/>
  <c r="P59"/>
  <c r="P55"/>
  <c r="P51"/>
  <c r="P47"/>
  <c r="P43"/>
  <c r="P39"/>
  <c r="P35"/>
  <c r="O63"/>
  <c r="O59"/>
  <c r="O55"/>
  <c r="O51"/>
  <c r="O47"/>
  <c r="O43"/>
  <c r="O39"/>
  <c r="O35"/>
  <c r="K65"/>
  <c r="L65"/>
  <c r="M65"/>
  <c r="N65"/>
  <c r="O65"/>
  <c r="P65"/>
  <c r="J65"/>
  <c r="P31"/>
  <c r="O31"/>
  <c r="P27"/>
  <c r="O27"/>
  <c r="P19"/>
  <c r="O19"/>
  <c r="P15"/>
  <c r="O15"/>
  <c r="P11"/>
  <c r="O11"/>
  <c r="P7"/>
  <c r="O7"/>
  <c r="I207" i="2"/>
  <c r="K207"/>
  <c r="M207"/>
  <c r="M206"/>
  <c r="K206"/>
  <c r="I206"/>
  <c r="G207"/>
  <c r="G206"/>
  <c r="F207"/>
  <c r="F206"/>
  <c r="E207"/>
  <c r="E206"/>
  <c r="K458"/>
  <c r="M458"/>
  <c r="K459"/>
  <c r="M459"/>
  <c r="K460"/>
  <c r="M460"/>
  <c r="K461"/>
  <c r="M461"/>
  <c r="K462"/>
  <c r="M462"/>
  <c r="K463"/>
  <c r="M463"/>
  <c r="I463"/>
  <c r="I462"/>
  <c r="I461"/>
  <c r="I460"/>
  <c r="I459"/>
  <c r="I458"/>
  <c r="G458"/>
  <c r="L458"/>
  <c r="G459"/>
  <c r="L459"/>
  <c r="G460"/>
  <c r="L460"/>
  <c r="G461"/>
  <c r="L461"/>
  <c r="G462"/>
  <c r="L462"/>
  <c r="G463"/>
  <c r="L463"/>
  <c r="F458"/>
  <c r="F459"/>
  <c r="F460"/>
  <c r="F461"/>
  <c r="F462"/>
  <c r="F463"/>
  <c r="E463"/>
  <c r="E462"/>
  <c r="E461"/>
  <c r="E460"/>
  <c r="E459"/>
  <c r="E458"/>
  <c r="B458"/>
  <c r="B459"/>
  <c r="B460"/>
  <c r="B461"/>
  <c r="B462"/>
  <c r="B463"/>
  <c r="K444"/>
  <c r="M444"/>
  <c r="K445"/>
  <c r="M445"/>
  <c r="K446"/>
  <c r="M446"/>
  <c r="K447"/>
  <c r="M447"/>
  <c r="K448"/>
  <c r="M448"/>
  <c r="K449"/>
  <c r="M449"/>
  <c r="I449"/>
  <c r="I448"/>
  <c r="I447"/>
  <c r="I446"/>
  <c r="I445"/>
  <c r="I444"/>
  <c r="G444"/>
  <c r="L444"/>
  <c r="G445"/>
  <c r="L445"/>
  <c r="G446"/>
  <c r="L446"/>
  <c r="G447"/>
  <c r="L447"/>
  <c r="G448"/>
  <c r="L448"/>
  <c r="G449"/>
  <c r="L449"/>
  <c r="F444"/>
  <c r="F445"/>
  <c r="F446"/>
  <c r="F447"/>
  <c r="F448"/>
  <c r="F449"/>
  <c r="E449"/>
  <c r="E448"/>
  <c r="E447"/>
  <c r="E446"/>
  <c r="E445"/>
  <c r="E444"/>
  <c r="B444"/>
  <c r="B445"/>
  <c r="B446"/>
  <c r="B447"/>
  <c r="B448"/>
  <c r="B449"/>
  <c r="G435"/>
  <c r="G434"/>
  <c r="G433"/>
  <c r="G432"/>
  <c r="G431"/>
  <c r="G430"/>
  <c r="F430"/>
  <c r="F431"/>
  <c r="F432"/>
  <c r="F433"/>
  <c r="F434"/>
  <c r="F435"/>
  <c r="E435"/>
  <c r="E434"/>
  <c r="E433"/>
  <c r="E432"/>
  <c r="E431"/>
  <c r="E430"/>
  <c r="K430"/>
  <c r="M430"/>
  <c r="K431"/>
  <c r="M431"/>
  <c r="K432"/>
  <c r="M432"/>
  <c r="K433"/>
  <c r="M433"/>
  <c r="K434"/>
  <c r="M434"/>
  <c r="K435"/>
  <c r="M435"/>
  <c r="I435"/>
  <c r="I434"/>
  <c r="I433"/>
  <c r="I432"/>
  <c r="I431"/>
  <c r="I430"/>
  <c r="L430"/>
  <c r="L431"/>
  <c r="L432"/>
  <c r="L433"/>
  <c r="L434"/>
  <c r="L435"/>
  <c r="B430"/>
  <c r="B431"/>
  <c r="B432"/>
  <c r="B433"/>
  <c r="B434"/>
  <c r="B435"/>
  <c r="K416"/>
  <c r="M416"/>
  <c r="K417"/>
  <c r="M417"/>
  <c r="K418"/>
  <c r="M418"/>
  <c r="K419"/>
  <c r="M419"/>
  <c r="K420"/>
  <c r="M420"/>
  <c r="K421"/>
  <c r="M421"/>
  <c r="I421"/>
  <c r="I420"/>
  <c r="I419"/>
  <c r="I418"/>
  <c r="I417"/>
  <c r="I416"/>
  <c r="G416"/>
  <c r="L416"/>
  <c r="G417"/>
  <c r="L417"/>
  <c r="G418"/>
  <c r="L418"/>
  <c r="G419"/>
  <c r="L419"/>
  <c r="G420"/>
  <c r="L420"/>
  <c r="G421"/>
  <c r="L421"/>
  <c r="F416"/>
  <c r="F417"/>
  <c r="F418"/>
  <c r="F419"/>
  <c r="F420"/>
  <c r="F421"/>
  <c r="E421"/>
  <c r="E420"/>
  <c r="E419"/>
  <c r="E418"/>
  <c r="E417"/>
  <c r="E416"/>
  <c r="K402"/>
  <c r="M402"/>
  <c r="K403"/>
  <c r="M403"/>
  <c r="K404"/>
  <c r="M404"/>
  <c r="K405"/>
  <c r="M405"/>
  <c r="K406"/>
  <c r="M406"/>
  <c r="K407"/>
  <c r="M407"/>
  <c r="I407"/>
  <c r="I406"/>
  <c r="I405"/>
  <c r="I404"/>
  <c r="I403"/>
  <c r="I402"/>
  <c r="G402"/>
  <c r="L402"/>
  <c r="G403"/>
  <c r="L403"/>
  <c r="G404"/>
  <c r="L404"/>
  <c r="G405"/>
  <c r="L405"/>
  <c r="G406"/>
  <c r="L406"/>
  <c r="G407"/>
  <c r="L407"/>
  <c r="F402"/>
  <c r="F403"/>
  <c r="F404"/>
  <c r="F405"/>
  <c r="E405"/>
  <c r="E403"/>
  <c r="F406"/>
  <c r="E406"/>
  <c r="F407"/>
  <c r="E407"/>
  <c r="E404"/>
  <c r="E402"/>
  <c r="K388"/>
  <c r="M388"/>
  <c r="K389"/>
  <c r="M389"/>
  <c r="K390"/>
  <c r="M390"/>
  <c r="K391"/>
  <c r="M391"/>
  <c r="K392"/>
  <c r="M392"/>
  <c r="K393"/>
  <c r="M393"/>
  <c r="I393"/>
  <c r="I392"/>
  <c r="I391"/>
  <c r="I390"/>
  <c r="I389"/>
  <c r="I388"/>
  <c r="H388"/>
  <c r="L388"/>
  <c r="H389"/>
  <c r="L389"/>
  <c r="H390"/>
  <c r="L390"/>
  <c r="H391"/>
  <c r="L391"/>
  <c r="H392"/>
  <c r="L392"/>
  <c r="H393"/>
  <c r="L393"/>
  <c r="F388"/>
  <c r="F389"/>
  <c r="F390"/>
  <c r="F391"/>
  <c r="F392"/>
  <c r="F393"/>
  <c r="E393"/>
  <c r="E392"/>
  <c r="E391"/>
  <c r="E390"/>
  <c r="E389"/>
  <c r="E388"/>
  <c r="K360"/>
  <c r="M360"/>
  <c r="K361"/>
  <c r="M361"/>
  <c r="K362"/>
  <c r="M362"/>
  <c r="K363"/>
  <c r="M363"/>
  <c r="K364"/>
  <c r="M364"/>
  <c r="K365"/>
  <c r="M365"/>
  <c r="I365"/>
  <c r="K374"/>
  <c r="M374"/>
  <c r="K375"/>
  <c r="M375"/>
  <c r="K376"/>
  <c r="M376"/>
  <c r="K377"/>
  <c r="M377"/>
  <c r="K378"/>
  <c r="M378"/>
  <c r="K379"/>
  <c r="M379"/>
  <c r="I379"/>
  <c r="I378"/>
  <c r="I377"/>
  <c r="I376"/>
  <c r="I375"/>
  <c r="I374"/>
  <c r="G374"/>
  <c r="L374"/>
  <c r="G375"/>
  <c r="L375"/>
  <c r="G376"/>
  <c r="L376"/>
  <c r="G377"/>
  <c r="L377"/>
  <c r="G378"/>
  <c r="L378"/>
  <c r="G379"/>
  <c r="L379"/>
  <c r="F374"/>
  <c r="F375"/>
  <c r="F376"/>
  <c r="F377"/>
  <c r="F378"/>
  <c r="F379"/>
  <c r="E379"/>
  <c r="E378"/>
  <c r="E377"/>
  <c r="E376"/>
  <c r="E375"/>
  <c r="E374"/>
  <c r="G360"/>
  <c r="L360"/>
  <c r="G361"/>
  <c r="L361"/>
  <c r="G362"/>
  <c r="L362"/>
  <c r="G363"/>
  <c r="L363"/>
  <c r="G364"/>
  <c r="L364"/>
  <c r="G365"/>
  <c r="L365"/>
  <c r="F360"/>
  <c r="F361"/>
  <c r="F362"/>
  <c r="F363"/>
  <c r="F364"/>
  <c r="F365"/>
  <c r="E365"/>
  <c r="E364"/>
  <c r="E363"/>
  <c r="E362"/>
  <c r="E361"/>
  <c r="E360"/>
  <c r="I364"/>
  <c r="I363"/>
  <c r="I362"/>
  <c r="I361"/>
  <c r="I360"/>
  <c r="K346"/>
  <c r="M346"/>
  <c r="K347"/>
  <c r="M347"/>
  <c r="K348"/>
  <c r="M348"/>
  <c r="K349"/>
  <c r="M349"/>
  <c r="K350"/>
  <c r="M350"/>
  <c r="K351"/>
  <c r="M351"/>
  <c r="I351"/>
  <c r="I350"/>
  <c r="I349"/>
  <c r="I348"/>
  <c r="I347"/>
  <c r="I346"/>
  <c r="G346"/>
  <c r="L346"/>
  <c r="G347"/>
  <c r="L347"/>
  <c r="G348"/>
  <c r="L348"/>
  <c r="G349"/>
  <c r="L349"/>
  <c r="G350"/>
  <c r="L350"/>
  <c r="G351"/>
  <c r="L351"/>
  <c r="F346"/>
  <c r="F347"/>
  <c r="F348"/>
  <c r="F349"/>
  <c r="F350"/>
  <c r="F351"/>
  <c r="E349"/>
  <c r="E351"/>
  <c r="E350"/>
  <c r="E348"/>
  <c r="E347"/>
  <c r="E346"/>
  <c r="K332"/>
  <c r="M332"/>
  <c r="K333"/>
  <c r="M333"/>
  <c r="K334"/>
  <c r="M334"/>
  <c r="K335"/>
  <c r="M335"/>
  <c r="K336"/>
  <c r="M336"/>
  <c r="K337"/>
  <c r="M337"/>
  <c r="I337"/>
  <c r="I336"/>
  <c r="I335"/>
  <c r="I334"/>
  <c r="I333"/>
  <c r="I332"/>
  <c r="G332"/>
  <c r="L332"/>
  <c r="G333"/>
  <c r="L333"/>
  <c r="G334"/>
  <c r="L334"/>
  <c r="G335"/>
  <c r="L335"/>
  <c r="G336"/>
  <c r="L336"/>
  <c r="G337"/>
  <c r="L337"/>
  <c r="F332"/>
  <c r="F333"/>
  <c r="F334"/>
  <c r="F335"/>
  <c r="F336"/>
  <c r="F337"/>
  <c r="E337"/>
  <c r="E336"/>
  <c r="E335"/>
  <c r="E334"/>
  <c r="E333"/>
  <c r="E332"/>
  <c r="K318"/>
  <c r="M318"/>
  <c r="K319"/>
  <c r="M319"/>
  <c r="K320"/>
  <c r="M320"/>
  <c r="K321"/>
  <c r="M321"/>
  <c r="K322"/>
  <c r="M322"/>
  <c r="K323"/>
  <c r="M323"/>
  <c r="I323"/>
  <c r="I322"/>
  <c r="I321"/>
  <c r="I320"/>
  <c r="I319"/>
  <c r="I318"/>
  <c r="G318"/>
  <c r="L318"/>
  <c r="G319"/>
  <c r="L319"/>
  <c r="G320"/>
  <c r="L320"/>
  <c r="G321"/>
  <c r="L321"/>
  <c r="G322"/>
  <c r="L322"/>
  <c r="G323"/>
  <c r="L323"/>
  <c r="F318"/>
  <c r="F319"/>
  <c r="F320"/>
  <c r="F321"/>
  <c r="F322"/>
  <c r="F323"/>
  <c r="E323"/>
  <c r="E322"/>
  <c r="E321"/>
  <c r="E320"/>
  <c r="E319"/>
  <c r="E318"/>
  <c r="K304"/>
  <c r="M304"/>
  <c r="K305"/>
  <c r="M305"/>
  <c r="K306"/>
  <c r="M306"/>
  <c r="K307"/>
  <c r="M307"/>
  <c r="K308"/>
  <c r="M308"/>
  <c r="K309"/>
  <c r="M309"/>
  <c r="I309"/>
  <c r="I308"/>
  <c r="I307"/>
  <c r="I306"/>
  <c r="I305"/>
  <c r="I304"/>
  <c r="G304"/>
  <c r="L304"/>
  <c r="G305"/>
  <c r="L305"/>
  <c r="G306"/>
  <c r="L306"/>
  <c r="G307"/>
  <c r="L307"/>
  <c r="G308"/>
  <c r="L308"/>
  <c r="G309"/>
  <c r="L309"/>
  <c r="F304"/>
  <c r="F305"/>
  <c r="F306"/>
  <c r="F307"/>
  <c r="F308"/>
  <c r="F309"/>
  <c r="E309"/>
  <c r="E308"/>
  <c r="E307"/>
  <c r="E306"/>
  <c r="E305"/>
  <c r="E304"/>
  <c r="K290"/>
  <c r="M290"/>
  <c r="K291"/>
  <c r="M291"/>
  <c r="K292"/>
  <c r="M292"/>
  <c r="K293"/>
  <c r="M293"/>
  <c r="K294"/>
  <c r="M294"/>
  <c r="K295"/>
  <c r="M295"/>
  <c r="J295"/>
  <c r="J294"/>
  <c r="J293"/>
  <c r="J292"/>
  <c r="J291"/>
  <c r="J290"/>
  <c r="G290"/>
  <c r="L290"/>
  <c r="G291"/>
  <c r="L291"/>
  <c r="G292"/>
  <c r="L292"/>
  <c r="G293"/>
  <c r="L293"/>
  <c r="G294"/>
  <c r="L294"/>
  <c r="G295"/>
  <c r="L295"/>
  <c r="F290"/>
  <c r="F291"/>
  <c r="F292"/>
  <c r="F293"/>
  <c r="F294"/>
  <c r="F295"/>
  <c r="E295"/>
  <c r="E294"/>
  <c r="E293"/>
  <c r="E292"/>
  <c r="E291"/>
  <c r="E290"/>
  <c r="K276"/>
  <c r="M276"/>
  <c r="K277"/>
  <c r="M277"/>
  <c r="K278"/>
  <c r="M278"/>
  <c r="K279"/>
  <c r="M279"/>
  <c r="K280"/>
  <c r="M280"/>
  <c r="K281"/>
  <c r="M281"/>
  <c r="I281"/>
  <c r="I280"/>
  <c r="I279"/>
  <c r="I278"/>
  <c r="I277"/>
  <c r="I276"/>
  <c r="G276"/>
  <c r="L276"/>
  <c r="G277"/>
  <c r="L277"/>
  <c r="G278"/>
  <c r="L278"/>
  <c r="G279"/>
  <c r="L279"/>
  <c r="G280"/>
  <c r="L280"/>
  <c r="G281"/>
  <c r="L281"/>
  <c r="F276"/>
  <c r="F277"/>
  <c r="F278"/>
  <c r="F279"/>
  <c r="F280"/>
  <c r="F281"/>
  <c r="E281"/>
  <c r="E280"/>
  <c r="E279"/>
  <c r="E278"/>
  <c r="E277"/>
  <c r="E276"/>
  <c r="K262"/>
  <c r="M262"/>
  <c r="K263"/>
  <c r="M263"/>
  <c r="K264"/>
  <c r="M264"/>
  <c r="K265"/>
  <c r="M265"/>
  <c r="K266"/>
  <c r="M266"/>
  <c r="K267"/>
  <c r="M267"/>
  <c r="I267"/>
  <c r="I266"/>
  <c r="I265"/>
  <c r="I264"/>
  <c r="I263"/>
  <c r="I262"/>
  <c r="G262"/>
  <c r="L262"/>
  <c r="G263"/>
  <c r="L263"/>
  <c r="G264"/>
  <c r="L264"/>
  <c r="G265"/>
  <c r="L265"/>
  <c r="G266"/>
  <c r="L266"/>
  <c r="G267"/>
  <c r="L267"/>
  <c r="F262"/>
  <c r="F263"/>
  <c r="F264"/>
  <c r="F265"/>
  <c r="F266"/>
  <c r="F267"/>
  <c r="E267"/>
  <c r="E266"/>
  <c r="E265"/>
  <c r="E264"/>
  <c r="E263"/>
  <c r="E262"/>
  <c r="K248"/>
  <c r="M248"/>
  <c r="K249"/>
  <c r="M249"/>
  <c r="K250"/>
  <c r="M250"/>
  <c r="K251"/>
  <c r="M251"/>
  <c r="K252"/>
  <c r="M252"/>
  <c r="K253"/>
  <c r="M253"/>
  <c r="I253"/>
  <c r="I252"/>
  <c r="I251"/>
  <c r="I250"/>
  <c r="I249"/>
  <c r="I248"/>
  <c r="G248"/>
  <c r="L248"/>
  <c r="G249"/>
  <c r="L249"/>
  <c r="G250"/>
  <c r="L250"/>
  <c r="G251"/>
  <c r="L251"/>
  <c r="G252"/>
  <c r="L252"/>
  <c r="G253"/>
  <c r="L253"/>
  <c r="F248"/>
  <c r="F249"/>
  <c r="F250"/>
  <c r="F251"/>
  <c r="F252"/>
  <c r="F253"/>
  <c r="E253"/>
  <c r="E252"/>
  <c r="E251"/>
  <c r="E250"/>
  <c r="E249"/>
  <c r="E248"/>
  <c r="K234"/>
  <c r="M234"/>
  <c r="K235"/>
  <c r="M235"/>
  <c r="K236"/>
  <c r="M236"/>
  <c r="K237"/>
  <c r="M237"/>
  <c r="K238"/>
  <c r="M238"/>
  <c r="K239"/>
  <c r="M239"/>
  <c r="I239"/>
  <c r="I238"/>
  <c r="I237"/>
  <c r="I236"/>
  <c r="I235"/>
  <c r="I234"/>
  <c r="G234"/>
  <c r="L234"/>
  <c r="G235"/>
  <c r="L235"/>
  <c r="G236"/>
  <c r="L236"/>
  <c r="G237"/>
  <c r="L237"/>
  <c r="G238"/>
  <c r="L238"/>
  <c r="G239"/>
  <c r="L239"/>
  <c r="F234"/>
  <c r="F235"/>
  <c r="F236"/>
  <c r="F237"/>
  <c r="F238"/>
  <c r="F239"/>
  <c r="E239"/>
  <c r="E238"/>
  <c r="E237"/>
  <c r="E236"/>
  <c r="E235"/>
  <c r="E234"/>
  <c r="K220"/>
  <c r="M220"/>
  <c r="K221"/>
  <c r="M221"/>
  <c r="K222"/>
  <c r="M222"/>
  <c r="K223"/>
  <c r="M223"/>
  <c r="K224"/>
  <c r="M224"/>
  <c r="K225"/>
  <c r="M225"/>
  <c r="I225"/>
  <c r="I224"/>
  <c r="I223"/>
  <c r="I222"/>
  <c r="I221"/>
  <c r="I220"/>
  <c r="G220"/>
  <c r="L220"/>
  <c r="G221"/>
  <c r="L221"/>
  <c r="G222"/>
  <c r="L222"/>
  <c r="G223"/>
  <c r="L223"/>
  <c r="G224"/>
  <c r="L224"/>
  <c r="G225"/>
  <c r="L225"/>
  <c r="F220"/>
  <c r="F221"/>
  <c r="F222"/>
  <c r="F223"/>
  <c r="F224"/>
  <c r="F225"/>
  <c r="E225"/>
  <c r="E224"/>
  <c r="E223"/>
  <c r="E222"/>
  <c r="E221"/>
  <c r="E220"/>
  <c r="K208"/>
  <c r="M208"/>
  <c r="K209"/>
  <c r="M209"/>
  <c r="K210"/>
  <c r="M210"/>
  <c r="K211"/>
  <c r="M211"/>
  <c r="I211"/>
  <c r="I210"/>
  <c r="I209"/>
  <c r="I208"/>
  <c r="G208"/>
  <c r="L208"/>
  <c r="G209"/>
  <c r="L209"/>
  <c r="G210"/>
  <c r="L210"/>
  <c r="G211"/>
  <c r="L211"/>
  <c r="F208"/>
  <c r="F209"/>
  <c r="F210"/>
  <c r="F211"/>
  <c r="E211"/>
  <c r="E210"/>
  <c r="E209"/>
  <c r="E208"/>
  <c r="K192"/>
  <c r="M192"/>
  <c r="K193"/>
  <c r="M193"/>
  <c r="K194"/>
  <c r="M194"/>
  <c r="K195"/>
  <c r="M195"/>
  <c r="K196"/>
  <c r="M196"/>
  <c r="K197"/>
  <c r="M197"/>
  <c r="I197"/>
  <c r="I196"/>
  <c r="I195"/>
  <c r="I194"/>
  <c r="I193"/>
  <c r="I192"/>
  <c r="G192"/>
  <c r="L192"/>
  <c r="G193"/>
  <c r="L193"/>
  <c r="G194"/>
  <c r="L194"/>
  <c r="G195"/>
  <c r="L195"/>
  <c r="G196"/>
  <c r="L196"/>
  <c r="G197"/>
  <c r="L197"/>
  <c r="F192"/>
  <c r="F193"/>
  <c r="F194"/>
  <c r="F195"/>
  <c r="F196"/>
  <c r="F197"/>
  <c r="E197"/>
  <c r="E196"/>
  <c r="E195"/>
  <c r="E194"/>
  <c r="E193"/>
  <c r="E192"/>
  <c r="K178"/>
  <c r="M178"/>
  <c r="K179"/>
  <c r="M179"/>
  <c r="K180"/>
  <c r="M180"/>
  <c r="K181"/>
  <c r="M181"/>
  <c r="K182"/>
  <c r="M182"/>
  <c r="K183"/>
  <c r="M183"/>
  <c r="I183"/>
  <c r="I182"/>
  <c r="I181"/>
  <c r="I180"/>
  <c r="I179"/>
  <c r="I178"/>
  <c r="G178"/>
  <c r="L178"/>
  <c r="G179"/>
  <c r="L179"/>
  <c r="G180"/>
  <c r="L180"/>
  <c r="G181"/>
  <c r="L181"/>
  <c r="G182"/>
  <c r="L182"/>
  <c r="G183"/>
  <c r="L183"/>
  <c r="F178"/>
  <c r="F179"/>
  <c r="F180"/>
  <c r="F181"/>
  <c r="F182"/>
  <c r="F183"/>
  <c r="E183"/>
  <c r="E182"/>
  <c r="E181"/>
  <c r="E180"/>
  <c r="E179"/>
  <c r="E178"/>
  <c r="K164"/>
  <c r="M164"/>
  <c r="K165"/>
  <c r="M165"/>
  <c r="K166"/>
  <c r="M166"/>
  <c r="K167"/>
  <c r="M167"/>
  <c r="K168"/>
  <c r="M168"/>
  <c r="K169"/>
  <c r="M169"/>
  <c r="I169"/>
  <c r="I168"/>
  <c r="I167"/>
  <c r="I166"/>
  <c r="I165"/>
  <c r="I164"/>
  <c r="G164"/>
  <c r="L164"/>
  <c r="G165"/>
  <c r="L165"/>
  <c r="G166"/>
  <c r="L166"/>
  <c r="G167"/>
  <c r="L167"/>
  <c r="G168"/>
  <c r="L168"/>
  <c r="G169"/>
  <c r="L169"/>
  <c r="F164"/>
  <c r="F165"/>
  <c r="F166"/>
  <c r="F167"/>
  <c r="F168"/>
  <c r="F169"/>
  <c r="E169"/>
  <c r="E168"/>
  <c r="E167"/>
  <c r="E166"/>
  <c r="E165"/>
  <c r="E164"/>
  <c r="K150"/>
  <c r="M150"/>
  <c r="K151"/>
  <c r="M151"/>
  <c r="K152"/>
  <c r="M152"/>
  <c r="K153"/>
  <c r="M153"/>
  <c r="K154"/>
  <c r="M154"/>
  <c r="K155"/>
  <c r="M155"/>
  <c r="I155"/>
  <c r="I154"/>
  <c r="I153"/>
  <c r="I152"/>
  <c r="I151"/>
  <c r="I150"/>
  <c r="G150"/>
  <c r="L150"/>
  <c r="G151"/>
  <c r="L151"/>
  <c r="G152"/>
  <c r="L152"/>
  <c r="G153"/>
  <c r="L153"/>
  <c r="G154"/>
  <c r="L154"/>
  <c r="G155"/>
  <c r="L155"/>
  <c r="F150"/>
  <c r="F151"/>
  <c r="F152"/>
  <c r="F153"/>
  <c r="F154"/>
  <c r="F155"/>
  <c r="E155"/>
  <c r="E154"/>
  <c r="E153"/>
  <c r="E152"/>
  <c r="E151"/>
  <c r="E150"/>
  <c r="K136"/>
  <c r="M136"/>
  <c r="K137"/>
  <c r="M137"/>
  <c r="K138"/>
  <c r="M138"/>
  <c r="K139"/>
  <c r="M139"/>
  <c r="K140"/>
  <c r="M140"/>
  <c r="K141"/>
  <c r="M141"/>
  <c r="I141"/>
  <c r="I140"/>
  <c r="I139"/>
  <c r="I138"/>
  <c r="I137"/>
  <c r="I136"/>
  <c r="G136"/>
  <c r="L136"/>
  <c r="G137"/>
  <c r="L137"/>
  <c r="G138"/>
  <c r="L138"/>
  <c r="G139"/>
  <c r="L139"/>
  <c r="G140"/>
  <c r="L140"/>
  <c r="G141"/>
  <c r="L141"/>
  <c r="F136"/>
  <c r="F137"/>
  <c r="F138"/>
  <c r="F139"/>
  <c r="F140"/>
  <c r="F141"/>
  <c r="E141"/>
  <c r="E140"/>
  <c r="E139"/>
  <c r="E138"/>
  <c r="E137"/>
  <c r="E136"/>
  <c r="B122"/>
  <c r="B123"/>
  <c r="B124"/>
  <c r="B125"/>
  <c r="B126"/>
  <c r="B127"/>
  <c r="M66"/>
  <c r="M67"/>
  <c r="M68"/>
  <c r="M69"/>
  <c r="M70"/>
  <c r="M71"/>
  <c r="M52"/>
  <c r="M53"/>
  <c r="M54"/>
  <c r="M55"/>
  <c r="M56"/>
  <c r="M57"/>
  <c r="N26"/>
  <c r="N27"/>
  <c r="N28"/>
  <c r="N29"/>
  <c r="M10"/>
  <c r="N10"/>
  <c r="O10"/>
  <c r="P10"/>
  <c r="M11"/>
  <c r="N11"/>
  <c r="O11"/>
  <c r="P11"/>
  <c r="M12"/>
  <c r="N12"/>
  <c r="O12"/>
  <c r="P12"/>
  <c r="M13"/>
  <c r="N13"/>
  <c r="O13"/>
  <c r="P13"/>
  <c r="M14"/>
  <c r="N14"/>
  <c r="O14"/>
  <c r="P14"/>
  <c r="M15"/>
  <c r="N15"/>
  <c r="O15"/>
  <c r="P15"/>
  <c r="B420"/>
  <c r="B421"/>
  <c r="B406"/>
  <c r="B407"/>
  <c r="B392"/>
  <c r="B393"/>
  <c r="B378"/>
  <c r="B379"/>
  <c r="B364"/>
  <c r="B365"/>
  <c r="B350"/>
  <c r="B351"/>
  <c r="B336"/>
  <c r="B337"/>
  <c r="B322"/>
  <c r="B323"/>
  <c r="B308"/>
  <c r="B309"/>
  <c r="B294"/>
  <c r="B295"/>
  <c r="B280"/>
  <c r="B281"/>
  <c r="B266"/>
  <c r="B267"/>
  <c r="B252"/>
  <c r="B253"/>
  <c r="B238"/>
  <c r="B239"/>
  <c r="B224"/>
  <c r="B225"/>
  <c r="B210"/>
  <c r="B211"/>
  <c r="B196"/>
  <c r="B197"/>
  <c r="B182"/>
  <c r="B183"/>
  <c r="B168"/>
  <c r="B169"/>
  <c r="B154"/>
  <c r="B155"/>
  <c r="B140"/>
  <c r="B141"/>
  <c r="B112"/>
  <c r="B113"/>
  <c r="B98"/>
  <c r="B99"/>
  <c r="B84"/>
  <c r="B85"/>
  <c r="B70"/>
  <c r="B71"/>
  <c r="B56"/>
  <c r="B57"/>
  <c r="B42"/>
  <c r="B43"/>
  <c r="B28"/>
  <c r="B29"/>
  <c r="B14"/>
  <c r="B15"/>
  <c r="B418"/>
  <c r="B419"/>
  <c r="B404"/>
  <c r="B405"/>
  <c r="B390"/>
  <c r="B391"/>
  <c r="B376"/>
  <c r="B377"/>
  <c r="B362"/>
  <c r="B363"/>
  <c r="B348"/>
  <c r="B349"/>
  <c r="B334"/>
  <c r="B335"/>
  <c r="B320"/>
  <c r="B321"/>
  <c r="B306"/>
  <c r="B307"/>
  <c r="B292"/>
  <c r="B293"/>
  <c r="B278"/>
  <c r="B279"/>
  <c r="B264"/>
  <c r="B265"/>
  <c r="B250"/>
  <c r="B251"/>
  <c r="B236"/>
  <c r="B237"/>
  <c r="B222"/>
  <c r="B223"/>
  <c r="B208"/>
  <c r="B209"/>
  <c r="B194"/>
  <c r="B195"/>
  <c r="B180"/>
  <c r="B181"/>
  <c r="B166"/>
  <c r="B167"/>
  <c r="B152"/>
  <c r="B153"/>
  <c r="B138"/>
  <c r="B139"/>
  <c r="B110"/>
  <c r="B111"/>
  <c r="B96"/>
  <c r="B97"/>
  <c r="B82"/>
  <c r="B83"/>
  <c r="B68"/>
  <c r="B69"/>
  <c r="B54"/>
  <c r="B55"/>
  <c r="B40"/>
  <c r="B41"/>
  <c r="B26"/>
  <c r="B27"/>
  <c r="B12"/>
  <c r="B13"/>
  <c r="B416"/>
  <c r="B417"/>
  <c r="B402"/>
  <c r="B403"/>
  <c r="B388"/>
  <c r="B389"/>
  <c r="B374"/>
  <c r="B375"/>
  <c r="B360"/>
  <c r="B361"/>
  <c r="B66"/>
  <c r="B67"/>
  <c r="B52"/>
  <c r="B53"/>
  <c r="B11"/>
  <c r="B39"/>
  <c r="B38"/>
  <c r="B346"/>
  <c r="B347"/>
  <c r="B332"/>
  <c r="B333"/>
  <c r="B318"/>
  <c r="B319"/>
  <c r="B304"/>
  <c r="B305"/>
  <c r="B290"/>
  <c r="B291"/>
  <c r="B276"/>
  <c r="B277"/>
  <c r="B262"/>
  <c r="B263"/>
  <c r="B248"/>
  <c r="B249"/>
  <c r="B234"/>
  <c r="B235"/>
  <c r="B220"/>
  <c r="B221"/>
  <c r="B206"/>
  <c r="B207"/>
  <c r="B192"/>
  <c r="B193"/>
  <c r="B178"/>
  <c r="B179"/>
  <c r="B164"/>
  <c r="B165"/>
  <c r="B150"/>
  <c r="B151"/>
  <c r="B136"/>
  <c r="B137"/>
  <c r="B108"/>
  <c r="B109"/>
  <c r="B94"/>
  <c r="B95"/>
  <c r="B80"/>
  <c r="B81"/>
  <c r="B25"/>
  <c r="B24"/>
  <c r="B10"/>
  <c r="J16" i="19"/>
  <c r="Z4"/>
  <c r="J4"/>
  <c r="J32"/>
  <c r="J24"/>
  <c r="Q22"/>
  <c r="J50"/>
  <c r="J54"/>
  <c r="AG6"/>
  <c r="J46"/>
  <c r="Z16"/>
  <c r="Z20"/>
  <c r="Z8"/>
  <c r="Z28"/>
  <c r="AG22"/>
  <c r="Z24"/>
  <c r="J28"/>
  <c r="Z12"/>
  <c r="Z32"/>
  <c r="J12"/>
  <c r="J8"/>
  <c r="Q14"/>
  <c r="J42"/>
  <c r="AG30"/>
  <c r="Q6"/>
  <c r="AG14"/>
  <c r="Q30"/>
  <c r="S53" i="4"/>
  <c r="S118"/>
  <c r="S119"/>
  <c r="S52"/>
  <c r="S162"/>
  <c r="S159"/>
  <c r="C27" i="19"/>
  <c r="H38" i="29"/>
  <c r="H46"/>
  <c r="I58" i="38"/>
  <c r="I64"/>
  <c r="I67"/>
  <c r="I68"/>
  <c r="I70"/>
  <c r="I72"/>
  <c r="I73"/>
  <c r="I74"/>
  <c r="L63"/>
  <c r="N63"/>
  <c r="L69"/>
  <c r="J69" s="1"/>
  <c r="H79" i="4"/>
  <c r="I79" s="1"/>
  <c r="H4"/>
  <c r="F136"/>
  <c r="G136" s="1"/>
  <c r="F140"/>
  <c r="G140" s="1"/>
  <c r="F142"/>
  <c r="G142" s="1"/>
  <c r="F144"/>
  <c r="G144" s="1"/>
  <c r="H78"/>
  <c r="I78" s="1"/>
  <c r="H14"/>
  <c r="I14" s="1"/>
  <c r="F82"/>
  <c r="G82" s="1"/>
  <c r="F84"/>
  <c r="C150" i="2"/>
  <c r="F22" i="4" s="1"/>
  <c r="G22" s="1"/>
  <c r="C164" i="2"/>
  <c r="F24" i="4" s="1"/>
  <c r="G24" s="1"/>
  <c r="C178" i="2"/>
  <c r="F26" i="4" s="1"/>
  <c r="G26" s="1"/>
  <c r="C402" i="2"/>
  <c r="F58" i="4" s="1"/>
  <c r="G58" s="1"/>
  <c r="C416" i="2"/>
  <c r="F60" i="4" s="1"/>
  <c r="G60" s="1"/>
  <c r="D421" i="2"/>
  <c r="H193" i="4" s="1"/>
  <c r="I193" s="1"/>
  <c r="D458" i="2"/>
  <c r="H66" i="4" s="1"/>
  <c r="I66" s="1"/>
  <c r="H8"/>
  <c r="I8" s="1"/>
  <c r="B27" i="18" s="1"/>
  <c r="H143" i="4"/>
  <c r="I143" s="1"/>
  <c r="H145"/>
  <c r="I145" s="1"/>
  <c r="H80"/>
  <c r="I80" s="1"/>
  <c r="D334" i="2"/>
  <c r="H114" i="4" s="1"/>
  <c r="I114" s="1"/>
  <c r="C449" i="2"/>
  <c r="F197" i="4" s="1"/>
  <c r="G197" s="1"/>
  <c r="D364" i="2"/>
  <c r="H184" i="4" s="1"/>
  <c r="I184" s="1"/>
  <c r="D434" i="2"/>
  <c r="H194" i="4" s="1"/>
  <c r="I194" s="1"/>
  <c r="C140" i="2"/>
  <c r="F152" i="4" s="1"/>
  <c r="G152" s="1"/>
  <c r="C308" i="2"/>
  <c r="F176" i="4" s="1"/>
  <c r="G176" s="1"/>
  <c r="C378" i="2"/>
  <c r="F186" i="4" s="1"/>
  <c r="G186" s="1"/>
  <c r="H71"/>
  <c r="I71" s="1"/>
  <c r="K15" i="18" s="1"/>
  <c r="H73" i="4"/>
  <c r="H77"/>
  <c r="I77" s="1"/>
  <c r="F83"/>
  <c r="G83" s="1"/>
  <c r="F85"/>
  <c r="G85" s="1"/>
  <c r="C153" i="2"/>
  <c r="F89" i="4" s="1"/>
  <c r="G89" s="1"/>
  <c r="C167" i="2"/>
  <c r="F91" i="4" s="1"/>
  <c r="G91" s="1"/>
  <c r="F73"/>
  <c r="G73" s="1"/>
  <c r="H83"/>
  <c r="I83" s="1"/>
  <c r="H85"/>
  <c r="I85" s="1"/>
  <c r="D139" i="2"/>
  <c r="H87" i="4" s="1"/>
  <c r="I87" s="1"/>
  <c r="D279" i="2"/>
  <c r="H107" i="4" s="1"/>
  <c r="I107" s="1"/>
  <c r="D391" i="2"/>
  <c r="H123" i="4" s="1"/>
  <c r="I123" s="1"/>
  <c r="H9"/>
  <c r="I9" s="1"/>
  <c r="H15"/>
  <c r="I15" s="1"/>
  <c r="F17"/>
  <c r="G17" s="1"/>
  <c r="F19"/>
  <c r="G19" s="1"/>
  <c r="C165" i="2"/>
  <c r="F25" i="4" s="1"/>
  <c r="G25" s="1"/>
  <c r="D263" i="2"/>
  <c r="H39" i="4" s="1"/>
  <c r="I39" s="1"/>
  <c r="D305" i="2"/>
  <c r="H45" i="4" s="1"/>
  <c r="I45" s="1"/>
  <c r="D319" i="2"/>
  <c r="H47" i="4" s="1"/>
  <c r="I47" s="1"/>
  <c r="C417" i="2"/>
  <c r="F61" i="4" s="1"/>
  <c r="G61" s="1"/>
  <c r="D417" i="2"/>
  <c r="H61" i="4" s="1"/>
  <c r="I61" s="1"/>
  <c r="D459" i="2"/>
  <c r="H67" i="4" s="1"/>
  <c r="I67" s="1"/>
  <c r="Q370" i="2"/>
  <c r="E29" i="29" s="1"/>
  <c r="Q288" i="2"/>
  <c r="S71" i="4"/>
  <c r="S22"/>
  <c r="S95"/>
  <c r="D361" i="2"/>
  <c r="H53" i="4" s="1"/>
  <c r="I53" s="1"/>
  <c r="S96"/>
  <c r="Q132" i="2"/>
  <c r="E12" i="29"/>
  <c r="F12" s="1"/>
  <c r="J45" s="1"/>
  <c r="S144" i="4"/>
  <c r="S83"/>
  <c r="S161"/>
  <c r="S87"/>
  <c r="S136"/>
  <c r="Q78" i="2"/>
  <c r="S79" i="4"/>
  <c r="S142"/>
  <c r="L70" i="38"/>
  <c r="Q48" i="2"/>
  <c r="Q62"/>
  <c r="J40" i="29"/>
  <c r="Q148" i="2"/>
  <c r="Q162"/>
  <c r="Q133"/>
  <c r="D389"/>
  <c r="H57" i="4" s="1"/>
  <c r="I57" s="1"/>
  <c r="Q342" i="2"/>
  <c r="E27" i="29" s="1"/>
  <c r="Q455" i="2"/>
  <c r="C220"/>
  <c r="F32" i="4" s="1"/>
  <c r="G32" s="1"/>
  <c r="Q64" i="2"/>
  <c r="F11" i="4"/>
  <c r="G11" s="1"/>
  <c r="D249" i="2"/>
  <c r="H37" i="4" s="1"/>
  <c r="I37" s="1"/>
  <c r="C458" i="2"/>
  <c r="F66" i="4" s="1"/>
  <c r="G66" s="1"/>
  <c r="C462" i="2"/>
  <c r="F198" i="4" s="1"/>
  <c r="G198" s="1"/>
  <c r="C418" i="2"/>
  <c r="F126" i="4" s="1"/>
  <c r="G126" s="1"/>
  <c r="C448" i="2"/>
  <c r="F196" i="4" s="1"/>
  <c r="G196" s="1"/>
  <c r="C139" i="2"/>
  <c r="F87" i="4" s="1"/>
  <c r="G87" s="1"/>
  <c r="D433" i="2"/>
  <c r="H129" i="4" s="1"/>
  <c r="I129" s="1"/>
  <c r="Q414" i="2"/>
  <c r="Q400"/>
  <c r="Q372"/>
  <c r="D349"/>
  <c r="H117" i="4" s="1"/>
  <c r="I117" s="1"/>
  <c r="D321" i="2"/>
  <c r="H113" i="4" s="1"/>
  <c r="I113" s="1"/>
  <c r="D431" i="2"/>
  <c r="H63" i="4" s="1"/>
  <c r="I63" s="1"/>
  <c r="D461" i="2"/>
  <c r="H133" i="4" s="1"/>
  <c r="I133" s="1"/>
  <c r="Q302" i="2"/>
  <c r="D322"/>
  <c r="H178" i="4" s="1"/>
  <c r="I178" s="1"/>
  <c r="D277" i="2"/>
  <c r="H41" i="4" s="1"/>
  <c r="I41" s="1"/>
  <c r="Q232" i="2"/>
  <c r="D141"/>
  <c r="H153" i="4" s="1"/>
  <c r="I153" s="1"/>
  <c r="H149"/>
  <c r="I149" s="1"/>
  <c r="Q386" i="2"/>
  <c r="H23" i="4"/>
  <c r="I23" s="1"/>
  <c r="D449" i="2"/>
  <c r="H197" i="4" s="1"/>
  <c r="I197" s="1"/>
  <c r="C322" i="2"/>
  <c r="F178" i="4" s="1"/>
  <c r="G178" s="1"/>
  <c r="C362" i="2"/>
  <c r="F118" i="4" s="1"/>
  <c r="G118" s="1"/>
  <c r="D388" i="2"/>
  <c r="H56" i="4" s="1"/>
  <c r="I56" s="1"/>
  <c r="H82"/>
  <c r="I82" s="1"/>
  <c r="D221" i="2"/>
  <c r="H33" i="4" s="1"/>
  <c r="I33" s="1"/>
  <c r="D183" i="2"/>
  <c r="H159" i="4" s="1"/>
  <c r="I159" s="1"/>
  <c r="Q36" i="2"/>
  <c r="H69" i="4"/>
  <c r="I69" s="1"/>
  <c r="D150" i="2"/>
  <c r="K145" s="1" a="1"/>
  <c r="K145" s="1"/>
  <c r="C192"/>
  <c r="Q117"/>
  <c r="J11" i="29"/>
  <c r="Q161" i="2"/>
  <c r="H81" i="4"/>
  <c r="I81" s="1"/>
  <c r="C252" i="2"/>
  <c r="F168" i="4" s="1"/>
  <c r="G168" s="1"/>
  <c r="D210" i="2"/>
  <c r="H162" i="4" s="1"/>
  <c r="I162" s="1"/>
  <c r="C179" i="2"/>
  <c r="F27" i="4" s="1"/>
  <c r="G27" s="1"/>
  <c r="C137" i="2"/>
  <c r="F21" i="4" s="1"/>
  <c r="G21" s="1"/>
  <c r="Q75" i="2"/>
  <c r="C360"/>
  <c r="F52" i="4" s="1"/>
  <c r="G52" s="1"/>
  <c r="D444" i="2"/>
  <c r="H64" i="4" s="1"/>
  <c r="I64" s="1"/>
  <c r="C434" i="2"/>
  <c r="F194" i="4" s="1"/>
  <c r="G194" s="1"/>
  <c r="C430" i="2"/>
  <c r="M104"/>
  <c r="C404"/>
  <c r="F124" i="4" s="1"/>
  <c r="G124" s="1"/>
  <c r="C419" i="2"/>
  <c r="C446"/>
  <c r="F130" i="4" s="1"/>
  <c r="G130" s="1"/>
  <c r="C390" i="2"/>
  <c r="F122" i="4" s="1"/>
  <c r="G122" s="1"/>
  <c r="Q411" i="2"/>
  <c r="B32" i="29" s="1"/>
  <c r="C32" s="1"/>
  <c r="J32" s="1"/>
  <c r="C318" i="2"/>
  <c r="D220"/>
  <c r="H32" i="4" s="1"/>
  <c r="I32" s="1"/>
  <c r="C348" i="2"/>
  <c r="F116" i="4" s="1"/>
  <c r="G116" s="1"/>
  <c r="C461" i="2"/>
  <c r="F133" i="4" s="1"/>
  <c r="G133" s="1"/>
  <c r="T280"/>
  <c r="Q428" i="2"/>
  <c r="D420"/>
  <c r="H192" i="4" s="1"/>
  <c r="I192" s="1"/>
  <c r="D406" i="2"/>
  <c r="H190" i="4" s="1"/>
  <c r="I190" s="1"/>
  <c r="C403" i="2"/>
  <c r="D377"/>
  <c r="H121" i="4" s="1"/>
  <c r="I121" s="1"/>
  <c r="D347" i="2"/>
  <c r="H51" i="4" s="1"/>
  <c r="I51" s="1"/>
  <c r="D336" i="2"/>
  <c r="H180" i="4" s="1"/>
  <c r="I180" s="1"/>
  <c r="Q50" i="2"/>
  <c r="F139" i="4"/>
  <c r="D448" i="2"/>
  <c r="H196" i="4" s="1"/>
  <c r="I196" s="1"/>
  <c r="H75"/>
  <c r="I75" s="1"/>
  <c r="F143"/>
  <c r="D333" i="2"/>
  <c r="H49" i="4" s="1"/>
  <c r="I49" s="1"/>
  <c r="D291" i="2"/>
  <c r="H43" i="4" s="1"/>
  <c r="I43" s="1"/>
  <c r="C253" i="2"/>
  <c r="C196"/>
  <c r="C166"/>
  <c r="Q76"/>
  <c r="C445"/>
  <c r="F65" i="4" s="1"/>
  <c r="G65" s="1"/>
  <c r="Q119" i="2"/>
  <c r="F81" i="4"/>
  <c r="F148"/>
  <c r="G148" s="1"/>
  <c r="D432" i="2"/>
  <c r="H128" i="4" s="1"/>
  <c r="I128" s="1"/>
  <c r="Q456" i="2"/>
  <c r="H18" i="4"/>
  <c r="I18" s="1"/>
  <c r="H151"/>
  <c r="I151" s="1"/>
  <c r="D306" i="2"/>
  <c r="H110" i="4" s="1"/>
  <c r="I110" s="1"/>
  <c r="T281"/>
  <c r="F76"/>
  <c r="C276" i="2"/>
  <c r="F40" i="4" s="1"/>
  <c r="G40" s="1"/>
  <c r="C224" i="2"/>
  <c r="F164" i="4" s="1"/>
  <c r="G164" s="1"/>
  <c r="D181" i="2"/>
  <c r="H93" i="4" s="1"/>
  <c r="I93" s="1"/>
  <c r="Q160" i="2"/>
  <c r="E14" i="29"/>
  <c r="F14" s="1"/>
  <c r="J47" s="1"/>
  <c r="D137" i="2"/>
  <c r="H21" i="4" s="1"/>
  <c r="I21" s="1"/>
  <c r="F151"/>
  <c r="F15"/>
  <c r="Q299" i="2"/>
  <c r="B24" i="29" s="1"/>
  <c r="F77" i="4"/>
  <c r="G77" s="1"/>
  <c r="Q106" i="2"/>
  <c r="C349"/>
  <c r="F117" i="4" s="1"/>
  <c r="G117" s="1"/>
  <c r="C336" i="2"/>
  <c r="F180" i="4" s="1"/>
  <c r="G180" s="1"/>
  <c r="Q118" i="2"/>
  <c r="C169"/>
  <c r="F157" i="4" s="1"/>
  <c r="G157" s="1"/>
  <c r="Q397" i="2"/>
  <c r="B31" i="29" s="1"/>
  <c r="C31" s="1"/>
  <c r="J31" s="1"/>
  <c r="C432" i="2"/>
  <c r="F128" i="4" s="1"/>
  <c r="G128" s="1"/>
  <c r="D304" i="2"/>
  <c r="H44" i="4" s="1"/>
  <c r="I44" s="1"/>
  <c r="H74"/>
  <c r="H138"/>
  <c r="I138" s="1"/>
  <c r="Q8" i="2"/>
  <c r="F3" i="4"/>
  <c r="G3" s="1"/>
  <c r="Q22" i="2"/>
  <c r="T282" i="4"/>
  <c r="C280" i="2"/>
  <c r="F172" i="4" s="1"/>
  <c r="G172" s="1"/>
  <c r="C250" i="2"/>
  <c r="F102" i="4" s="1"/>
  <c r="G102" s="1"/>
  <c r="C236" i="2"/>
  <c r="F100" i="4" s="1"/>
  <c r="G100" s="1"/>
  <c r="D209" i="2"/>
  <c r="H97" i="4" s="1"/>
  <c r="I97" s="1"/>
  <c r="D180" i="2"/>
  <c r="H92" i="4" s="1"/>
  <c r="I92" s="1"/>
  <c r="D167" i="2"/>
  <c r="H91" i="4" s="1"/>
  <c r="I91" s="1"/>
  <c r="D153" i="2"/>
  <c r="H89" i="4" s="1"/>
  <c r="I89" s="1"/>
  <c r="C155" i="2"/>
  <c r="F155" i="4" s="1"/>
  <c r="G155" s="1"/>
  <c r="C141" i="2"/>
  <c r="F153" i="4" s="1"/>
  <c r="G153" s="1"/>
  <c r="Q120" i="2"/>
  <c r="Q104"/>
  <c r="Q90"/>
  <c r="F79" i="4"/>
  <c r="G79" s="1"/>
  <c r="C306" i="2"/>
  <c r="F110" i="4" s="1"/>
  <c r="G110" s="1"/>
  <c r="C346" i="2"/>
  <c r="F50" i="4" s="1"/>
  <c r="G50" s="1"/>
  <c r="Q369" i="2"/>
  <c r="B29" i="29" s="1"/>
  <c r="C304" i="2"/>
  <c r="C388"/>
  <c r="F56" i="4" s="1"/>
  <c r="G56" s="1"/>
  <c r="F147"/>
  <c r="Q329" i="2"/>
  <c r="D207"/>
  <c r="H31" i="4" s="1"/>
  <c r="I31" s="1"/>
  <c r="C350" i="2"/>
  <c r="F182" i="4" s="1"/>
  <c r="G182" s="1"/>
  <c r="C376" i="2"/>
  <c r="F120" i="4" s="1"/>
  <c r="G120" s="1"/>
  <c r="H150"/>
  <c r="I150" s="1"/>
  <c r="C392" i="2"/>
  <c r="F188" i="4" s="1"/>
  <c r="G188" s="1"/>
  <c r="F71"/>
  <c r="D463" i="2"/>
  <c r="H199" i="4" s="1"/>
  <c r="I199" s="1"/>
  <c r="Q427" i="2"/>
  <c r="C405"/>
  <c r="F125" i="4" s="1"/>
  <c r="G125" s="1"/>
  <c r="D166" i="2"/>
  <c r="H90" i="4" s="1"/>
  <c r="I90" s="1"/>
  <c r="C363" i="2"/>
  <c r="F119" i="4" s="1"/>
  <c r="G119" s="1"/>
  <c r="C364" i="2"/>
  <c r="F184" i="4" s="1"/>
  <c r="G184" s="1"/>
  <c r="C321" i="2"/>
  <c r="F113" i="4" s="1"/>
  <c r="G113" s="1"/>
  <c r="H135"/>
  <c r="D179" i="2"/>
  <c r="H27" i="4" s="1"/>
  <c r="I27" s="1"/>
  <c r="Q174" i="2"/>
  <c r="E15" i="29" s="1"/>
  <c r="D168" i="2"/>
  <c r="H156" i="4" s="1"/>
  <c r="I156" s="1"/>
  <c r="D154" i="2"/>
  <c r="H154" i="4" s="1"/>
  <c r="I154" s="1"/>
  <c r="C151" i="2"/>
  <c r="F23" i="4" s="1"/>
  <c r="G23" s="1"/>
  <c r="D152" i="2"/>
  <c r="H88" i="4" s="1"/>
  <c r="I88" s="1"/>
  <c r="D140" i="2"/>
  <c r="H152" i="4" s="1"/>
  <c r="I152" s="1"/>
  <c r="D138" i="2"/>
  <c r="H86" i="4" s="1"/>
  <c r="I86" s="1"/>
  <c r="H19"/>
  <c r="I19" s="1"/>
  <c r="H84"/>
  <c r="F149"/>
  <c r="Q92" i="2"/>
  <c r="H12" i="4"/>
  <c r="I12" s="1"/>
  <c r="F78"/>
  <c r="F70"/>
  <c r="C207" i="2"/>
  <c r="F31" i="4" s="1"/>
  <c r="G31" s="1"/>
  <c r="Q63" i="2"/>
  <c r="Q176"/>
  <c r="Q257"/>
  <c r="B21" i="29" s="1"/>
  <c r="D267" i="2"/>
  <c r="H171" i="4" s="1"/>
  <c r="I171" s="1"/>
  <c r="C251" i="2"/>
  <c r="F103" i="4" s="1"/>
  <c r="G103" s="1"/>
  <c r="Q77" i="2"/>
  <c r="H146" i="4"/>
  <c r="I146" s="1"/>
  <c r="Q134" i="2"/>
  <c r="H25" i="4"/>
  <c r="I25" s="1"/>
  <c r="C332" i="2"/>
  <c r="F48" i="4" s="1"/>
  <c r="G48" s="1"/>
  <c r="C290" i="2"/>
  <c r="H6" i="4"/>
  <c r="I6" s="1"/>
  <c r="H139"/>
  <c r="I139" s="1"/>
  <c r="T279"/>
  <c r="C374" i="2"/>
  <c r="F54" i="4" s="1"/>
  <c r="G54" s="1"/>
  <c r="D379" i="2"/>
  <c r="H187" i="4" s="1"/>
  <c r="I187" s="1"/>
  <c r="D407" i="2"/>
  <c r="H191" i="4" s="1"/>
  <c r="I191" s="1"/>
  <c r="F134"/>
  <c r="G134" s="1"/>
  <c r="H17"/>
  <c r="I17" s="1"/>
  <c r="C294" i="2"/>
  <c r="F174" i="4" s="1"/>
  <c r="G174" s="1"/>
  <c r="H2"/>
  <c r="I2" s="1"/>
  <c r="B3" i="18" s="1"/>
  <c r="D196" i="2"/>
  <c r="H160" i="4" s="1"/>
  <c r="I160" s="1"/>
  <c r="D281" i="2"/>
  <c r="H173" i="4" s="1"/>
  <c r="I173" s="1"/>
  <c r="Q47" i="2"/>
  <c r="Q61"/>
  <c r="H10" i="4"/>
  <c r="I10" s="1"/>
  <c r="C320" i="2"/>
  <c r="F112" i="4" s="1"/>
  <c r="G112" s="1"/>
  <c r="C334" i="2"/>
  <c r="C335"/>
  <c r="F115" i="4" s="1"/>
  <c r="G115" s="1"/>
  <c r="C420" i="2"/>
  <c r="F192" i="4" s="1"/>
  <c r="G192" s="1"/>
  <c r="C444" i="2"/>
  <c r="C460"/>
  <c r="H11" i="4"/>
  <c r="I11" s="1"/>
  <c r="H70"/>
  <c r="F145"/>
  <c r="G145" s="1"/>
  <c r="C136" i="2"/>
  <c r="G134" s="1" a="1"/>
  <c r="G134" s="1"/>
  <c r="H137" i="4"/>
  <c r="I137" s="1"/>
  <c r="F74"/>
  <c r="G74" s="1"/>
  <c r="K26" i="18" s="1"/>
  <c r="F146" i="4"/>
  <c r="H147"/>
  <c r="I147" s="1"/>
  <c r="H16"/>
  <c r="I16" s="1"/>
  <c r="H68"/>
  <c r="F135"/>
  <c r="G135" s="1"/>
  <c r="Q105" i="2"/>
  <c r="D363"/>
  <c r="H119" i="4" s="1"/>
  <c r="I119" s="1"/>
  <c r="D350" i="2"/>
  <c r="H182" i="4" s="1"/>
  <c r="I182" s="1"/>
  <c r="D335" i="2"/>
  <c r="H115" i="4" s="1"/>
  <c r="I115" s="1"/>
  <c r="C337" i="2"/>
  <c r="F181" i="4" s="1"/>
  <c r="G181" s="1"/>
  <c r="Q316" i="2"/>
  <c r="D308"/>
  <c r="H176" i="4" s="1"/>
  <c r="I176" s="1"/>
  <c r="D307" i="2"/>
  <c r="H111" i="4" s="1"/>
  <c r="I111" s="1"/>
  <c r="D293" i="2"/>
  <c r="H109" i="4" s="1"/>
  <c r="I109" s="1"/>
  <c r="H142"/>
  <c r="I142" s="1"/>
  <c r="H140"/>
  <c r="I140" s="1"/>
  <c r="F9"/>
  <c r="G9" s="1"/>
  <c r="H7"/>
  <c r="I7" s="1"/>
  <c r="F7"/>
  <c r="G7" s="1"/>
  <c r="H136"/>
  <c r="I136" s="1"/>
  <c r="H5"/>
  <c r="I5" s="1"/>
  <c r="B15" i="18" s="1"/>
  <c r="H3" i="4"/>
  <c r="I3" s="1"/>
  <c r="Q147" i="2"/>
  <c r="H72" i="4"/>
  <c r="I72" s="1"/>
  <c r="K21" i="18" s="1"/>
  <c r="F5" i="4"/>
  <c r="G5" s="1"/>
  <c r="B14" i="18" s="1"/>
  <c r="F80" i="4"/>
  <c r="Q103" i="2"/>
  <c r="C291"/>
  <c r="F43" i="4" s="1"/>
  <c r="G43" s="1"/>
  <c r="Q358" i="2"/>
  <c r="D251"/>
  <c r="H103" i="4" s="1"/>
  <c r="I103" s="1"/>
  <c r="Q218" i="2"/>
  <c r="D223"/>
  <c r="H99" i="4" s="1"/>
  <c r="I99" s="1"/>
  <c r="D211" i="2"/>
  <c r="H163" i="4" s="1"/>
  <c r="I163" s="1"/>
  <c r="Q187" i="2"/>
  <c r="B16" i="29" s="1"/>
  <c r="C16" s="1"/>
  <c r="J16" s="1"/>
  <c r="D178" i="2"/>
  <c r="C181"/>
  <c r="F93" i="4" s="1"/>
  <c r="G93" s="1"/>
  <c r="H76"/>
  <c r="I76" s="1"/>
  <c r="D155" i="2"/>
  <c r="H155" i="4" s="1"/>
  <c r="I155" s="1"/>
  <c r="Q440" i="2"/>
  <c r="E34" i="29" s="1"/>
  <c r="M117" i="2"/>
  <c r="F137" i="4"/>
  <c r="D252" i="2"/>
  <c r="H168" i="4" s="1"/>
  <c r="I168" s="1"/>
  <c r="Q91" i="2"/>
  <c r="F13" i="4"/>
  <c r="G13" s="1"/>
  <c r="D164" i="2"/>
  <c r="D169"/>
  <c r="H157" i="4" s="1"/>
  <c r="I157" s="1"/>
  <c r="D197" i="2"/>
  <c r="H161" i="4" s="1"/>
  <c r="I161" s="1"/>
  <c r="D392" i="2"/>
  <c r="H188" i="4" s="1"/>
  <c r="I188" s="1"/>
  <c r="D419" i="2"/>
  <c r="H127" i="4" s="1"/>
  <c r="I127" s="1"/>
  <c r="D445" i="2"/>
  <c r="H65" i="4" s="1"/>
  <c r="I65" s="1"/>
  <c r="D447" i="2"/>
  <c r="H131" i="4" s="1"/>
  <c r="I131" s="1"/>
  <c r="D462" i="2"/>
  <c r="H198" i="4" s="1"/>
  <c r="I198" s="1"/>
  <c r="F72"/>
  <c r="G72" s="1"/>
  <c r="K20" i="18" s="1"/>
  <c r="F138" i="4"/>
  <c r="Q49" i="2"/>
  <c r="F75" i="4"/>
  <c r="G75" s="1"/>
  <c r="H141"/>
  <c r="I141" s="1"/>
  <c r="Q145" i="2"/>
  <c r="B13" i="29"/>
  <c r="C13" s="1"/>
  <c r="J13" s="1"/>
  <c r="C152" i="2"/>
  <c r="F88" i="4" s="1"/>
  <c r="G88" s="1"/>
  <c r="C154" i="2"/>
  <c r="F154" i="4"/>
  <c r="G154" s="1"/>
  <c r="C168" i="2"/>
  <c r="F156" i="4" s="1"/>
  <c r="G156" s="1"/>
  <c r="Q159" i="2"/>
  <c r="B14" i="29"/>
  <c r="C14" s="1"/>
  <c r="J14" s="1"/>
  <c r="D235" i="2"/>
  <c r="H35" i="4" s="1"/>
  <c r="I35" s="1"/>
  <c r="D237" i="2"/>
  <c r="H101" i="4" s="1"/>
  <c r="I101" s="1"/>
  <c r="Q260" i="2"/>
  <c r="D265"/>
  <c r="H105" i="4" s="1"/>
  <c r="I105" s="1"/>
  <c r="D266" i="2"/>
  <c r="H170" i="4" s="1"/>
  <c r="I170" s="1"/>
  <c r="D280" i="2"/>
  <c r="H172" i="4" s="1"/>
  <c r="I172" s="1"/>
  <c r="Q274" i="2"/>
  <c r="H13" i="4"/>
  <c r="I13" s="1"/>
  <c r="H144"/>
  <c r="I144" s="1"/>
  <c r="D351" i="2"/>
  <c r="T278" i="4"/>
  <c r="T276"/>
  <c r="F141"/>
  <c r="G141" s="1"/>
  <c r="C379" i="2"/>
  <c r="D375"/>
  <c r="H55" i="4" s="1"/>
  <c r="I55" s="1"/>
  <c r="D393" i="2"/>
  <c r="H189" i="4" s="1"/>
  <c r="I189" s="1"/>
  <c r="C406" i="2"/>
  <c r="F190" i="4" s="1"/>
  <c r="G190" s="1"/>
  <c r="C421" i="2"/>
  <c r="F193" i="4" s="1"/>
  <c r="G193" s="1"/>
  <c r="C266" i="2"/>
  <c r="F170" i="4" s="1"/>
  <c r="G170" s="1"/>
  <c r="C262" i="2"/>
  <c r="Q131"/>
  <c r="B12" i="29"/>
  <c r="C12" s="1"/>
  <c r="J12" s="1"/>
  <c r="C138" i="2"/>
  <c r="F86" i="4" s="1"/>
  <c r="G86" s="1"/>
  <c r="T277"/>
  <c r="C4" i="8"/>
  <c r="G4" s="1"/>
  <c r="C4" i="31"/>
  <c r="G4" s="1"/>
  <c r="C44" i="8"/>
  <c r="H210" i="4" s="1"/>
  <c r="I210" s="1"/>
  <c r="C44" i="31"/>
  <c r="G44" s="1"/>
  <c r="H47" i="29"/>
  <c r="H40"/>
  <c r="C26" i="8" s="1"/>
  <c r="J37" i="29"/>
  <c r="H37"/>
  <c r="H11"/>
  <c r="H45"/>
  <c r="J36"/>
  <c r="H36"/>
  <c r="I75" i="38"/>
  <c r="I69"/>
  <c r="I66"/>
  <c r="I65"/>
  <c r="I59"/>
  <c r="I60"/>
  <c r="S85" i="4"/>
  <c r="I71" i="38"/>
  <c r="I63"/>
  <c r="I61"/>
  <c r="S9" i="4"/>
  <c r="M69" i="38"/>
  <c r="N69"/>
  <c r="L65"/>
  <c r="J65" s="1"/>
  <c r="L64"/>
  <c r="M64" s="1"/>
  <c r="I49"/>
  <c r="I48"/>
  <c r="L55"/>
  <c r="I51"/>
  <c r="I52"/>
  <c r="I56"/>
  <c r="L68"/>
  <c r="J68" s="1"/>
  <c r="I53"/>
  <c r="I50"/>
  <c r="L52"/>
  <c r="J52" s="1"/>
  <c r="L53"/>
  <c r="M53" s="1"/>
  <c r="I57"/>
  <c r="L73"/>
  <c r="M73" s="1"/>
  <c r="L74"/>
  <c r="J74" s="1"/>
  <c r="I55"/>
  <c r="L57"/>
  <c r="L51"/>
  <c r="L46"/>
  <c r="N46" s="1"/>
  <c r="I54"/>
  <c r="L75"/>
  <c r="J75" s="1"/>
  <c r="L50"/>
  <c r="L59"/>
  <c r="J59" s="1"/>
  <c r="L56"/>
  <c r="M56" s="1"/>
  <c r="L66"/>
  <c r="J66" s="1"/>
  <c r="S11" i="4"/>
  <c r="S3"/>
  <c r="E91" i="2" a="1"/>
  <c r="E91" s="1"/>
  <c r="F14" i="4"/>
  <c r="S14" s="1"/>
  <c r="L61" i="38"/>
  <c r="L71"/>
  <c r="J71" s="1"/>
  <c r="L47"/>
  <c r="M47" s="1"/>
  <c r="I46"/>
  <c r="L48"/>
  <c r="L62"/>
  <c r="N62" s="1"/>
  <c r="L60"/>
  <c r="N60" s="1"/>
  <c r="J70"/>
  <c r="M70"/>
  <c r="N70"/>
  <c r="I47"/>
  <c r="L54"/>
  <c r="L67"/>
  <c r="L72"/>
  <c r="M72" s="1"/>
  <c r="M92" i="2"/>
  <c r="S30" i="4"/>
  <c r="S163"/>
  <c r="S154"/>
  <c r="S72"/>
  <c r="S150"/>
  <c r="S33"/>
  <c r="S167"/>
  <c r="S140"/>
  <c r="S34"/>
  <c r="S74"/>
  <c r="S145"/>
  <c r="S134"/>
  <c r="S25"/>
  <c r="S103"/>
  <c r="F12"/>
  <c r="G12" s="1"/>
  <c r="M78" i="2"/>
  <c r="M77"/>
  <c r="N77"/>
  <c r="M75"/>
  <c r="N75"/>
  <c r="N76"/>
  <c r="S86" i="4"/>
  <c r="F2"/>
  <c r="G2" s="1"/>
  <c r="B2" i="18" s="1"/>
  <c r="M7" i="2"/>
  <c r="N5"/>
  <c r="N6"/>
  <c r="N8"/>
  <c r="M6"/>
  <c r="M5"/>
  <c r="N7"/>
  <c r="M8"/>
  <c r="S153" i="4"/>
  <c r="S89"/>
  <c r="S92"/>
  <c r="S97"/>
  <c r="S100"/>
  <c r="S102"/>
  <c r="S29"/>
  <c r="S148"/>
  <c r="S75"/>
  <c r="S166"/>
  <c r="S28"/>
  <c r="S165"/>
  <c r="S141"/>
  <c r="S156"/>
  <c r="S88"/>
  <c r="S13"/>
  <c r="S168"/>
  <c r="S5"/>
  <c r="S24"/>
  <c r="F16"/>
  <c r="G16" s="1"/>
  <c r="N104" i="2"/>
  <c r="N106"/>
  <c r="S32" i="4"/>
  <c r="N134" i="2"/>
  <c r="N131"/>
  <c r="N132"/>
  <c r="M133"/>
  <c r="N133"/>
  <c r="M132"/>
  <c r="M134"/>
  <c r="M131"/>
  <c r="M119"/>
  <c r="M120"/>
  <c r="N117"/>
  <c r="N119"/>
  <c r="S99" i="4"/>
  <c r="S160"/>
  <c r="S17"/>
  <c r="S31"/>
  <c r="S19"/>
  <c r="S152"/>
  <c r="N145" i="2"/>
  <c r="N147"/>
  <c r="N146"/>
  <c r="M148"/>
  <c r="M147"/>
  <c r="N148"/>
  <c r="M146"/>
  <c r="M145"/>
  <c r="F10" i="4"/>
  <c r="G10" s="1"/>
  <c r="M63" i="2"/>
  <c r="N63"/>
  <c r="M61"/>
  <c r="M62"/>
  <c r="N62"/>
  <c r="N61"/>
  <c r="M64"/>
  <c r="N64"/>
  <c r="F8" i="4"/>
  <c r="G8"/>
  <c r="B26" i="18" s="1"/>
  <c r="M49" i="2"/>
  <c r="N47"/>
  <c r="N50"/>
  <c r="M47"/>
  <c r="S155" i="4"/>
  <c r="S91"/>
  <c r="S94"/>
  <c r="S98"/>
  <c r="S157"/>
  <c r="S77"/>
  <c r="S93"/>
  <c r="S164"/>
  <c r="F90"/>
  <c r="G90" s="1"/>
  <c r="N159" i="2"/>
  <c r="M160"/>
  <c r="M159"/>
  <c r="M162"/>
  <c r="N161"/>
  <c r="M161"/>
  <c r="N160"/>
  <c r="N162"/>
  <c r="F4" i="4"/>
  <c r="G4" s="1"/>
  <c r="B8" i="18" s="1"/>
  <c r="M20" i="2"/>
  <c r="M19"/>
  <c r="M22"/>
  <c r="N19"/>
  <c r="N20"/>
  <c r="N21"/>
  <c r="M21"/>
  <c r="N22"/>
  <c r="S21" i="4"/>
  <c r="S158"/>
  <c r="I89" i="2" a="1"/>
  <c r="I89" s="1"/>
  <c r="M90"/>
  <c r="M89"/>
  <c r="M91"/>
  <c r="N90"/>
  <c r="N91"/>
  <c r="N89"/>
  <c r="N92"/>
  <c r="S69" i="4"/>
  <c r="S101"/>
  <c r="H4" i="29"/>
  <c r="C64" i="8" s="1"/>
  <c r="G92" i="2" a="1"/>
  <c r="G92" s="1"/>
  <c r="K19" a="1"/>
  <c r="K19" s="1"/>
  <c r="K89" a="1"/>
  <c r="K89" s="1"/>
  <c r="G117" a="1"/>
  <c r="G117" s="1"/>
  <c r="K90" a="1"/>
  <c r="K90" s="1"/>
  <c r="G161" a="1"/>
  <c r="G161" s="1"/>
  <c r="G19" a="1"/>
  <c r="G19" s="1"/>
  <c r="K91" a="1"/>
  <c r="K91" s="1"/>
  <c r="I92" a="1"/>
  <c r="I92" s="1"/>
  <c r="I22" a="1"/>
  <c r="I22" s="1"/>
  <c r="K21" a="1"/>
  <c r="K21" s="1"/>
  <c r="E78" a="1"/>
  <c r="E78" s="1"/>
  <c r="E22" a="1"/>
  <c r="E22" s="1"/>
  <c r="I90" a="1"/>
  <c r="I90"/>
  <c r="E90" a="1"/>
  <c r="E90" s="1"/>
  <c r="I20" a="1"/>
  <c r="I20" s="1"/>
  <c r="K20" a="1"/>
  <c r="K20" s="1"/>
  <c r="K48" a="1"/>
  <c r="K48" s="1"/>
  <c r="E48" a="1"/>
  <c r="E48" s="1"/>
  <c r="G50" a="1"/>
  <c r="G50" s="1"/>
  <c r="G49" a="1"/>
  <c r="G49" s="1"/>
  <c r="G22" a="1"/>
  <c r="G22" s="1"/>
  <c r="G21" a="1"/>
  <c r="G21" s="1"/>
  <c r="E20" a="1"/>
  <c r="E20" s="1"/>
  <c r="G78" a="1"/>
  <c r="G78" s="1"/>
  <c r="G75" a="1"/>
  <c r="G75" s="1"/>
  <c r="E146" a="1"/>
  <c r="E146" s="1"/>
  <c r="K119" a="1"/>
  <c r="K119" s="1"/>
  <c r="E50" a="1"/>
  <c r="E50" s="1"/>
  <c r="E92" a="1"/>
  <c r="E92" s="1"/>
  <c r="G89" a="1"/>
  <c r="G89" s="1"/>
  <c r="G91" a="1"/>
  <c r="G91" s="1"/>
  <c r="I78" a="1"/>
  <c r="I78" s="1"/>
  <c r="E77" a="1"/>
  <c r="E77"/>
  <c r="K77" a="1"/>
  <c r="K77" s="1"/>
  <c r="K159" a="1"/>
  <c r="K159" s="1"/>
  <c r="I75" a="1"/>
  <c r="I75" s="1"/>
  <c r="I76" a="1"/>
  <c r="I76" s="1"/>
  <c r="E120" a="1"/>
  <c r="E120" s="1"/>
  <c r="I120" a="1"/>
  <c r="I120" s="1"/>
  <c r="K49" a="1"/>
  <c r="K49"/>
  <c r="G119" a="1"/>
  <c r="G119" s="1"/>
  <c r="K75" a="1"/>
  <c r="K75" s="1"/>
  <c r="E76" a="1"/>
  <c r="E76" s="1"/>
  <c r="G63" a="1"/>
  <c r="G63" s="1"/>
  <c r="E63" a="1"/>
  <c r="E63" s="1"/>
  <c r="K47" a="1"/>
  <c r="K47" s="1"/>
  <c r="I50" a="1"/>
  <c r="I50" s="1"/>
  <c r="I48" a="1"/>
  <c r="I48" s="1"/>
  <c r="G47" a="1"/>
  <c r="G47" s="1"/>
  <c r="G77" a="1"/>
  <c r="G77" s="1"/>
  <c r="K76" a="1"/>
  <c r="K76" s="1"/>
  <c r="I118" a="1"/>
  <c r="I118" s="1"/>
  <c r="K117" a="1"/>
  <c r="K117" s="1"/>
  <c r="I64" a="1"/>
  <c r="I64" s="1"/>
  <c r="E62" a="1"/>
  <c r="E62" s="1"/>
  <c r="K61" a="1"/>
  <c r="K61" s="1"/>
  <c r="E64" a="1"/>
  <c r="E64" s="1"/>
  <c r="K63" a="1"/>
  <c r="K63" s="1"/>
  <c r="I62" a="1"/>
  <c r="I62" s="1"/>
  <c r="G61" a="1"/>
  <c r="G61" s="1"/>
  <c r="I61" a="1"/>
  <c r="I61" s="1"/>
  <c r="E118" a="1"/>
  <c r="E118" s="1"/>
  <c r="G120" a="1"/>
  <c r="G120" s="1"/>
  <c r="K118" a="1"/>
  <c r="K118" s="1"/>
  <c r="I117" a="1"/>
  <c r="I117" s="1"/>
  <c r="E119" a="1"/>
  <c r="E119" s="1"/>
  <c r="F18" i="4"/>
  <c r="G18" s="1"/>
  <c r="E105" i="2" a="1"/>
  <c r="E105" s="1"/>
  <c r="G103" a="1"/>
  <c r="G103" s="1"/>
  <c r="K105" a="1"/>
  <c r="K105" s="1"/>
  <c r="I162" a="1"/>
  <c r="I162" s="1"/>
  <c r="E160" a="1"/>
  <c r="E160" s="1"/>
  <c r="K160" a="1"/>
  <c r="K160" s="1"/>
  <c r="I160" a="1"/>
  <c r="I160" s="1"/>
  <c r="I159" a="1"/>
  <c r="I159" s="1"/>
  <c r="G162" a="1"/>
  <c r="G162" s="1"/>
  <c r="G159" a="1"/>
  <c r="G159" s="1"/>
  <c r="H24" i="4"/>
  <c r="I24" s="1"/>
  <c r="H20"/>
  <c r="I20" s="1"/>
  <c r="E162" i="2" a="1"/>
  <c r="E162" s="1"/>
  <c r="K161" a="1"/>
  <c r="K161" s="1"/>
  <c r="E161" a="1"/>
  <c r="E161" s="1"/>
  <c r="F6" i="4"/>
  <c r="G6" s="1"/>
  <c r="G33" i="2" a="1"/>
  <c r="G33" s="1"/>
  <c r="G35" a="1"/>
  <c r="G35" s="1"/>
  <c r="E36" a="1"/>
  <c r="E36" s="1"/>
  <c r="K35" a="1"/>
  <c r="K35" s="1"/>
  <c r="K33" a="1"/>
  <c r="K33" s="1"/>
  <c r="E34" a="1"/>
  <c r="E34" s="1"/>
  <c r="I36" a="1"/>
  <c r="I36" s="1"/>
  <c r="I34" a="1"/>
  <c r="I34" s="1"/>
  <c r="H5" i="29"/>
  <c r="C34" i="8" s="1"/>
  <c r="C30" i="31"/>
  <c r="G30" s="1"/>
  <c r="C30" i="8"/>
  <c r="G30" s="1"/>
  <c r="C54" i="31"/>
  <c r="G54" s="1"/>
  <c r="C54" i="8"/>
  <c r="G54" s="1"/>
  <c r="C12" i="31"/>
  <c r="G12" s="1"/>
  <c r="C12" i="8"/>
  <c r="H202" i="4" s="1"/>
  <c r="C62" i="31"/>
  <c r="G62" s="1"/>
  <c r="C62" i="8"/>
  <c r="G62" s="1"/>
  <c r="C14"/>
  <c r="G14" s="1"/>
  <c r="C14" i="31"/>
  <c r="G14" s="1"/>
  <c r="C52" i="8"/>
  <c r="G52" s="1"/>
  <c r="C52" i="31"/>
  <c r="G52" s="1"/>
  <c r="C24"/>
  <c r="G24" s="1"/>
  <c r="C24" i="8"/>
  <c r="H205" i="4" s="1"/>
  <c r="C36" i="8"/>
  <c r="G36" s="1"/>
  <c r="C36" i="31"/>
  <c r="G36" s="1"/>
  <c r="C38"/>
  <c r="G38" s="1"/>
  <c r="C38" i="8"/>
  <c r="F209" i="4" s="1"/>
  <c r="C46" i="31"/>
  <c r="G46" s="1"/>
  <c r="C46" i="8"/>
  <c r="F211" i="4" s="1"/>
  <c r="G211" s="1"/>
  <c r="C42" i="8"/>
  <c r="G42" s="1"/>
  <c r="C42" i="31"/>
  <c r="G42" s="1"/>
  <c r="S90" i="4"/>
  <c r="C20" i="31"/>
  <c r="G20" s="1"/>
  <c r="C20" i="8"/>
  <c r="G20" s="1"/>
  <c r="C10"/>
  <c r="G10" s="1"/>
  <c r="C10" i="31"/>
  <c r="G10" s="1"/>
  <c r="H14" i="29"/>
  <c r="J3"/>
  <c r="H3"/>
  <c r="C3" i="8" s="1"/>
  <c r="J4" i="29"/>
  <c r="N73" i="38"/>
  <c r="J64"/>
  <c r="J73"/>
  <c r="N64"/>
  <c r="M66"/>
  <c r="M75"/>
  <c r="N66"/>
  <c r="N75"/>
  <c r="S6" i="4"/>
  <c r="S10"/>
  <c r="S8"/>
  <c r="M71" i="38"/>
  <c r="N72"/>
  <c r="J67"/>
  <c r="M67"/>
  <c r="N67"/>
  <c r="S26" i="4"/>
  <c r="S18"/>
  <c r="S4"/>
  <c r="S35"/>
  <c r="S37"/>
  <c r="S2"/>
  <c r="S23"/>
  <c r="S20"/>
  <c r="S16"/>
  <c r="S27"/>
  <c r="S12"/>
  <c r="C56" i="31"/>
  <c r="G56" s="1"/>
  <c r="C56" i="8"/>
  <c r="G56" s="1"/>
  <c r="C28"/>
  <c r="H206" i="4" s="1"/>
  <c r="I206" s="1"/>
  <c r="C28" i="31"/>
  <c r="G28" s="1"/>
  <c r="C6" i="8"/>
  <c r="G6" s="1"/>
  <c r="C6" i="31"/>
  <c r="G6" s="1"/>
  <c r="F268" i="4"/>
  <c r="C23" i="19"/>
  <c r="C7" i="8"/>
  <c r="G7" s="1"/>
  <c r="C15"/>
  <c r="G15" s="1"/>
  <c r="C23"/>
  <c r="G23" s="1"/>
  <c r="C39"/>
  <c r="G39" s="1"/>
  <c r="C47"/>
  <c r="G47" s="1"/>
  <c r="C55"/>
  <c r="G55" s="1"/>
  <c r="C11" i="31"/>
  <c r="G11" s="1"/>
  <c r="C19"/>
  <c r="G19" s="1"/>
  <c r="C23"/>
  <c r="G23" s="1"/>
  <c r="C43"/>
  <c r="G43" s="1"/>
  <c r="C51"/>
  <c r="G51" s="1"/>
  <c r="C59"/>
  <c r="G59" s="1"/>
  <c r="C72" i="8"/>
  <c r="G72" s="1"/>
  <c r="C80"/>
  <c r="G80" s="1"/>
  <c r="C88"/>
  <c r="G88" s="1"/>
  <c r="C92"/>
  <c r="G92" s="1"/>
  <c r="C100"/>
  <c r="G100" s="1"/>
  <c r="C112"/>
  <c r="G112" s="1"/>
  <c r="C120"/>
  <c r="G120" s="1"/>
  <c r="C128"/>
  <c r="G128" s="1"/>
  <c r="C9"/>
  <c r="G9" s="1"/>
  <c r="C21"/>
  <c r="G21" s="1"/>
  <c r="C25"/>
  <c r="G25" s="1"/>
  <c r="C37"/>
  <c r="G37" s="1"/>
  <c r="C41"/>
  <c r="G41" s="1"/>
  <c r="C53"/>
  <c r="G53" s="1"/>
  <c r="C57"/>
  <c r="G57" s="1"/>
  <c r="C5" i="31"/>
  <c r="G5" s="1"/>
  <c r="C13"/>
  <c r="G13" s="1"/>
  <c r="C25"/>
  <c r="G25" s="1"/>
  <c r="C29"/>
  <c r="G29" s="1"/>
  <c r="C37"/>
  <c r="G37" s="1"/>
  <c r="C45"/>
  <c r="G45" s="1"/>
  <c r="C57"/>
  <c r="G57" s="1"/>
  <c r="C61"/>
  <c r="G61" s="1"/>
  <c r="C70" i="8"/>
  <c r="G70" s="1"/>
  <c r="C78"/>
  <c r="G78" s="1"/>
  <c r="C90"/>
  <c r="G90" s="1"/>
  <c r="C94"/>
  <c r="G94" s="1"/>
  <c r="C102"/>
  <c r="G102" s="1"/>
  <c r="C110"/>
  <c r="G110" s="1"/>
  <c r="C122"/>
  <c r="G122" s="1"/>
  <c r="C126"/>
  <c r="G126" s="1"/>
  <c r="J61" i="38"/>
  <c r="M61"/>
  <c r="M57"/>
  <c r="J55"/>
  <c r="M50"/>
  <c r="M46"/>
  <c r="J53"/>
  <c r="J57"/>
  <c r="M51"/>
  <c r="M55"/>
  <c r="J50"/>
  <c r="J56"/>
  <c r="J48"/>
  <c r="M60"/>
  <c r="M54"/>
  <c r="J51"/>
  <c r="J47"/>
  <c r="M48"/>
  <c r="J60"/>
  <c r="J54"/>
  <c r="K46"/>
  <c r="N55"/>
  <c r="N50"/>
  <c r="N61"/>
  <c r="N51"/>
  <c r="N53"/>
  <c r="N56"/>
  <c r="N48"/>
  <c r="N57"/>
  <c r="N54"/>
  <c r="C7" i="19"/>
  <c r="F265" i="4"/>
  <c r="C11" i="19"/>
  <c r="H266" i="4"/>
  <c r="C17" i="19"/>
  <c r="H269" i="4"/>
  <c r="C29" i="19"/>
  <c r="C33"/>
  <c r="H270" i="4"/>
  <c r="F267"/>
  <c r="C19" i="19"/>
  <c r="H264" i="4"/>
  <c r="C9" i="19"/>
  <c r="H268" i="4"/>
  <c r="C25" i="19"/>
  <c r="F264" i="4"/>
  <c r="H263"/>
  <c r="C5" i="19"/>
  <c r="H267" i="4"/>
  <c r="C21" i="19"/>
  <c r="F266" i="4"/>
  <c r="C15" i="19"/>
  <c r="J63" i="38"/>
  <c r="F263" i="4"/>
  <c r="C4" i="19"/>
  <c r="K38" i="38"/>
  <c r="K34"/>
  <c r="N39"/>
  <c r="K69"/>
  <c r="N29"/>
  <c r="K56"/>
  <c r="K59"/>
  <c r="K60"/>
  <c r="K70"/>
  <c r="K36"/>
  <c r="N13"/>
  <c r="K41"/>
  <c r="K13"/>
  <c r="K26"/>
  <c r="K61"/>
  <c r="N35"/>
  <c r="K48"/>
  <c r="K52"/>
  <c r="K29"/>
  <c r="K54"/>
  <c r="N22"/>
  <c r="K30"/>
  <c r="K37"/>
  <c r="K53"/>
  <c r="K35"/>
  <c r="K31"/>
  <c r="K75"/>
  <c r="N26"/>
  <c r="K28"/>
  <c r="K71"/>
  <c r="K12"/>
  <c r="N21"/>
  <c r="K63"/>
  <c r="N30"/>
  <c r="N34"/>
  <c r="K24"/>
  <c r="N33"/>
  <c r="N25"/>
  <c r="K57"/>
  <c r="K25"/>
  <c r="K21"/>
  <c r="K19"/>
  <c r="N12"/>
  <c r="N11"/>
  <c r="K20"/>
  <c r="N17"/>
  <c r="K27"/>
  <c r="N18"/>
  <c r="K40"/>
  <c r="K64"/>
  <c r="K42"/>
  <c r="K51"/>
  <c r="K22"/>
  <c r="K18"/>
  <c r="K39"/>
  <c r="K74"/>
  <c r="K16"/>
  <c r="N38"/>
  <c r="K17"/>
  <c r="K55"/>
  <c r="N28"/>
  <c r="K15"/>
  <c r="K11"/>
  <c r="N27"/>
  <c r="N14"/>
  <c r="K33"/>
  <c r="N41"/>
  <c r="K47"/>
  <c r="N40"/>
  <c r="N36"/>
  <c r="N16"/>
  <c r="N42"/>
  <c r="N23"/>
  <c r="K14"/>
  <c r="N37"/>
  <c r="N19"/>
  <c r="K67"/>
  <c r="K65"/>
  <c r="N20"/>
  <c r="K66"/>
  <c r="K68"/>
  <c r="K32"/>
  <c r="N31"/>
  <c r="N15"/>
  <c r="N24"/>
  <c r="K73"/>
  <c r="N32"/>
  <c r="K23"/>
  <c r="K50"/>
  <c r="Q201" i="2" l="1"/>
  <c r="B17" i="29" s="1"/>
  <c r="C17" s="1"/>
  <c r="J17" s="1"/>
  <c r="C206" i="2"/>
  <c r="D374"/>
  <c r="H54" i="4" s="1"/>
  <c r="I54" s="1"/>
  <c r="D309" i="2"/>
  <c r="H177" i="4" s="1"/>
  <c r="I177" s="1"/>
  <c r="D323" i="2"/>
  <c r="H179" i="4" s="1"/>
  <c r="I179" s="1"/>
  <c r="C293" i="2"/>
  <c r="F109" i="4" s="1"/>
  <c r="G109" s="1"/>
  <c r="C391" i="2"/>
  <c r="F123" i="4" s="1"/>
  <c r="G123" s="1"/>
  <c r="C307" i="2"/>
  <c r="F111" i="4" s="1"/>
  <c r="G111" s="1"/>
  <c r="C222" i="2"/>
  <c r="F98" i="4" s="1"/>
  <c r="G98" s="1"/>
  <c r="Q245" i="2"/>
  <c r="Q229"/>
  <c r="B19" i="29" s="1"/>
  <c r="Q271" i="2"/>
  <c r="B22" i="29" s="1"/>
  <c r="C22" s="1"/>
  <c r="J22" s="1"/>
  <c r="C237" i="2"/>
  <c r="F101" i="4" s="1"/>
  <c r="G101" s="1"/>
  <c r="Q203" i="2"/>
  <c r="C279"/>
  <c r="F107" i="4" s="1"/>
  <c r="G107" s="1"/>
  <c r="C209" i="2"/>
  <c r="F97" i="4" s="1"/>
  <c r="G97" s="1"/>
  <c r="D360" i="2"/>
  <c r="I356" s="1" a="1"/>
  <c r="I356" s="1"/>
  <c r="C292"/>
  <c r="F108" i="4" s="1"/>
  <c r="G108" s="1"/>
  <c r="D239" i="2"/>
  <c r="H167" i="4" s="1"/>
  <c r="I167" s="1"/>
  <c r="D276" i="2"/>
  <c r="H40" i="4" s="1"/>
  <c r="I40" s="1"/>
  <c r="Q243" i="2"/>
  <c r="B20" i="29" s="1"/>
  <c r="C20" s="1"/>
  <c r="J20" s="1"/>
  <c r="C208" i="2"/>
  <c r="F96" i="4" s="1"/>
  <c r="G96" s="1"/>
  <c r="C238" i="2"/>
  <c r="F166" i="4" s="1"/>
  <c r="G166" s="1"/>
  <c r="C265" i="2"/>
  <c r="F105" i="4" s="1"/>
  <c r="G105" s="1"/>
  <c r="D337" i="2"/>
  <c r="H181" i="4" s="1"/>
  <c r="I181" s="1"/>
  <c r="Q259" i="2"/>
  <c r="C223"/>
  <c r="F99" i="4" s="1"/>
  <c r="G99" s="1"/>
  <c r="D295" i="2"/>
  <c r="H175" i="4" s="1"/>
  <c r="I175" s="1"/>
  <c r="D416" i="2"/>
  <c r="Q357"/>
  <c r="C377"/>
  <c r="F121" i="4" s="1"/>
  <c r="G121" s="1"/>
  <c r="D430" i="2"/>
  <c r="H62" i="4" s="1"/>
  <c r="I62" s="1"/>
  <c r="D253" i="2"/>
  <c r="H169" i="4" s="1"/>
  <c r="I169" s="1"/>
  <c r="Q189" i="2"/>
  <c r="C433"/>
  <c r="F129" i="4" s="1"/>
  <c r="G129" s="1"/>
  <c r="D225" i="2"/>
  <c r="H165" i="4" s="1"/>
  <c r="I165" s="1"/>
  <c r="D350" i="40"/>
  <c r="D321"/>
  <c r="C305"/>
  <c r="Q314"/>
  <c r="D136"/>
  <c r="D294"/>
  <c r="D266"/>
  <c r="D238"/>
  <c r="Q272"/>
  <c r="Q216"/>
  <c r="C365"/>
  <c r="C196"/>
  <c r="C337"/>
  <c r="Q300"/>
  <c r="C351"/>
  <c r="Q287" i="2"/>
  <c r="D318"/>
  <c r="I316" s="1" a="1"/>
  <c r="I316" s="1"/>
  <c r="D234"/>
  <c r="C447"/>
  <c r="F131" i="4" s="1"/>
  <c r="G131" s="1"/>
  <c r="D346" i="2"/>
  <c r="H50" i="4" s="1"/>
  <c r="I50" s="1"/>
  <c r="C195" i="2"/>
  <c r="F95" i="4" s="1"/>
  <c r="G95" s="1"/>
  <c r="D280" i="40"/>
  <c r="D252"/>
  <c r="D224"/>
  <c r="Q244"/>
  <c r="C209"/>
  <c r="C180"/>
  <c r="C263"/>
  <c r="C206"/>
  <c r="C277"/>
  <c r="Q399" i="2"/>
  <c r="H12" i="29"/>
  <c r="G131" i="2" a="1"/>
  <c r="G131" s="1"/>
  <c r="K132" a="1"/>
  <c r="K132" s="1"/>
  <c r="N47" i="38"/>
  <c r="N68"/>
  <c r="M68"/>
  <c r="E134" i="2" a="1"/>
  <c r="E134" s="1"/>
  <c r="K259" a="1"/>
  <c r="K259" s="1"/>
  <c r="N65" i="38"/>
  <c r="M65"/>
  <c r="I134" i="2" a="1"/>
  <c r="I134" s="1"/>
  <c r="F20" i="4"/>
  <c r="G20" s="1"/>
  <c r="C34" i="29"/>
  <c r="J34" s="1"/>
  <c r="H34"/>
  <c r="H28" i="4"/>
  <c r="I28" s="1"/>
  <c r="K188" i="2" a="1"/>
  <c r="K188" s="1"/>
  <c r="N59" i="38"/>
  <c r="M52"/>
  <c r="M74"/>
  <c r="H13" i="29"/>
  <c r="I132" i="2" a="1"/>
  <c r="I132" s="1"/>
  <c r="G133" a="1"/>
  <c r="G133" s="1"/>
  <c r="I148" a="1"/>
  <c r="I148" s="1"/>
  <c r="G145" a="1"/>
  <c r="G145" s="1"/>
  <c r="I146" a="1"/>
  <c r="I146" s="1"/>
  <c r="K146" a="1"/>
  <c r="K146" s="1"/>
  <c r="E147" a="1"/>
  <c r="E147" s="1"/>
  <c r="C211"/>
  <c r="F163" i="4" s="1"/>
  <c r="G163" s="1"/>
  <c r="C281" i="2"/>
  <c r="F173" i="4" s="1"/>
  <c r="G173" s="1"/>
  <c r="C180" i="2"/>
  <c r="F92" i="4" s="1"/>
  <c r="G92" s="1"/>
  <c r="D264" i="2"/>
  <c r="H104" i="4" s="1"/>
  <c r="I104" s="1"/>
  <c r="C277" i="2"/>
  <c r="F41" i="4" s="1"/>
  <c r="G41" s="1"/>
  <c r="Q300" i="2"/>
  <c r="E24" i="29" s="1"/>
  <c r="D348" i="2"/>
  <c r="H116" i="4" s="1"/>
  <c r="I116" s="1"/>
  <c r="Q202" i="2"/>
  <c r="E17" i="29" s="1"/>
  <c r="C193" i="2"/>
  <c r="F29" i="4" s="1"/>
  <c r="G29" s="1"/>
  <c r="Q454" i="2"/>
  <c r="E35" i="29" s="1"/>
  <c r="Q412" i="2"/>
  <c r="E32" i="29" s="1"/>
  <c r="H65" s="1"/>
  <c r="Q173" i="2"/>
  <c r="B15" i="29" s="1"/>
  <c r="C15" s="1"/>
  <c r="J15" s="1"/>
  <c r="D236" i="2"/>
  <c r="H100" i="4" s="1"/>
  <c r="I100" s="1"/>
  <c r="C323" i="2"/>
  <c r="F179" i="4" s="1"/>
  <c r="G179" s="1"/>
  <c r="D278" i="2"/>
  <c r="H106" i="4" s="1"/>
  <c r="I106" s="1"/>
  <c r="C393" i="2"/>
  <c r="F189" i="4" s="1"/>
  <c r="G189" s="1"/>
  <c r="C435" i="2"/>
  <c r="F195" i="4" s="1"/>
  <c r="G195" s="1"/>
  <c r="D292" i="2"/>
  <c r="H108" i="4" s="1"/>
  <c r="I108" s="1"/>
  <c r="Q426" i="2"/>
  <c r="E33" i="29" s="1"/>
  <c r="F33" s="1"/>
  <c r="J66" s="1"/>
  <c r="D460" i="2"/>
  <c r="H132" i="4" s="1"/>
  <c r="I132" s="1"/>
  <c r="C351" i="2"/>
  <c r="F183" i="4" s="1"/>
  <c r="G183" s="1"/>
  <c r="I4"/>
  <c r="B9" i="18" s="1"/>
  <c r="K13"/>
  <c r="D30" i="27"/>
  <c r="E413" i="40" a="1"/>
  <c r="E413" s="1"/>
  <c r="E342" a="1"/>
  <c r="E342" s="1"/>
  <c r="N71" i="38"/>
  <c r="T269" i="4"/>
  <c r="M62" i="38"/>
  <c r="M59"/>
  <c r="J72"/>
  <c r="E133" i="2" a="1"/>
  <c r="E133" s="1"/>
  <c r="I131" a="1"/>
  <c r="I131" s="1"/>
  <c r="K147" a="1"/>
  <c r="K147" s="1"/>
  <c r="G147" a="1"/>
  <c r="G147" s="1"/>
  <c r="E132" a="1"/>
  <c r="E132" s="1"/>
  <c r="G148" a="1"/>
  <c r="G148" s="1"/>
  <c r="H22" i="4"/>
  <c r="I22" s="1"/>
  <c r="I145" i="2" a="1"/>
  <c r="I145" s="1"/>
  <c r="C333"/>
  <c r="F49" i="4" s="1"/>
  <c r="G49" s="1"/>
  <c r="C221" i="2"/>
  <c r="F33" i="4" s="1"/>
  <c r="G33" s="1"/>
  <c r="C239" i="2"/>
  <c r="F167" i="4" s="1"/>
  <c r="G167" s="1"/>
  <c r="C319" i="2"/>
  <c r="F47" i="4" s="1"/>
  <c r="G47" s="1"/>
  <c r="C389" i="2"/>
  <c r="F57" i="4" s="1"/>
  <c r="G57" s="1"/>
  <c r="C225" i="2"/>
  <c r="C249"/>
  <c r="F37" i="4" s="1"/>
  <c r="G37" s="1"/>
  <c r="B21" i="18"/>
  <c r="C295" i="2"/>
  <c r="F175" i="4" s="1"/>
  <c r="G175" s="1"/>
  <c r="Q216" i="2"/>
  <c r="E18" i="29" s="1"/>
  <c r="C235" i="2"/>
  <c r="D320"/>
  <c r="H112" i="4" s="1"/>
  <c r="I112" s="1"/>
  <c r="Q188" i="2"/>
  <c r="E16" i="29" s="1"/>
  <c r="C375" i="2"/>
  <c r="F55" i="4" s="1"/>
  <c r="G55" s="1"/>
  <c r="Q398" i="2"/>
  <c r="E31" i="29" s="1"/>
  <c r="E427" i="40" a="1"/>
  <c r="E427" s="1"/>
  <c r="N52" i="38"/>
  <c r="N74"/>
  <c r="K131" i="2" a="1"/>
  <c r="K131" s="1"/>
  <c r="K133" a="1"/>
  <c r="K133" s="1"/>
  <c r="E148" a="1"/>
  <c r="E148" s="1"/>
  <c r="C361"/>
  <c r="C459"/>
  <c r="Q244"/>
  <c r="E20" i="29" s="1"/>
  <c r="D390" i="2"/>
  <c r="H122" i="4" s="1"/>
  <c r="I122" s="1"/>
  <c r="C263" i="2"/>
  <c r="F39" i="4" s="1"/>
  <c r="G39" s="1"/>
  <c r="C267" i="2"/>
  <c r="F171" i="4" s="1"/>
  <c r="G171" s="1"/>
  <c r="C365" i="2"/>
  <c r="F185" i="4" s="1"/>
  <c r="G185" s="1"/>
  <c r="C305" i="2"/>
  <c r="F45" i="4" s="1"/>
  <c r="G45" s="1"/>
  <c r="D362" i="2"/>
  <c r="H118" i="4" s="1"/>
  <c r="I118" s="1"/>
  <c r="C407" i="2"/>
  <c r="F191" i="4" s="1"/>
  <c r="G191" s="1"/>
  <c r="G385" i="40" a="1"/>
  <c r="G385" s="1"/>
  <c r="G14" i="4"/>
  <c r="F36"/>
  <c r="G36" s="1"/>
  <c r="G243" i="2" a="1"/>
  <c r="G243" s="1"/>
  <c r="D57" i="40"/>
  <c r="I302" i="2" a="1"/>
  <c r="I302" s="1"/>
  <c r="K243" i="40" a="1"/>
  <c r="K243" s="1"/>
  <c r="C31" i="31"/>
  <c r="G31" s="1"/>
  <c r="C63" i="8"/>
  <c r="G63" s="1"/>
  <c r="C31"/>
  <c r="G31" s="1"/>
  <c r="C19"/>
  <c r="G19" s="1"/>
  <c r="N118" i="2"/>
  <c r="M118"/>
  <c r="F150" i="4"/>
  <c r="G150" s="1"/>
  <c r="N120" i="2"/>
  <c r="J43" i="29"/>
  <c r="H43"/>
  <c r="G149" i="4"/>
  <c r="S149"/>
  <c r="E104" i="2" a="1"/>
  <c r="E104" s="1"/>
  <c r="K104" a="1"/>
  <c r="K104" s="1"/>
  <c r="I104" a="1"/>
  <c r="I104" s="1"/>
  <c r="M106"/>
  <c r="N103"/>
  <c r="H148" i="4"/>
  <c r="I148" s="1"/>
  <c r="I106" i="2" a="1"/>
  <c r="I106" s="1"/>
  <c r="E106" a="1"/>
  <c r="E106" s="1"/>
  <c r="I103" a="1"/>
  <c r="I103" s="1"/>
  <c r="N105"/>
  <c r="M105"/>
  <c r="S82" i="4"/>
  <c r="G106" i="2" a="1"/>
  <c r="G106" s="1"/>
  <c r="G105" a="1"/>
  <c r="G105" s="1"/>
  <c r="K103" a="1"/>
  <c r="K103" s="1"/>
  <c r="M103"/>
  <c r="G80" i="4"/>
  <c r="S80"/>
  <c r="J42" i="29"/>
  <c r="H42"/>
  <c r="G147" i="4"/>
  <c r="S147"/>
  <c r="G15"/>
  <c r="S15"/>
  <c r="G146"/>
  <c r="S146"/>
  <c r="G81"/>
  <c r="S81"/>
  <c r="S7"/>
  <c r="J7" i="29"/>
  <c r="H7"/>
  <c r="C50" i="8" s="1"/>
  <c r="G76" i="4"/>
  <c r="S76"/>
  <c r="N48" i="2"/>
  <c r="M48"/>
  <c r="M50"/>
  <c r="N49"/>
  <c r="F244" i="4"/>
  <c r="G244" s="1"/>
  <c r="G139"/>
  <c r="S139"/>
  <c r="S73"/>
  <c r="I73"/>
  <c r="G138"/>
  <c r="S138"/>
  <c r="G70"/>
  <c r="K8" i="18" s="1"/>
  <c r="S70" i="4"/>
  <c r="C137" i="40"/>
  <c r="D153"/>
  <c r="Q160"/>
  <c r="K230" i="2" a="1"/>
  <c r="K230" s="1"/>
  <c r="F201" i="4"/>
  <c r="G215" i="2" a="1"/>
  <c r="G215" s="1"/>
  <c r="I246" a="1"/>
  <c r="I246" s="1"/>
  <c r="H32" i="29"/>
  <c r="E287" i="2" a="1"/>
  <c r="E287" s="1"/>
  <c r="H15" i="29"/>
  <c r="I302" i="40" a="1"/>
  <c r="I302" s="1"/>
  <c r="K299" i="2" a="1"/>
  <c r="K299" s="1"/>
  <c r="D140" i="40"/>
  <c r="G327" a="1"/>
  <c r="G327" s="1"/>
  <c r="G190" i="2" a="1"/>
  <c r="G190" s="1"/>
  <c r="G257" i="40" a="1"/>
  <c r="G257" s="1"/>
  <c r="C151"/>
  <c r="D154"/>
  <c r="K174" i="2" a="1"/>
  <c r="K174" s="1"/>
  <c r="G46" i="8"/>
  <c r="H26" i="4"/>
  <c r="I26" s="1"/>
  <c r="I439" i="2" a="1"/>
  <c r="I439" s="1"/>
  <c r="K329" a="1"/>
  <c r="K329" s="1"/>
  <c r="G344" a="1"/>
  <c r="G344" s="1"/>
  <c r="G288" a="1"/>
  <c r="G288" s="1"/>
  <c r="E414" a="1"/>
  <c r="E414" s="1"/>
  <c r="I370" a="1"/>
  <c r="I370" s="1"/>
  <c r="G204" a="1"/>
  <c r="G204" s="1"/>
  <c r="Q190"/>
  <c r="E190" a="1"/>
  <c r="E190" s="1"/>
  <c r="I355" a="1"/>
  <c r="I355" s="1"/>
  <c r="I174" a="1"/>
  <c r="I174" s="1"/>
  <c r="C197"/>
  <c r="F161" i="4" s="1"/>
  <c r="G161" s="1"/>
  <c r="E454" i="40" a="1"/>
  <c r="E454" s="1"/>
  <c r="I173" i="2" a="1"/>
  <c r="I173" s="1"/>
  <c r="I327" a="1"/>
  <c r="I327" s="1"/>
  <c r="K229" a="1"/>
  <c r="K229" s="1"/>
  <c r="K439" a="1"/>
  <c r="K439" s="1"/>
  <c r="E189" a="1"/>
  <c r="E189" s="1"/>
  <c r="I232" i="40" a="1"/>
  <c r="I232" s="1"/>
  <c r="K187" i="2" a="1"/>
  <c r="K187" s="1"/>
  <c r="G383" i="40" a="1"/>
  <c r="G383" s="1"/>
  <c r="H240" i="4"/>
  <c r="I240" s="1"/>
  <c r="C141" i="40"/>
  <c r="D97"/>
  <c r="Q146"/>
  <c r="K371" i="2" a="1"/>
  <c r="K371" s="1"/>
  <c r="E414" i="40" a="1"/>
  <c r="E414" s="1"/>
  <c r="G343" a="1"/>
  <c r="G343" s="1"/>
  <c r="I358" a="1"/>
  <c r="I358" s="1"/>
  <c r="C109"/>
  <c r="Q134"/>
  <c r="N441" i="2"/>
  <c r="K259" i="40" a="1"/>
  <c r="K259" s="1"/>
  <c r="F38" i="4"/>
  <c r="G38" s="1"/>
  <c r="E385" i="2" a="1"/>
  <c r="E385" s="1"/>
  <c r="K370" a="1"/>
  <c r="K370" s="1"/>
  <c r="E286" a="1"/>
  <c r="E286" s="1"/>
  <c r="E456" i="40" a="1"/>
  <c r="E456" s="1"/>
  <c r="G355" a="1"/>
  <c r="G355" s="1"/>
  <c r="E301" a="1"/>
  <c r="E301" s="1"/>
  <c r="Q90"/>
  <c r="F202" i="4"/>
  <c r="G202" s="1"/>
  <c r="F64"/>
  <c r="G64" s="1"/>
  <c r="G355" i="2" a="1"/>
  <c r="G355" s="1"/>
  <c r="E426" a="1"/>
  <c r="E426" s="1"/>
  <c r="G453" i="40" a="1"/>
  <c r="G453" s="1"/>
  <c r="K397" a="1"/>
  <c r="K397" s="1"/>
  <c r="E288" a="1"/>
  <c r="E288" s="1"/>
  <c r="K258" i="2" a="1"/>
  <c r="K258" s="1"/>
  <c r="E175" a="1"/>
  <c r="E175" s="1"/>
  <c r="G414" a="1"/>
  <c r="G414" s="1"/>
  <c r="I411" a="1"/>
  <c r="I411" s="1"/>
  <c r="K215" a="1"/>
  <c r="K215" s="1"/>
  <c r="N243"/>
  <c r="K397" a="1"/>
  <c r="K397" s="1"/>
  <c r="N357"/>
  <c r="E176" a="1"/>
  <c r="E176" s="1"/>
  <c r="D403"/>
  <c r="H59" i="4" s="1"/>
  <c r="I59" s="1"/>
  <c r="I386" i="40" a="1"/>
  <c r="I386" s="1"/>
  <c r="G413" a="1"/>
  <c r="G413" s="1"/>
  <c r="E287" a="1"/>
  <c r="E287" s="1"/>
  <c r="K455" a="1"/>
  <c r="K455" s="1"/>
  <c r="G439" a="1"/>
  <c r="G439" s="1"/>
  <c r="K257" a="1"/>
  <c r="K257" s="1"/>
  <c r="C127"/>
  <c r="D126"/>
  <c r="C95"/>
  <c r="G287" a="1"/>
  <c r="G287" s="1"/>
  <c r="K413" a="1"/>
  <c r="K413" s="1"/>
  <c r="I412" a="1"/>
  <c r="I412" s="1"/>
  <c r="G369" a="1"/>
  <c r="G369" s="1"/>
  <c r="G257" i="2" a="1"/>
  <c r="G257" s="1"/>
  <c r="G372" a="1"/>
  <c r="G372" s="1"/>
  <c r="K384" a="1"/>
  <c r="K384" s="1"/>
  <c r="K356" a="1"/>
  <c r="K356" s="1"/>
  <c r="G273" a="1"/>
  <c r="G273" s="1"/>
  <c r="I216" a="1"/>
  <c r="I216" s="1"/>
  <c r="E428" a="1"/>
  <c r="E428" s="1"/>
  <c r="N272"/>
  <c r="N218"/>
  <c r="I344" a="1"/>
  <c r="I344" s="1"/>
  <c r="I204" a="1"/>
  <c r="I204" s="1"/>
  <c r="K357" a="1"/>
  <c r="K357" s="1"/>
  <c r="I285" i="40" a="1"/>
  <c r="I285" s="1"/>
  <c r="K342" a="1"/>
  <c r="K342" s="1"/>
  <c r="H246" i="4"/>
  <c r="I246" s="1"/>
  <c r="D137" i="40"/>
  <c r="Q132"/>
  <c r="G427" i="2" a="1"/>
  <c r="G427" s="1"/>
  <c r="G176" a="1"/>
  <c r="G176" s="1"/>
  <c r="K203" a="1"/>
  <c r="K203" s="1"/>
  <c r="M299"/>
  <c r="I330" a="1"/>
  <c r="I330" s="1"/>
  <c r="G288" i="40" a="1"/>
  <c r="G288" s="1"/>
  <c r="I288" a="1"/>
  <c r="I288" s="1"/>
  <c r="F239" i="4"/>
  <c r="G239" s="1"/>
  <c r="F238"/>
  <c r="G238" s="1"/>
  <c r="I440" i="40" a="1"/>
  <c r="I440" s="1"/>
  <c r="G358" a="1"/>
  <c r="G358" s="1"/>
  <c r="G316" a="1"/>
  <c r="G316" s="1"/>
  <c r="G301" a="1"/>
  <c r="G301" s="1"/>
  <c r="D108"/>
  <c r="D70"/>
  <c r="Q161"/>
  <c r="Q133"/>
  <c r="K286" a="1"/>
  <c r="K286" s="1"/>
  <c r="H17" i="29"/>
  <c r="G175" i="2" a="1"/>
  <c r="G175" s="1"/>
  <c r="E356" a="1"/>
  <c r="E356" s="1"/>
  <c r="G386" a="1"/>
  <c r="G386" s="1"/>
  <c r="N413"/>
  <c r="M286"/>
  <c r="M372"/>
  <c r="M456"/>
  <c r="I440" a="1"/>
  <c r="I440" s="1"/>
  <c r="I442" i="40" a="1"/>
  <c r="I442" s="1"/>
  <c r="I258" a="1"/>
  <c r="I258" s="1"/>
  <c r="G111" i="8"/>
  <c r="K398" i="40" a="1"/>
  <c r="K398" s="1"/>
  <c r="D10"/>
  <c r="E231" a="1"/>
  <c r="E231" s="1"/>
  <c r="C167"/>
  <c r="Q243"/>
  <c r="H63" i="29"/>
  <c r="F30"/>
  <c r="J63" s="1"/>
  <c r="M314" i="2"/>
  <c r="E329" i="40" a="1"/>
  <c r="E329" s="1"/>
  <c r="H213" i="4"/>
  <c r="I213" s="1"/>
  <c r="F207"/>
  <c r="G207" s="1"/>
  <c r="G44" i="8"/>
  <c r="I258" i="2" a="1"/>
  <c r="I258" s="1"/>
  <c r="G441" a="1"/>
  <c r="G441" s="1"/>
  <c r="K369" a="1"/>
  <c r="K369" s="1"/>
  <c r="I372" a="1"/>
  <c r="I372" s="1"/>
  <c r="G189" a="1"/>
  <c r="G189" s="1"/>
  <c r="G274" a="1"/>
  <c r="G274" s="1"/>
  <c r="I342" a="1"/>
  <c r="I342" s="1"/>
  <c r="E300" a="1"/>
  <c r="E300" s="1"/>
  <c r="I300" a="1"/>
  <c r="I300" s="1"/>
  <c r="K342" a="1"/>
  <c r="K342" s="1"/>
  <c r="E231" a="1"/>
  <c r="E231" s="1"/>
  <c r="G301" a="1"/>
  <c r="G301" s="1"/>
  <c r="G218" a="1"/>
  <c r="G218" s="1"/>
  <c r="G231" a="1"/>
  <c r="G231" s="1"/>
  <c r="G411" a="1"/>
  <c r="G411" s="1"/>
  <c r="M426"/>
  <c r="G385" a="1"/>
  <c r="G385" s="1"/>
  <c r="K286" a="1"/>
  <c r="K286" s="1"/>
  <c r="I456" a="1"/>
  <c r="I456" s="1"/>
  <c r="F32" i="29"/>
  <c r="J65" s="1"/>
  <c r="G315" i="2" a="1"/>
  <c r="G315" s="1"/>
  <c r="E230" a="1"/>
  <c r="E230" s="1"/>
  <c r="K384" i="40" a="1"/>
  <c r="K384" s="1"/>
  <c r="K440" a="1"/>
  <c r="K440" s="1"/>
  <c r="K341" a="1"/>
  <c r="K341" s="1"/>
  <c r="E385" a="1"/>
  <c r="E385" s="1"/>
  <c r="G414" a="1"/>
  <c r="G414" s="1"/>
  <c r="I355" a="1"/>
  <c r="I355" s="1"/>
  <c r="H234" i="4"/>
  <c r="I234" s="1"/>
  <c r="H233"/>
  <c r="I233" s="1"/>
  <c r="K313" i="40" a="1"/>
  <c r="K313" s="1"/>
  <c r="D111"/>
  <c r="D26"/>
  <c r="Q118"/>
  <c r="C124"/>
  <c r="C67"/>
  <c r="C108"/>
  <c r="C57"/>
  <c r="K426" i="2" a="1"/>
  <c r="K426" s="1"/>
  <c r="E412" i="40" a="1"/>
  <c r="E412" s="1"/>
  <c r="I299" a="1"/>
  <c r="I299" s="1"/>
  <c r="E246" a="1"/>
  <c r="E246" s="1"/>
  <c r="I257" i="2" a="1"/>
  <c r="I257" s="1"/>
  <c r="E442" a="1"/>
  <c r="E442" s="1"/>
  <c r="I313" a="1"/>
  <c r="I313" s="1"/>
  <c r="K315" a="1"/>
  <c r="K315" s="1"/>
  <c r="E273" a="1"/>
  <c r="E273" s="1"/>
  <c r="E386" a="1"/>
  <c r="E386" s="1"/>
  <c r="E427" a="1"/>
  <c r="E427" s="1"/>
  <c r="I188" a="1"/>
  <c r="I188" s="1"/>
  <c r="G341" a="1"/>
  <c r="G341" s="1"/>
  <c r="E330" a="1"/>
  <c r="E330" s="1"/>
  <c r="I386" a="1"/>
  <c r="I386" s="1"/>
  <c r="K271" a="1"/>
  <c r="K271" s="1"/>
  <c r="K217" a="1"/>
  <c r="K217" s="1"/>
  <c r="K385" a="1"/>
  <c r="K385" s="1"/>
  <c r="K328" a="1"/>
  <c r="K328" s="1"/>
  <c r="I215" a="1"/>
  <c r="I215" s="1"/>
  <c r="N174"/>
  <c r="K356" i="40" a="1"/>
  <c r="K356" s="1"/>
  <c r="I400" a="1"/>
  <c r="I400" s="1"/>
  <c r="E357" a="1"/>
  <c r="E357" s="1"/>
  <c r="K411" a="1"/>
  <c r="K411" s="1"/>
  <c r="E441" a="1"/>
  <c r="E441" s="1"/>
  <c r="G399" a="1"/>
  <c r="G399" s="1"/>
  <c r="I356" a="1"/>
  <c r="I356" s="1"/>
  <c r="K229" a="1"/>
  <c r="K229" s="1"/>
  <c r="E356" a="1"/>
  <c r="E356" s="1"/>
  <c r="H244" i="4"/>
  <c r="H239"/>
  <c r="I239" s="1"/>
  <c r="C123" i="40"/>
  <c r="D123"/>
  <c r="D81"/>
  <c r="C43"/>
  <c r="Q48"/>
  <c r="C56"/>
  <c r="M300" i="2"/>
  <c r="I383" i="40" a="1"/>
  <c r="I383" s="1"/>
  <c r="H200" i="4"/>
  <c r="I200" s="1"/>
  <c r="T268"/>
  <c r="H212"/>
  <c r="I212" s="1"/>
  <c r="H16" i="29"/>
  <c r="E259" i="2" a="1"/>
  <c r="E259" s="1"/>
  <c r="I260" a="1"/>
  <c r="I260" s="1"/>
  <c r="E440" a="1"/>
  <c r="E440" s="1"/>
  <c r="E372" a="1"/>
  <c r="E372" s="1"/>
  <c r="G369" a="1"/>
  <c r="G369" s="1"/>
  <c r="K285" a="1"/>
  <c r="K285" s="1"/>
  <c r="K383" a="1"/>
  <c r="K383" s="1"/>
  <c r="G343" a="1"/>
  <c r="G343" s="1"/>
  <c r="G383" a="1"/>
  <c r="G383" s="1"/>
  <c r="I272" a="1"/>
  <c r="I272" s="1"/>
  <c r="G271" a="1"/>
  <c r="G271" s="1"/>
  <c r="K425" a="1"/>
  <c r="K425" s="1"/>
  <c r="I341" a="1"/>
  <c r="I341" s="1"/>
  <c r="G425" a="1"/>
  <c r="G425" s="1"/>
  <c r="K411" a="1"/>
  <c r="K411" s="1"/>
  <c r="I369" a="1"/>
  <c r="I369" s="1"/>
  <c r="G285" a="1"/>
  <c r="G285" s="1"/>
  <c r="E329" a="1"/>
  <c r="E329" s="1"/>
  <c r="I288" a="1"/>
  <c r="I288" s="1"/>
  <c r="E316" a="1"/>
  <c r="E316" s="1"/>
  <c r="I400" a="1"/>
  <c r="I400" s="1"/>
  <c r="K272" a="1"/>
  <c r="K272" s="1"/>
  <c r="K245" a="1"/>
  <c r="K245" s="1"/>
  <c r="K243" a="1"/>
  <c r="K243" s="1"/>
  <c r="K287" a="1"/>
  <c r="K287" s="1"/>
  <c r="M455"/>
  <c r="N400"/>
  <c r="N271"/>
  <c r="M385"/>
  <c r="M328"/>
  <c r="E412" a="1"/>
  <c r="E412" s="1"/>
  <c r="I243" a="1"/>
  <c r="I243" s="1"/>
  <c r="H22" i="29"/>
  <c r="N329" i="2"/>
  <c r="D195"/>
  <c r="H95" i="4" s="1"/>
  <c r="I95" s="1"/>
  <c r="K244" i="40" a="1"/>
  <c r="K244" s="1"/>
  <c r="E330" a="1"/>
  <c r="E330" s="1"/>
  <c r="E358" a="1"/>
  <c r="E358" s="1"/>
  <c r="E386" a="1"/>
  <c r="E386" s="1"/>
  <c r="K412" a="1"/>
  <c r="K412" s="1"/>
  <c r="E442" a="1"/>
  <c r="E442" s="1"/>
  <c r="K355" a="1"/>
  <c r="K355" s="1"/>
  <c r="K383" a="1"/>
  <c r="K383" s="1"/>
  <c r="G411" a="1"/>
  <c r="G411" s="1"/>
  <c r="K441" a="1"/>
  <c r="K441" s="1"/>
  <c r="G442" a="1"/>
  <c r="G442" s="1"/>
  <c r="I411" a="1"/>
  <c r="I411" s="1"/>
  <c r="K300" a="1"/>
  <c r="K300" s="1"/>
  <c r="I384" a="1"/>
  <c r="I384" s="1"/>
  <c r="G371" a="1"/>
  <c r="G371" s="1"/>
  <c r="G441" a="1"/>
  <c r="G441" s="1"/>
  <c r="E398" a="1"/>
  <c r="E398" s="1"/>
  <c r="F240" i="4"/>
  <c r="G240" s="1"/>
  <c r="H236"/>
  <c r="I236" s="1"/>
  <c r="G69" i="8"/>
  <c r="H235" i="4"/>
  <c r="I235" s="1"/>
  <c r="N455" i="40"/>
  <c r="M427"/>
  <c r="E440" a="1"/>
  <c r="E440" s="1"/>
  <c r="D66"/>
  <c r="C113"/>
  <c r="D125"/>
  <c r="D112"/>
  <c r="D67"/>
  <c r="D11"/>
  <c r="Q104"/>
  <c r="D53"/>
  <c r="C97"/>
  <c r="D38"/>
  <c r="C42"/>
  <c r="C52"/>
  <c r="G93" i="8"/>
  <c r="M439" i="2"/>
  <c r="N286"/>
  <c r="N344"/>
  <c r="N315"/>
  <c r="N440" i="40"/>
  <c r="E384" a="1"/>
  <c r="E384" s="1"/>
  <c r="I246" a="1"/>
  <c r="I246" s="1"/>
  <c r="G330" a="1"/>
  <c r="G330" s="1"/>
  <c r="G28" i="8"/>
  <c r="E260" i="2" a="1"/>
  <c r="E260" s="1"/>
  <c r="E258" a="1"/>
  <c r="E258" s="1"/>
  <c r="G259" a="1"/>
  <c r="G259" s="1"/>
  <c r="E441" a="1"/>
  <c r="E441" s="1"/>
  <c r="G371" a="1"/>
  <c r="G371" s="1"/>
  <c r="E371" a="1"/>
  <c r="E371" s="1"/>
  <c r="I442" a="1"/>
  <c r="I442" s="1"/>
  <c r="G439" a="1"/>
  <c r="G439" s="1"/>
  <c r="I384" a="1"/>
  <c r="I384" s="1"/>
  <c r="I383" a="1"/>
  <c r="I383" s="1"/>
  <c r="E384" a="1"/>
  <c r="E384" s="1"/>
  <c r="H46" i="4"/>
  <c r="I46" s="1"/>
  <c r="E288" i="2" a="1"/>
  <c r="E288" s="1"/>
  <c r="E328" a="1"/>
  <c r="E328" s="1"/>
  <c r="G413" a="1"/>
  <c r="G413" s="1"/>
  <c r="K441" a="1"/>
  <c r="K441" s="1"/>
  <c r="I244" a="1"/>
  <c r="I244" s="1"/>
  <c r="G399" a="1"/>
  <c r="G399" s="1"/>
  <c r="G287" a="1"/>
  <c r="G287" s="1"/>
  <c r="E244" a="1"/>
  <c r="E244" s="1"/>
  <c r="K412" a="1"/>
  <c r="K412" s="1"/>
  <c r="I425" a="1"/>
  <c r="I425" s="1"/>
  <c r="M427"/>
  <c r="M187"/>
  <c r="N358"/>
  <c r="I412" a="1"/>
  <c r="I412" s="1"/>
  <c r="K413" a="1"/>
  <c r="K413" s="1"/>
  <c r="G397" a="1"/>
  <c r="G397" s="1"/>
  <c r="E413" a="1"/>
  <c r="E413" s="1"/>
  <c r="M355"/>
  <c r="N454"/>
  <c r="M399"/>
  <c r="M188"/>
  <c r="G245" i="40" a="1"/>
  <c r="G245" s="1"/>
  <c r="I344" a="1"/>
  <c r="I344" s="1"/>
  <c r="E372" a="1"/>
  <c r="E372" s="1"/>
  <c r="I414" a="1"/>
  <c r="I414" s="1"/>
  <c r="K343" a="1"/>
  <c r="K343" s="1"/>
  <c r="K357" a="1"/>
  <c r="K357" s="1"/>
  <c r="K385" a="1"/>
  <c r="K385" s="1"/>
  <c r="K439" a="1"/>
  <c r="K439" s="1"/>
  <c r="G386" a="1"/>
  <c r="G386" s="1"/>
  <c r="G357" a="1"/>
  <c r="G357" s="1"/>
  <c r="I439" a="1"/>
  <c r="I439" s="1"/>
  <c r="F246" i="4"/>
  <c r="H232"/>
  <c r="I232" s="1"/>
  <c r="F241"/>
  <c r="G241" s="1"/>
  <c r="M453" i="40"/>
  <c r="M439"/>
  <c r="I397" a="1"/>
  <c r="I397" s="1"/>
  <c r="E232" a="1"/>
  <c r="E232" s="1"/>
  <c r="D42"/>
  <c r="D109"/>
  <c r="D98"/>
  <c r="D25"/>
  <c r="C15"/>
  <c r="Q76"/>
  <c r="C138"/>
  <c r="C80"/>
  <c r="C98"/>
  <c r="H62" i="29"/>
  <c r="F29"/>
  <c r="J62" s="1"/>
  <c r="H166" i="4"/>
  <c r="I166" s="1"/>
  <c r="N231" i="2"/>
  <c r="K187" i="40" a="1"/>
  <c r="K187" s="1"/>
  <c r="G189" a="1"/>
  <c r="G189" s="1"/>
  <c r="E188" a="1"/>
  <c r="E188" s="1"/>
  <c r="G190" a="1"/>
  <c r="G190" s="1"/>
  <c r="I190" a="1"/>
  <c r="I190" s="1"/>
  <c r="K188" a="1"/>
  <c r="K188" s="1"/>
  <c r="I187" a="1"/>
  <c r="I187" s="1"/>
  <c r="I188" a="1"/>
  <c r="I188" s="1"/>
  <c r="M455"/>
  <c r="M454"/>
  <c r="K189" a="1"/>
  <c r="K189" s="1"/>
  <c r="G38" i="8"/>
  <c r="K257" i="2" a="1"/>
  <c r="K257" s="1"/>
  <c r="G260" a="1"/>
  <c r="G260" s="1"/>
  <c r="K173" a="1"/>
  <c r="K173" s="1"/>
  <c r="K202" a="1"/>
  <c r="K202" s="1"/>
  <c r="K440" a="1"/>
  <c r="K440" s="1"/>
  <c r="G442" a="1"/>
  <c r="G442" s="1"/>
  <c r="E342" a="1"/>
  <c r="E342" s="1"/>
  <c r="K189" a="1"/>
  <c r="K189" s="1"/>
  <c r="I314" a="1"/>
  <c r="I314" s="1"/>
  <c r="I187" a="1"/>
  <c r="I187" s="1"/>
  <c r="I414" a="1"/>
  <c r="I414" s="1"/>
  <c r="I274" a="1"/>
  <c r="I274" s="1"/>
  <c r="E314" a="1"/>
  <c r="E314" s="1"/>
  <c r="E343" a="1"/>
  <c r="E343" s="1"/>
  <c r="I328" a="1"/>
  <c r="I328" s="1"/>
  <c r="H60" i="4"/>
  <c r="I60" s="1"/>
  <c r="K314" i="2" a="1"/>
  <c r="K314" s="1"/>
  <c r="G330" a="1"/>
  <c r="G330" s="1"/>
  <c r="E202" a="1"/>
  <c r="E202" s="1"/>
  <c r="G187" a="1"/>
  <c r="G187" s="1"/>
  <c r="E203" a="1"/>
  <c r="E203" s="1"/>
  <c r="E302" a="1"/>
  <c r="E302" s="1"/>
  <c r="I230" a="1"/>
  <c r="I230" s="1"/>
  <c r="G232" a="1"/>
  <c r="G232" s="1"/>
  <c r="I271" a="1"/>
  <c r="I271" s="1"/>
  <c r="E398" a="1"/>
  <c r="E398" s="1"/>
  <c r="E216" a="1"/>
  <c r="E216" s="1"/>
  <c r="E174" a="1"/>
  <c r="E174" s="1"/>
  <c r="G245" a="1"/>
  <c r="G245" s="1"/>
  <c r="G246" a="1"/>
  <c r="G246" s="1"/>
  <c r="I232" a="1"/>
  <c r="I232" s="1"/>
  <c r="K341" a="1"/>
  <c r="K341" s="1"/>
  <c r="K175" a="1"/>
  <c r="K175" s="1"/>
  <c r="E400" a="1"/>
  <c r="E400" s="1"/>
  <c r="E188" a="1"/>
  <c r="E188" s="1"/>
  <c r="N204"/>
  <c r="M413"/>
  <c r="N426"/>
  <c r="F62" i="4"/>
  <c r="G62" s="1"/>
  <c r="M400" i="2"/>
  <c r="M229"/>
  <c r="N273"/>
  <c r="M383"/>
  <c r="N328"/>
  <c r="M245"/>
  <c r="M216"/>
  <c r="M173"/>
  <c r="N342"/>
  <c r="N300"/>
  <c r="I397" a="1"/>
  <c r="I397" s="1"/>
  <c r="G456" a="1"/>
  <c r="G456" s="1"/>
  <c r="G327" a="1"/>
  <c r="G327" s="1"/>
  <c r="E245" a="1"/>
  <c r="E245" s="1"/>
  <c r="H66" i="29"/>
  <c r="F132" i="4"/>
  <c r="G132" s="1"/>
  <c r="F160"/>
  <c r="G160" s="1"/>
  <c r="H33" i="29"/>
  <c r="K285" i="40" a="1"/>
  <c r="K285" s="1"/>
  <c r="K230" a="1"/>
  <c r="K230" s="1"/>
  <c r="I286" a="1"/>
  <c r="I286" s="1"/>
  <c r="G231" a="1"/>
  <c r="G231" s="1"/>
  <c r="E260" a="1"/>
  <c r="E260" s="1"/>
  <c r="E230" a="1"/>
  <c r="E230" s="1"/>
  <c r="E286" a="1"/>
  <c r="E286" s="1"/>
  <c r="G315" a="1"/>
  <c r="G315" s="1"/>
  <c r="I330" a="1"/>
  <c r="I330" s="1"/>
  <c r="K370" a="1"/>
  <c r="K370" s="1"/>
  <c r="I428" a="1"/>
  <c r="I428" s="1"/>
  <c r="K454" a="1"/>
  <c r="K454" s="1"/>
  <c r="K327" a="1"/>
  <c r="K327" s="1"/>
  <c r="E343" a="1"/>
  <c r="E343" s="1"/>
  <c r="K399" a="1"/>
  <c r="K399" s="1"/>
  <c r="G344" a="1"/>
  <c r="G344" s="1"/>
  <c r="M425"/>
  <c r="K314" a="1"/>
  <c r="K314" s="1"/>
  <c r="G285" a="1"/>
  <c r="G285" s="1"/>
  <c r="G260" a="1"/>
  <c r="G260" s="1"/>
  <c r="G105" a="1"/>
  <c r="G105" s="1"/>
  <c r="E190" a="1"/>
  <c r="E190" s="1"/>
  <c r="I328" a="1"/>
  <c r="I328" s="1"/>
  <c r="M426"/>
  <c r="G329" a="1"/>
  <c r="G329" s="1"/>
  <c r="G187" a="1"/>
  <c r="G187" s="1"/>
  <c r="E259" a="1"/>
  <c r="E259" s="1"/>
  <c r="K301" a="1"/>
  <c r="K301" s="1"/>
  <c r="E328" a="1"/>
  <c r="E328" s="1"/>
  <c r="C375"/>
  <c r="N371" s="1"/>
  <c r="D418"/>
  <c r="N414" s="1"/>
  <c r="D404"/>
  <c r="M399" s="1"/>
  <c r="Q398"/>
  <c r="D390"/>
  <c r="N385" s="1"/>
  <c r="D376"/>
  <c r="Q370"/>
  <c r="D362"/>
  <c r="N357" s="1"/>
  <c r="D348"/>
  <c r="M342" s="1"/>
  <c r="D334"/>
  <c r="N330" s="1"/>
  <c r="Q328"/>
  <c r="D319"/>
  <c r="C323"/>
  <c r="D150"/>
  <c r="D94"/>
  <c r="D293"/>
  <c r="D279"/>
  <c r="M274" s="1"/>
  <c r="D265"/>
  <c r="D251"/>
  <c r="D237"/>
  <c r="D223"/>
  <c r="M218" s="1"/>
  <c r="D95"/>
  <c r="D84"/>
  <c r="D28"/>
  <c r="C39"/>
  <c r="Q6"/>
  <c r="C295"/>
  <c r="D264"/>
  <c r="D236"/>
  <c r="Q62"/>
  <c r="D56"/>
  <c r="C281"/>
  <c r="C249"/>
  <c r="C210"/>
  <c r="Q201"/>
  <c r="C181"/>
  <c r="Q147"/>
  <c r="C112"/>
  <c r="C70"/>
  <c r="Q21"/>
  <c r="C194"/>
  <c r="M187" s="1"/>
  <c r="C82"/>
  <c r="C66"/>
  <c r="E64" s="1" a="1"/>
  <c r="E64" s="1"/>
  <c r="C221"/>
  <c r="C85"/>
  <c r="Q5"/>
  <c r="Q175"/>
  <c r="Q91"/>
  <c r="C264"/>
  <c r="M257" s="1"/>
  <c r="D197"/>
  <c r="D85"/>
  <c r="F215" i="4"/>
  <c r="G215" s="1"/>
  <c r="M454" i="2"/>
  <c r="M414"/>
  <c r="M230"/>
  <c r="N383"/>
  <c r="M327"/>
  <c r="N442"/>
  <c r="N244"/>
  <c r="N217"/>
  <c r="M175"/>
  <c r="N313"/>
  <c r="N341"/>
  <c r="M301"/>
  <c r="N287"/>
  <c r="M203"/>
  <c r="E316" i="40" a="1"/>
  <c r="E316" s="1"/>
  <c r="I260" a="1"/>
  <c r="I260" s="1"/>
  <c r="E314" a="1"/>
  <c r="E314" s="1"/>
  <c r="I313" a="1"/>
  <c r="I313" s="1"/>
  <c r="K426" a="1"/>
  <c r="K426" s="1"/>
  <c r="N439"/>
  <c r="I369" a="1"/>
  <c r="I369" s="1"/>
  <c r="N412"/>
  <c r="G246" a="1"/>
  <c r="G246" s="1"/>
  <c r="N456"/>
  <c r="M356"/>
  <c r="M414"/>
  <c r="N426"/>
  <c r="I257" a="1"/>
  <c r="I257" s="1"/>
  <c r="E370" a="1"/>
  <c r="E370" s="1"/>
  <c r="E426" a="1"/>
  <c r="E426" s="1"/>
  <c r="F245" i="4"/>
  <c r="G245" s="1"/>
  <c r="N454" i="40"/>
  <c r="M440"/>
  <c r="E315" a="1"/>
  <c r="E315" s="1"/>
  <c r="K231" a="1"/>
  <c r="K231" s="1"/>
  <c r="C24"/>
  <c r="D113"/>
  <c r="G173" i="2" a="1"/>
  <c r="G173" s="1"/>
  <c r="I176" a="1"/>
  <c r="I176" s="1"/>
  <c r="K201" a="1"/>
  <c r="K201" s="1"/>
  <c r="G299" a="1"/>
  <c r="G299" s="1"/>
  <c r="I428" a="1"/>
  <c r="I428" s="1"/>
  <c r="I426" a="1"/>
  <c r="I426" s="1"/>
  <c r="E301" a="1"/>
  <c r="E301" s="1"/>
  <c r="E274" a="1"/>
  <c r="E274" s="1"/>
  <c r="E272" a="1"/>
  <c r="E272" s="1"/>
  <c r="K427" a="1"/>
  <c r="K427" s="1"/>
  <c r="I229" a="1"/>
  <c r="I229" s="1"/>
  <c r="G217" a="1"/>
  <c r="G217" s="1"/>
  <c r="K216" a="1"/>
  <c r="K216" s="1"/>
  <c r="I202" a="1"/>
  <c r="I202" s="1"/>
  <c r="K273" a="1"/>
  <c r="K273" s="1"/>
  <c r="I218" a="1"/>
  <c r="I218" s="1"/>
  <c r="G203" a="1"/>
  <c r="G203" s="1"/>
  <c r="E246" a="1"/>
  <c r="E246" s="1"/>
  <c r="E218" a="1"/>
  <c r="E218" s="1"/>
  <c r="E217" a="1"/>
  <c r="E217" s="1"/>
  <c r="G428" a="1"/>
  <c r="G428" s="1"/>
  <c r="E344" a="1"/>
  <c r="E344" s="1"/>
  <c r="K244" a="1"/>
  <c r="K244" s="1"/>
  <c r="N411"/>
  <c r="N428"/>
  <c r="N230"/>
  <c r="M272"/>
  <c r="N385"/>
  <c r="M441"/>
  <c r="N246"/>
  <c r="N215"/>
  <c r="N189"/>
  <c r="N175"/>
  <c r="N355"/>
  <c r="M315"/>
  <c r="M201"/>
  <c r="K258" i="40" a="1"/>
  <c r="K258" s="1"/>
  <c r="G259" a="1"/>
  <c r="G259" s="1"/>
  <c r="E258" a="1"/>
  <c r="E258" s="1"/>
  <c r="K328" a="1"/>
  <c r="K328" s="1"/>
  <c r="E344" a="1"/>
  <c r="E344" s="1"/>
  <c r="E400" a="1"/>
  <c r="E400" s="1"/>
  <c r="I456" a="1"/>
  <c r="I456" s="1"/>
  <c r="K329" a="1"/>
  <c r="K329" s="1"/>
  <c r="E371" a="1"/>
  <c r="E371" s="1"/>
  <c r="K453" a="1"/>
  <c r="K453" s="1"/>
  <c r="I370" a="1"/>
  <c r="I370" s="1"/>
  <c r="I398" a="1"/>
  <c r="I398" s="1"/>
  <c r="N427"/>
  <c r="I327" a="1"/>
  <c r="I327" s="1"/>
  <c r="E245" a="1"/>
  <c r="E245" s="1"/>
  <c r="K287" a="1"/>
  <c r="K287" s="1"/>
  <c r="G232" a="1"/>
  <c r="G232" s="1"/>
  <c r="N400"/>
  <c r="G372" a="1"/>
  <c r="G372" s="1"/>
  <c r="M442"/>
  <c r="I453" a="1"/>
  <c r="I453" s="1"/>
  <c r="G397" a="1"/>
  <c r="G397" s="1"/>
  <c r="G79" i="8"/>
  <c r="K105" i="40" a="1"/>
  <c r="K105" s="1"/>
  <c r="G341" a="1"/>
  <c r="G341" s="1"/>
  <c r="F236" i="4"/>
  <c r="H241"/>
  <c r="D322" i="40"/>
  <c r="K299" a="1"/>
  <c r="K299" s="1"/>
  <c r="K245" a="1"/>
  <c r="K245" s="1"/>
  <c r="D178"/>
  <c r="D122"/>
  <c r="D52"/>
  <c r="K48" s="1" a="1"/>
  <c r="K48" s="1"/>
  <c r="C291"/>
  <c r="D12"/>
  <c r="D250"/>
  <c r="Q34"/>
  <c r="D306"/>
  <c r="D206"/>
  <c r="K203" s="1" a="1"/>
  <c r="K203" s="1"/>
  <c r="Q187"/>
  <c r="C168"/>
  <c r="C126"/>
  <c r="C54"/>
  <c r="D305"/>
  <c r="C140"/>
  <c r="C27"/>
  <c r="C164"/>
  <c r="E161" s="1" a="1"/>
  <c r="E161" s="1"/>
  <c r="C152"/>
  <c r="C28"/>
  <c r="Q273"/>
  <c r="Q77"/>
  <c r="D141"/>
  <c r="F67" i="4"/>
  <c r="G67" s="1"/>
  <c r="M453" i="2"/>
  <c r="N453"/>
  <c r="N456"/>
  <c r="N455"/>
  <c r="F165" i="4"/>
  <c r="G165" s="1"/>
  <c r="M215" i="2"/>
  <c r="M218"/>
  <c r="M217"/>
  <c r="N216"/>
  <c r="M440"/>
  <c r="M442"/>
  <c r="N440"/>
  <c r="N439"/>
  <c r="F114" i="4"/>
  <c r="G114" s="1"/>
  <c r="M329" i="2"/>
  <c r="N330"/>
  <c r="M330"/>
  <c r="N327"/>
  <c r="N371"/>
  <c r="E370" a="1"/>
  <c r="E370" s="1"/>
  <c r="N369"/>
  <c r="F42" i="4"/>
  <c r="G42" s="1"/>
  <c r="I286" i="2" a="1"/>
  <c r="I286" s="1"/>
  <c r="N285"/>
  <c r="M287"/>
  <c r="I285" a="1"/>
  <c r="I285" s="1"/>
  <c r="N288"/>
  <c r="H68" i="29"/>
  <c r="F35"/>
  <c r="J68" s="1"/>
  <c r="F169" i="4"/>
  <c r="G169" s="1"/>
  <c r="N245" i="2"/>
  <c r="M243"/>
  <c r="M244"/>
  <c r="M246"/>
  <c r="C19" i="29"/>
  <c r="J19" s="1"/>
  <c r="H19"/>
  <c r="G234" i="4"/>
  <c r="T234"/>
  <c r="N301" i="40"/>
  <c r="G302" i="2" a="1"/>
  <c r="G302" s="1"/>
  <c r="N301"/>
  <c r="N302"/>
  <c r="K301" a="1"/>
  <c r="K301" s="1"/>
  <c r="N299"/>
  <c r="M302"/>
  <c r="K300" a="1"/>
  <c r="K300" s="1"/>
  <c r="F44" i="4"/>
  <c r="G44" s="1"/>
  <c r="I299" i="2" a="1"/>
  <c r="I299" s="1"/>
  <c r="H34" i="4"/>
  <c r="I34" s="1"/>
  <c r="E232" i="2" a="1"/>
  <c r="E232" s="1"/>
  <c r="G229" a="1"/>
  <c r="G229" s="1"/>
  <c r="K231" a="1"/>
  <c r="K231" s="1"/>
  <c r="F59" i="4"/>
  <c r="G59" s="1"/>
  <c r="M397" i="2"/>
  <c r="N399"/>
  <c r="M257"/>
  <c r="F53" i="4"/>
  <c r="G53" s="1"/>
  <c r="N356" i="2"/>
  <c r="M358"/>
  <c r="M357"/>
  <c r="M356"/>
  <c r="N201"/>
  <c r="N202"/>
  <c r="E204" a="1"/>
  <c r="E204" s="1"/>
  <c r="I201" a="1"/>
  <c r="I201" s="1"/>
  <c r="F30" i="4"/>
  <c r="G30" s="1"/>
  <c r="M202" i="2"/>
  <c r="M204"/>
  <c r="G201" a="1"/>
  <c r="G201" s="1"/>
  <c r="H52" i="4"/>
  <c r="I52" s="1"/>
  <c r="E358" i="2" a="1"/>
  <c r="E358" s="1"/>
  <c r="K355" a="1"/>
  <c r="K355" s="1"/>
  <c r="F18" i="29"/>
  <c r="J51" s="1"/>
  <c r="H51"/>
  <c r="N232" i="2"/>
  <c r="M231"/>
  <c r="F35" i="4"/>
  <c r="G35" s="1"/>
  <c r="F127"/>
  <c r="G127" s="1"/>
  <c r="M412" i="2"/>
  <c r="N414"/>
  <c r="M411"/>
  <c r="N412"/>
  <c r="M189"/>
  <c r="N187"/>
  <c r="F28" i="4"/>
  <c r="G28" s="1"/>
  <c r="N190" i="2"/>
  <c r="N188"/>
  <c r="I190" a="1"/>
  <c r="I190" s="1"/>
  <c r="E217" i="40" a="1"/>
  <c r="E217" s="1"/>
  <c r="G218" a="1"/>
  <c r="G218" s="1"/>
  <c r="K217" a="1"/>
  <c r="K217" s="1"/>
  <c r="G215" a="1"/>
  <c r="G215" s="1"/>
  <c r="K216" a="1"/>
  <c r="K216" s="1"/>
  <c r="I216" a="1"/>
  <c r="I216" s="1"/>
  <c r="K215" a="1"/>
  <c r="K215" s="1"/>
  <c r="E218" a="1"/>
  <c r="E218" s="1"/>
  <c r="G217" a="1"/>
  <c r="G217" s="1"/>
  <c r="I218" a="1"/>
  <c r="I218" s="1"/>
  <c r="E216" a="1"/>
  <c r="E216" s="1"/>
  <c r="I215" a="1"/>
  <c r="I215" s="1"/>
  <c r="I274" a="1"/>
  <c r="I274" s="1"/>
  <c r="K271" a="1"/>
  <c r="K271" s="1"/>
  <c r="E272" a="1"/>
  <c r="E272" s="1"/>
  <c r="I271" a="1"/>
  <c r="I271" s="1"/>
  <c r="G274" a="1"/>
  <c r="G274" s="1"/>
  <c r="E273" a="1"/>
  <c r="E273" s="1"/>
  <c r="G273" a="1"/>
  <c r="G273" s="1"/>
  <c r="K272" a="1"/>
  <c r="K272" s="1"/>
  <c r="I272" a="1"/>
  <c r="I272" s="1"/>
  <c r="K273" a="1"/>
  <c r="K273" s="1"/>
  <c r="G271" a="1"/>
  <c r="G271" s="1"/>
  <c r="E274" a="1"/>
  <c r="E274" s="1"/>
  <c r="T263" i="4"/>
  <c r="T267"/>
  <c r="N203" i="2"/>
  <c r="H48" i="4"/>
  <c r="I48" s="1"/>
  <c r="G329" i="2" a="1"/>
  <c r="G329" s="1"/>
  <c r="M344"/>
  <c r="M342"/>
  <c r="M341"/>
  <c r="N343"/>
  <c r="K343" a="1"/>
  <c r="K343" s="1"/>
  <c r="N314"/>
  <c r="N316"/>
  <c r="E315" a="1"/>
  <c r="E315" s="1"/>
  <c r="F46" i="4"/>
  <c r="G46" s="1"/>
  <c r="M316" i="2"/>
  <c r="M313"/>
  <c r="G313" a="1"/>
  <c r="G313" s="1"/>
  <c r="K313" a="1"/>
  <c r="K313" s="1"/>
  <c r="G316" a="1"/>
  <c r="G316" s="1"/>
  <c r="M428"/>
  <c r="N427"/>
  <c r="M398"/>
  <c r="N397"/>
  <c r="M232"/>
  <c r="N229"/>
  <c r="N274"/>
  <c r="M271"/>
  <c r="N384"/>
  <c r="M384"/>
  <c r="N176"/>
  <c r="N173"/>
  <c r="G455" a="1"/>
  <c r="G455" s="1"/>
  <c r="E399" a="1"/>
  <c r="E399" s="1"/>
  <c r="K399" a="1"/>
  <c r="K399" s="1"/>
  <c r="G453" a="1"/>
  <c r="G453" s="1"/>
  <c r="E455" a="1"/>
  <c r="E455" s="1"/>
  <c r="E456" a="1"/>
  <c r="E456" s="1"/>
  <c r="I454" a="1"/>
  <c r="I454" s="1"/>
  <c r="K454" a="1"/>
  <c r="K454" s="1"/>
  <c r="I372" i="40" a="1"/>
  <c r="I372" s="1"/>
  <c r="E428" a="1"/>
  <c r="E428" s="1"/>
  <c r="K369" a="1"/>
  <c r="K369" s="1"/>
  <c r="E399" a="1"/>
  <c r="E399" s="1"/>
  <c r="K427" a="1"/>
  <c r="K427" s="1"/>
  <c r="I342" a="1"/>
  <c r="I342" s="1"/>
  <c r="N383"/>
  <c r="N399"/>
  <c r="M428"/>
  <c r="N453"/>
  <c r="N370"/>
  <c r="G427" a="1"/>
  <c r="G427" s="1"/>
  <c r="M441"/>
  <c r="G243" a="1"/>
  <c r="G243" s="1"/>
  <c r="I314" a="1"/>
  <c r="I314" s="1"/>
  <c r="M285"/>
  <c r="I244" a="1"/>
  <c r="I244" s="1"/>
  <c r="E302" a="1"/>
  <c r="E302" s="1"/>
  <c r="N372"/>
  <c r="N327"/>
  <c r="M398"/>
  <c r="N413"/>
  <c r="G428" a="1"/>
  <c r="G428" s="1"/>
  <c r="I454" a="1"/>
  <c r="I454" s="1"/>
  <c r="I341" a="1"/>
  <c r="I341" s="1"/>
  <c r="N356"/>
  <c r="N398"/>
  <c r="I425" a="1"/>
  <c r="I425" s="1"/>
  <c r="E189" a="1"/>
  <c r="E189" s="1"/>
  <c r="I229" a="1"/>
  <c r="I229" s="1"/>
  <c r="G299" a="1"/>
  <c r="G299" s="1"/>
  <c r="I316" a="1"/>
  <c r="I316" s="1"/>
  <c r="E300" a="1"/>
  <c r="E300" s="1"/>
  <c r="N442"/>
  <c r="G201" a="1"/>
  <c r="G201" s="1"/>
  <c r="F235" i="4"/>
  <c r="F237"/>
  <c r="H242"/>
  <c r="S242" s="1"/>
  <c r="H245"/>
  <c r="H243"/>
  <c r="I243" s="1"/>
  <c r="D83" i="40"/>
  <c r="D69"/>
  <c r="D27"/>
  <c r="D39"/>
  <c r="C25"/>
  <c r="D96"/>
  <c r="D68"/>
  <c r="Q50"/>
  <c r="Q36"/>
  <c r="C136"/>
  <c r="C122"/>
  <c r="C96"/>
  <c r="C55"/>
  <c r="Q33"/>
  <c r="C153"/>
  <c r="C84"/>
  <c r="C53"/>
  <c r="C110"/>
  <c r="D43"/>
  <c r="C10"/>
  <c r="C154"/>
  <c r="C38"/>
  <c r="E36" s="1" a="1"/>
  <c r="E36" s="1"/>
  <c r="C14"/>
  <c r="Q217"/>
  <c r="C81"/>
  <c r="D127"/>
  <c r="D71"/>
  <c r="G425" a="1"/>
  <c r="G425" s="1"/>
  <c r="M425" i="2"/>
  <c r="N425"/>
  <c r="M274"/>
  <c r="M273"/>
  <c r="M386"/>
  <c r="N386"/>
  <c r="M176"/>
  <c r="M174"/>
  <c r="I398" a="1"/>
  <c r="I398" s="1"/>
  <c r="G400" a="1"/>
  <c r="G400" s="1"/>
  <c r="K398" a="1"/>
  <c r="K398" s="1"/>
  <c r="E454" a="1"/>
  <c r="E454" s="1"/>
  <c r="K453" a="1"/>
  <c r="K453" s="1"/>
  <c r="K455" a="1"/>
  <c r="K455" s="1"/>
  <c r="I453" a="1"/>
  <c r="I453" s="1"/>
  <c r="M370"/>
  <c r="K327" a="1"/>
  <c r="K327" s="1"/>
  <c r="K371" i="40" a="1"/>
  <c r="K371" s="1"/>
  <c r="K425" a="1"/>
  <c r="K425" s="1"/>
  <c r="E455" a="1"/>
  <c r="E455" s="1"/>
  <c r="N411"/>
  <c r="I426" a="1"/>
  <c r="I426" s="1"/>
  <c r="N441"/>
  <c r="G456" a="1"/>
  <c r="G456" s="1"/>
  <c r="N384"/>
  <c r="M413"/>
  <c r="G455" a="1"/>
  <c r="G455" s="1"/>
  <c r="I243" a="1"/>
  <c r="I243" s="1"/>
  <c r="I300" a="1"/>
  <c r="I300" s="1"/>
  <c r="G302" a="1"/>
  <c r="G302" s="1"/>
  <c r="I230" a="1"/>
  <c r="I230" s="1"/>
  <c r="N428"/>
  <c r="M328"/>
  <c r="G400" a="1"/>
  <c r="G400" s="1"/>
  <c r="N425"/>
  <c r="M456"/>
  <c r="G229" a="1"/>
  <c r="G229" s="1"/>
  <c r="E244" a="1"/>
  <c r="E244" s="1"/>
  <c r="G313" a="1"/>
  <c r="G313" s="1"/>
  <c r="E203" a="1"/>
  <c r="E203" s="1"/>
  <c r="K315" a="1"/>
  <c r="K315" s="1"/>
  <c r="F232" i="4"/>
  <c r="F243"/>
  <c r="F231"/>
  <c r="G231" s="1"/>
  <c r="H238"/>
  <c r="F233"/>
  <c r="D80" i="40"/>
  <c r="D24"/>
  <c r="C29"/>
  <c r="D14"/>
  <c r="Q8"/>
  <c r="C178"/>
  <c r="C125"/>
  <c r="Q105"/>
  <c r="C94"/>
  <c r="Q63"/>
  <c r="Q7"/>
  <c r="D15"/>
  <c r="C166"/>
  <c r="C68"/>
  <c r="C41"/>
  <c r="C150"/>
  <c r="C26"/>
  <c r="F24" i="29"/>
  <c r="J57" s="1"/>
  <c r="H57"/>
  <c r="I70" i="4"/>
  <c r="K9" i="18" s="1"/>
  <c r="F15" i="29"/>
  <c r="J48" s="1"/>
  <c r="H48"/>
  <c r="S151" i="4"/>
  <c r="G151"/>
  <c r="J39" i="29"/>
  <c r="H39"/>
  <c r="H9"/>
  <c r="C18" i="8" s="1"/>
  <c r="G18" s="1"/>
  <c r="J9" i="29"/>
  <c r="J10"/>
  <c r="H10"/>
  <c r="C16" i="8" s="1"/>
  <c r="G16" s="1"/>
  <c r="H50" i="29"/>
  <c r="F17"/>
  <c r="J50" s="1"/>
  <c r="J44"/>
  <c r="H44"/>
  <c r="G143" i="4"/>
  <c r="S143"/>
  <c r="G68"/>
  <c r="K2" i="18" s="1"/>
  <c r="S68" i="4"/>
  <c r="G137"/>
  <c r="S137"/>
  <c r="G78"/>
  <c r="S78"/>
  <c r="G71"/>
  <c r="K14" i="18" s="1"/>
  <c r="H41" i="29"/>
  <c r="J41"/>
  <c r="I68" i="4"/>
  <c r="K3" i="18" s="1"/>
  <c r="H6" i="29"/>
  <c r="C32" i="8" s="1"/>
  <c r="G32" s="1"/>
  <c r="J6" i="29"/>
  <c r="S84" i="4"/>
  <c r="I84"/>
  <c r="C29" i="29"/>
  <c r="J29" s="1"/>
  <c r="H29"/>
  <c r="I74" i="4"/>
  <c r="K27" i="18" s="1"/>
  <c r="C24" i="29"/>
  <c r="J24" s="1"/>
  <c r="H24"/>
  <c r="H8"/>
  <c r="C48" i="8" s="1"/>
  <c r="G48" s="1"/>
  <c r="J8" i="29"/>
  <c r="H64"/>
  <c r="F31"/>
  <c r="J64" s="1"/>
  <c r="H60"/>
  <c r="F27"/>
  <c r="J60" s="1"/>
  <c r="B20" i="18"/>
  <c r="T264" i="4"/>
  <c r="C114" i="8"/>
  <c r="G114" s="1"/>
  <c r="C98"/>
  <c r="G98" s="1"/>
  <c r="C86"/>
  <c r="G86" s="1"/>
  <c r="C74"/>
  <c r="G74" s="1"/>
  <c r="C49" i="31"/>
  <c r="G49" s="1"/>
  <c r="C33"/>
  <c r="G33" s="1"/>
  <c r="C21"/>
  <c r="G21" s="1"/>
  <c r="C9"/>
  <c r="G9" s="1"/>
  <c r="C61" i="8"/>
  <c r="G61" s="1"/>
  <c r="C49"/>
  <c r="G49" s="1"/>
  <c r="C29"/>
  <c r="G29" s="1"/>
  <c r="C17"/>
  <c r="G17" s="1"/>
  <c r="C5"/>
  <c r="G5" s="1"/>
  <c r="C116"/>
  <c r="G116" s="1"/>
  <c r="C104"/>
  <c r="G104" s="1"/>
  <c r="C76"/>
  <c r="G76" s="1"/>
  <c r="C55" i="31"/>
  <c r="G55" s="1"/>
  <c r="C39"/>
  <c r="G39" s="1"/>
  <c r="C27"/>
  <c r="G27" s="1"/>
  <c r="C15"/>
  <c r="G15" s="1"/>
  <c r="C59" i="8"/>
  <c r="G59" s="1"/>
  <c r="C43"/>
  <c r="G43" s="1"/>
  <c r="C27"/>
  <c r="G27" s="1"/>
  <c r="C11"/>
  <c r="G11" s="1"/>
  <c r="F203" i="4"/>
  <c r="G203" s="1"/>
  <c r="J5" i="29"/>
  <c r="N78" i="2"/>
  <c r="M76"/>
  <c r="M288"/>
  <c r="N370"/>
  <c r="M371"/>
  <c r="S135" i="4"/>
  <c r="M258" i="2"/>
  <c r="H20" i="29"/>
  <c r="G209" i="4"/>
  <c r="C130" i="8"/>
  <c r="G130" s="1"/>
  <c r="C118"/>
  <c r="G118" s="1"/>
  <c r="C106"/>
  <c r="G106" s="1"/>
  <c r="C82"/>
  <c r="G82" s="1"/>
  <c r="C65" i="31"/>
  <c r="G65" s="1"/>
  <c r="C53"/>
  <c r="G53" s="1"/>
  <c r="C41"/>
  <c r="G41" s="1"/>
  <c r="C17"/>
  <c r="G17" s="1"/>
  <c r="C65" i="8"/>
  <c r="G65" s="1"/>
  <c r="C45"/>
  <c r="G45" s="1"/>
  <c r="C33"/>
  <c r="G33" s="1"/>
  <c r="C13"/>
  <c r="G13" s="1"/>
  <c r="C124"/>
  <c r="G124" s="1"/>
  <c r="C108"/>
  <c r="G108" s="1"/>
  <c r="C96"/>
  <c r="G96" s="1"/>
  <c r="C84"/>
  <c r="G84" s="1"/>
  <c r="C63" i="31"/>
  <c r="G63" s="1"/>
  <c r="C47"/>
  <c r="G47" s="1"/>
  <c r="C35"/>
  <c r="G35" s="1"/>
  <c r="C7"/>
  <c r="G7" s="1"/>
  <c r="C51" i="8"/>
  <c r="G51" s="1"/>
  <c r="C35"/>
  <c r="G35" s="1"/>
  <c r="G24"/>
  <c r="N372" i="2"/>
  <c r="M369"/>
  <c r="N260"/>
  <c r="H31" i="29"/>
  <c r="N257" i="2"/>
  <c r="F187" i="4"/>
  <c r="G187" s="1"/>
  <c r="I231"/>
  <c r="C21" i="29"/>
  <c r="J21" s="1"/>
  <c r="H21"/>
  <c r="F16"/>
  <c r="J49" s="1"/>
  <c r="H49"/>
  <c r="F25"/>
  <c r="J58" s="1"/>
  <c r="H58"/>
  <c r="N272" i="40"/>
  <c r="S202" i="4"/>
  <c r="I202"/>
  <c r="H53" i="29"/>
  <c r="F20"/>
  <c r="J53" s="1"/>
  <c r="T266" i="4"/>
  <c r="H204"/>
  <c r="I204" s="1"/>
  <c r="G12" i="8"/>
  <c r="H208" i="4"/>
  <c r="I208" s="1"/>
  <c r="M260" i="2"/>
  <c r="M343"/>
  <c r="H27" i="29"/>
  <c r="H55"/>
  <c r="F213" i="4"/>
  <c r="T213" s="1"/>
  <c r="S231"/>
  <c r="F210"/>
  <c r="M285" i="2"/>
  <c r="I205" i="4"/>
  <c r="H265"/>
  <c r="T265" s="1"/>
  <c r="C13" i="19"/>
  <c r="G201" i="4"/>
  <c r="H59" i="29"/>
  <c r="F26"/>
  <c r="J59" s="1"/>
  <c r="F34"/>
  <c r="J67" s="1"/>
  <c r="H67"/>
  <c r="H18"/>
  <c r="C18"/>
  <c r="J18" s="1"/>
  <c r="F23"/>
  <c r="J56" s="1"/>
  <c r="H56"/>
  <c r="C30"/>
  <c r="J30" s="1"/>
  <c r="H30"/>
  <c r="C35"/>
  <c r="J35" s="1"/>
  <c r="H35"/>
  <c r="M204" i="40"/>
  <c r="M203"/>
  <c r="N258" i="2"/>
  <c r="M259"/>
  <c r="H183" i="4"/>
  <c r="I183" s="1"/>
  <c r="C23" i="29"/>
  <c r="J23" s="1"/>
  <c r="H23"/>
  <c r="C28"/>
  <c r="J28" s="1"/>
  <c r="H28"/>
  <c r="T202" i="4"/>
  <c r="N259" i="2"/>
  <c r="C26" i="29"/>
  <c r="J26" s="1"/>
  <c r="H52"/>
  <c r="F19"/>
  <c r="J52" s="1"/>
  <c r="H25"/>
  <c r="C25"/>
  <c r="J25" s="1"/>
  <c r="N230" i="40"/>
  <c r="M231"/>
  <c r="M243"/>
  <c r="M259"/>
  <c r="H54" i="29"/>
  <c r="F28"/>
  <c r="J61" s="1"/>
  <c r="G3" i="8"/>
  <c r="F200" i="4"/>
  <c r="G50" i="8"/>
  <c r="F212" i="4"/>
  <c r="H211"/>
  <c r="G34" i="8"/>
  <c r="F208" i="4"/>
  <c r="G64" i="8"/>
  <c r="H215" i="4"/>
  <c r="G26" i="8"/>
  <c r="F206" i="4"/>
  <c r="C26" i="31"/>
  <c r="G26" s="1"/>
  <c r="C50"/>
  <c r="G50" s="1"/>
  <c r="C34"/>
  <c r="G34" s="1"/>
  <c r="C18"/>
  <c r="G18" s="1"/>
  <c r="C3"/>
  <c r="G3" s="1"/>
  <c r="C64"/>
  <c r="G64" s="1"/>
  <c r="C48"/>
  <c r="G48" s="1"/>
  <c r="C32"/>
  <c r="G32" s="1"/>
  <c r="C16"/>
  <c r="G16" s="1"/>
  <c r="K72" i="38"/>
  <c r="G357" i="2" l="1" a="1"/>
  <c r="G357" s="1"/>
  <c r="K104" i="40" a="1"/>
  <c r="K104" s="1"/>
  <c r="E357" i="2" a="1"/>
  <c r="E357" s="1"/>
  <c r="I358" a="1"/>
  <c r="I358" s="1"/>
  <c r="G358" a="1"/>
  <c r="G358" s="1"/>
  <c r="K47" i="40" a="1"/>
  <c r="K47" s="1"/>
  <c r="F204" i="4"/>
  <c r="E50" i="40" a="1"/>
  <c r="E50" s="1"/>
  <c r="E49" a="1"/>
  <c r="E49" s="1"/>
  <c r="I47" a="1"/>
  <c r="I47" s="1"/>
  <c r="H203" i="4"/>
  <c r="E62" i="40" a="1"/>
  <c r="E62" s="1"/>
  <c r="T231" i="4"/>
  <c r="C22" i="8"/>
  <c r="C22" i="31"/>
  <c r="G22" s="1"/>
  <c r="C40" i="8"/>
  <c r="C40" i="31"/>
  <c r="G40" s="1"/>
  <c r="J49" i="38"/>
  <c r="K49" s="1"/>
  <c r="J58"/>
  <c r="K58" s="1"/>
  <c r="T246" i="4"/>
  <c r="T239"/>
  <c r="M245" i="40"/>
  <c r="M313"/>
  <c r="I61" a="1"/>
  <c r="I61" s="1"/>
  <c r="N202"/>
  <c r="N201"/>
  <c r="M159"/>
  <c r="K77" a="1"/>
  <c r="K77" s="1"/>
  <c r="K201" a="1"/>
  <c r="K201" s="1"/>
  <c r="E204" a="1"/>
  <c r="E204" s="1"/>
  <c r="I64" a="1"/>
  <c r="I64" s="1"/>
  <c r="G63" a="1"/>
  <c r="G63" s="1"/>
  <c r="G64" a="1"/>
  <c r="G64" s="1"/>
  <c r="N243"/>
  <c r="N314"/>
  <c r="N204"/>
  <c r="N216"/>
  <c r="M370"/>
  <c r="I204" a="1"/>
  <c r="I204" s="1"/>
  <c r="G203" a="1"/>
  <c r="G203" s="1"/>
  <c r="M371"/>
  <c r="N343"/>
  <c r="M190"/>
  <c r="M188"/>
  <c r="K159" a="1"/>
  <c r="K159" s="1"/>
  <c r="M343"/>
  <c r="M201"/>
  <c r="N35"/>
  <c r="M202"/>
  <c r="N203"/>
  <c r="K35" a="1"/>
  <c r="K35" s="1"/>
  <c r="M369"/>
  <c r="M386"/>
  <c r="E162" a="1"/>
  <c r="E162" s="1"/>
  <c r="I202" a="1"/>
  <c r="I202" s="1"/>
  <c r="N386"/>
  <c r="M372"/>
  <c r="N341"/>
  <c r="D35" i="44"/>
  <c r="M301" i="40"/>
  <c r="N218"/>
  <c r="M190" i="2"/>
  <c r="N271" i="40"/>
  <c r="N258"/>
  <c r="N229"/>
  <c r="M35"/>
  <c r="N20"/>
  <c r="M6"/>
  <c r="M189"/>
  <c r="N8"/>
  <c r="N5"/>
  <c r="M48"/>
  <c r="M20"/>
  <c r="M21"/>
  <c r="N286"/>
  <c r="N316"/>
  <c r="N398" i="2"/>
  <c r="N259" i="40"/>
  <c r="M244"/>
  <c r="N232"/>
  <c r="N33"/>
  <c r="N21"/>
  <c r="N6"/>
  <c r="M5"/>
  <c r="M273"/>
  <c r="M271"/>
  <c r="M217"/>
  <c r="M216"/>
  <c r="N302"/>
  <c r="N103"/>
  <c r="E105" a="1"/>
  <c r="E105" s="1"/>
  <c r="M358"/>
  <c r="M299"/>
  <c r="N299"/>
  <c r="I106" a="1"/>
  <c r="I106" s="1"/>
  <c r="E104" a="1"/>
  <c r="E104" s="1"/>
  <c r="N257"/>
  <c r="N245"/>
  <c r="N231"/>
  <c r="M33"/>
  <c r="N19"/>
  <c r="M258"/>
  <c r="M260"/>
  <c r="M246"/>
  <c r="N246"/>
  <c r="M232"/>
  <c r="M229"/>
  <c r="M36"/>
  <c r="N36"/>
  <c r="M19"/>
  <c r="M22"/>
  <c r="M7"/>
  <c r="N7"/>
  <c r="M272"/>
  <c r="N274"/>
  <c r="M215"/>
  <c r="N215"/>
  <c r="M104"/>
  <c r="M300"/>
  <c r="N300"/>
  <c r="M302"/>
  <c r="S234" i="4"/>
  <c r="D38" i="44" s="1"/>
  <c r="I103" i="40" a="1"/>
  <c r="I103" s="1"/>
  <c r="S240" i="4"/>
  <c r="H251" s="1"/>
  <c r="M355" i="40"/>
  <c r="I104" a="1"/>
  <c r="I104" s="1"/>
  <c r="T240" i="4"/>
  <c r="N260" i="40"/>
  <c r="N244"/>
  <c r="M230"/>
  <c r="M34"/>
  <c r="N34"/>
  <c r="N22"/>
  <c r="M8"/>
  <c r="N273"/>
  <c r="N217"/>
  <c r="M61"/>
  <c r="E106" a="1"/>
  <c r="E106" s="1"/>
  <c r="G103" a="1"/>
  <c r="G103" s="1"/>
  <c r="M49"/>
  <c r="N358"/>
  <c r="G106" a="1"/>
  <c r="G106" s="1"/>
  <c r="K103" a="1"/>
  <c r="K103" s="1"/>
  <c r="I244" i="4"/>
  <c r="T244"/>
  <c r="H207"/>
  <c r="S239"/>
  <c r="S244"/>
  <c r="N313" i="40"/>
  <c r="S246" i="4"/>
  <c r="G246"/>
  <c r="D33" i="43"/>
  <c r="E33" s="1"/>
  <c r="M397" i="40"/>
  <c r="M286"/>
  <c r="N287"/>
  <c r="M288"/>
  <c r="M287"/>
  <c r="N288"/>
  <c r="T236" i="4"/>
  <c r="S236"/>
  <c r="G236"/>
  <c r="I62" i="40" a="1"/>
  <c r="I62" s="1"/>
  <c r="K63" a="1"/>
  <c r="K63" s="1"/>
  <c r="E63" a="1"/>
  <c r="E63" s="1"/>
  <c r="K62" a="1"/>
  <c r="K62" s="1"/>
  <c r="G61" a="1"/>
  <c r="G61" s="1"/>
  <c r="N159"/>
  <c r="M160"/>
  <c r="G49" a="1"/>
  <c r="G49" s="1"/>
  <c r="M384"/>
  <c r="K49" a="1"/>
  <c r="K49" s="1"/>
  <c r="M315"/>
  <c r="M385"/>
  <c r="M400"/>
  <c r="N397"/>
  <c r="M330"/>
  <c r="N189"/>
  <c r="K161" a="1"/>
  <c r="K161" s="1"/>
  <c r="I159" a="1"/>
  <c r="I159" s="1"/>
  <c r="G161" a="1"/>
  <c r="G161" s="1"/>
  <c r="G162" a="1"/>
  <c r="G162" s="1"/>
  <c r="I162" a="1"/>
  <c r="I162" s="1"/>
  <c r="K160" a="1"/>
  <c r="K160" s="1"/>
  <c r="G159" a="1"/>
  <c r="G159" s="1"/>
  <c r="E202" a="1"/>
  <c r="E202" s="1"/>
  <c r="K202" a="1"/>
  <c r="K202" s="1"/>
  <c r="I241" i="4"/>
  <c r="T241"/>
  <c r="S241"/>
  <c r="I48" i="40" a="1"/>
  <c r="I48" s="1"/>
  <c r="M314"/>
  <c r="I201" a="1"/>
  <c r="I201" s="1"/>
  <c r="M412"/>
  <c r="M327"/>
  <c r="M411"/>
  <c r="M357"/>
  <c r="N328"/>
  <c r="N342"/>
  <c r="M344"/>
  <c r="N344"/>
  <c r="I33" a="1"/>
  <c r="I33" s="1"/>
  <c r="G204" a="1"/>
  <c r="G204" s="1"/>
  <c r="M316"/>
  <c r="N369"/>
  <c r="K61" a="1"/>
  <c r="K61" s="1"/>
  <c r="M341"/>
  <c r="E48" a="1"/>
  <c r="E48" s="1"/>
  <c r="N285"/>
  <c r="N355"/>
  <c r="I160" a="1"/>
  <c r="I160" s="1"/>
  <c r="N329"/>
  <c r="N190"/>
  <c r="N188"/>
  <c r="G50" a="1"/>
  <c r="G50" s="1"/>
  <c r="G47" a="1"/>
  <c r="G47" s="1"/>
  <c r="I50" a="1"/>
  <c r="I50" s="1"/>
  <c r="M383"/>
  <c r="N315"/>
  <c r="E160" a="1"/>
  <c r="E160" s="1"/>
  <c r="N187"/>
  <c r="M329"/>
  <c r="G147" a="1"/>
  <c r="G147" s="1"/>
  <c r="G148" a="1"/>
  <c r="G148" s="1"/>
  <c r="E147" a="1"/>
  <c r="E147" s="1"/>
  <c r="K146" a="1"/>
  <c r="K146" s="1"/>
  <c r="K147" a="1"/>
  <c r="K147" s="1"/>
  <c r="E146" a="1"/>
  <c r="E146" s="1"/>
  <c r="M146"/>
  <c r="M148"/>
  <c r="M147"/>
  <c r="I148" a="1"/>
  <c r="I148" s="1"/>
  <c r="I146" a="1"/>
  <c r="I146" s="1"/>
  <c r="I145" a="1"/>
  <c r="I145" s="1"/>
  <c r="N145"/>
  <c r="N148"/>
  <c r="N146"/>
  <c r="K145" a="1"/>
  <c r="K145" s="1"/>
  <c r="M145"/>
  <c r="E148" a="1"/>
  <c r="E148" s="1"/>
  <c r="G145" a="1"/>
  <c r="G145" s="1"/>
  <c r="N147"/>
  <c r="G233" i="4"/>
  <c r="T233"/>
  <c r="S233"/>
  <c r="T232"/>
  <c r="G232"/>
  <c r="S232"/>
  <c r="I8" i="40" a="1"/>
  <c r="I8" s="1"/>
  <c r="G5" a="1"/>
  <c r="G5" s="1"/>
  <c r="K6" a="1"/>
  <c r="K6" s="1"/>
  <c r="I5" a="1"/>
  <c r="I5" s="1"/>
  <c r="G8" a="1"/>
  <c r="G8" s="1"/>
  <c r="K5" a="1"/>
  <c r="K5" s="1"/>
  <c r="G7" a="1"/>
  <c r="G7" s="1"/>
  <c r="K7" a="1"/>
  <c r="K7" s="1"/>
  <c r="E8" a="1"/>
  <c r="E8" s="1"/>
  <c r="I6" a="1"/>
  <c r="I6" s="1"/>
  <c r="E7" a="1"/>
  <c r="E7" s="1"/>
  <c r="E6" a="1"/>
  <c r="E6" s="1"/>
  <c r="I245" i="4"/>
  <c r="T245"/>
  <c r="S245"/>
  <c r="E78" i="40" a="1"/>
  <c r="E78" s="1"/>
  <c r="N161"/>
  <c r="M162"/>
  <c r="N162"/>
  <c r="N160"/>
  <c r="M161"/>
  <c r="G91" a="1"/>
  <c r="G91" s="1"/>
  <c r="G92" a="1"/>
  <c r="G92" s="1"/>
  <c r="K91" a="1"/>
  <c r="K91" s="1"/>
  <c r="I92" a="1"/>
  <c r="I92" s="1"/>
  <c r="M90"/>
  <c r="E91" a="1"/>
  <c r="E91" s="1"/>
  <c r="M89"/>
  <c r="K89" a="1"/>
  <c r="K89" s="1"/>
  <c r="I90" a="1"/>
  <c r="I90" s="1"/>
  <c r="I89" a="1"/>
  <c r="I89" s="1"/>
  <c r="N89"/>
  <c r="N92"/>
  <c r="N90"/>
  <c r="M91"/>
  <c r="E90" a="1"/>
  <c r="E90" s="1"/>
  <c r="E92" a="1"/>
  <c r="E92" s="1"/>
  <c r="G89" a="1"/>
  <c r="G89" s="1"/>
  <c r="N91"/>
  <c r="M92"/>
  <c r="K90" a="1"/>
  <c r="K90" s="1"/>
  <c r="E76" a="1"/>
  <c r="E76" s="1"/>
  <c r="G78" a="1"/>
  <c r="G78" s="1"/>
  <c r="K75" a="1"/>
  <c r="K75" s="1"/>
  <c r="G75" a="1"/>
  <c r="G75" s="1"/>
  <c r="I78" a="1"/>
  <c r="I78" s="1"/>
  <c r="K76" a="1"/>
  <c r="K76" s="1"/>
  <c r="G77" a="1"/>
  <c r="G77" s="1"/>
  <c r="I76" a="1"/>
  <c r="I76" s="1"/>
  <c r="E77" a="1"/>
  <c r="E77" s="1"/>
  <c r="S243" i="4"/>
  <c r="T243"/>
  <c r="G243"/>
  <c r="M77" i="40"/>
  <c r="N78"/>
  <c r="N76"/>
  <c r="N77"/>
  <c r="M75"/>
  <c r="N49"/>
  <c r="N50"/>
  <c r="M50"/>
  <c r="M47"/>
  <c r="N48"/>
  <c r="G235" i="4"/>
  <c r="T235"/>
  <c r="S235"/>
  <c r="K33" i="40" a="1"/>
  <c r="K33" s="1"/>
  <c r="N75"/>
  <c r="M76"/>
  <c r="N64"/>
  <c r="N62"/>
  <c r="M63"/>
  <c r="N61"/>
  <c r="M64"/>
  <c r="M62"/>
  <c r="N63"/>
  <c r="K175" a="1"/>
  <c r="K175" s="1"/>
  <c r="I174" a="1"/>
  <c r="I174" s="1"/>
  <c r="E175" a="1"/>
  <c r="E175" s="1"/>
  <c r="N176"/>
  <c r="N174"/>
  <c r="M173"/>
  <c r="E176" a="1"/>
  <c r="E176" s="1"/>
  <c r="I173" a="1"/>
  <c r="I173" s="1"/>
  <c r="E174" a="1"/>
  <c r="E174" s="1"/>
  <c r="G175" a="1"/>
  <c r="G175" s="1"/>
  <c r="G176" a="1"/>
  <c r="G176" s="1"/>
  <c r="N173"/>
  <c r="M176"/>
  <c r="K174" a="1"/>
  <c r="K174" s="1"/>
  <c r="M175"/>
  <c r="I176" a="1"/>
  <c r="I176" s="1"/>
  <c r="M174"/>
  <c r="K173" a="1"/>
  <c r="K173" s="1"/>
  <c r="N175"/>
  <c r="G173" a="1"/>
  <c r="G173" s="1"/>
  <c r="G22" a="1"/>
  <c r="G22" s="1"/>
  <c r="G19" a="1"/>
  <c r="G19" s="1"/>
  <c r="K20" a="1"/>
  <c r="K20" s="1"/>
  <c r="E22" a="1"/>
  <c r="E22" s="1"/>
  <c r="K21" a="1"/>
  <c r="K21" s="1"/>
  <c r="K19" a="1"/>
  <c r="K19" s="1"/>
  <c r="I20" a="1"/>
  <c r="I20" s="1"/>
  <c r="E21" a="1"/>
  <c r="E21" s="1"/>
  <c r="I19" a="1"/>
  <c r="I19" s="1"/>
  <c r="G21" a="1"/>
  <c r="G21" s="1"/>
  <c r="I22" a="1"/>
  <c r="I22" s="1"/>
  <c r="J112" i="8"/>
  <c r="J112" i="31"/>
  <c r="H252" i="4"/>
  <c r="G36" i="40" a="1"/>
  <c r="G36" s="1"/>
  <c r="G35" a="1"/>
  <c r="G35" s="1"/>
  <c r="K34" a="1"/>
  <c r="K34" s="1"/>
  <c r="E35" a="1"/>
  <c r="E35" s="1"/>
  <c r="I36" a="1"/>
  <c r="I36" s="1"/>
  <c r="G33" a="1"/>
  <c r="G33" s="1"/>
  <c r="N105"/>
  <c r="M105"/>
  <c r="M106"/>
  <c r="N106"/>
  <c r="N104"/>
  <c r="M134"/>
  <c r="E132" a="1"/>
  <c r="E132" s="1"/>
  <c r="K133" a="1"/>
  <c r="K133" s="1"/>
  <c r="G134" a="1"/>
  <c r="G134" s="1"/>
  <c r="E133" a="1"/>
  <c r="E133" s="1"/>
  <c r="I134" a="1"/>
  <c r="I134" s="1"/>
  <c r="N134"/>
  <c r="N132"/>
  <c r="M131"/>
  <c r="N131"/>
  <c r="E134" a="1"/>
  <c r="E134" s="1"/>
  <c r="M132"/>
  <c r="I131" a="1"/>
  <c r="I131" s="1"/>
  <c r="M133"/>
  <c r="N133"/>
  <c r="G133" a="1"/>
  <c r="G133" s="1"/>
  <c r="I132" a="1"/>
  <c r="I132" s="1"/>
  <c r="K131" a="1"/>
  <c r="K131" s="1"/>
  <c r="G131" a="1"/>
  <c r="G131" s="1"/>
  <c r="K132" a="1"/>
  <c r="K132" s="1"/>
  <c r="G237" i="4"/>
  <c r="S237"/>
  <c r="T237"/>
  <c r="I75" i="40" a="1"/>
  <c r="I75" s="1"/>
  <c r="M78"/>
  <c r="M103"/>
  <c r="N47"/>
  <c r="I238" i="4"/>
  <c r="S238"/>
  <c r="T238"/>
  <c r="E118" i="40" a="1"/>
  <c r="E118" s="1"/>
  <c r="I118" a="1"/>
  <c r="I118" s="1"/>
  <c r="K117" a="1"/>
  <c r="K117" s="1"/>
  <c r="N120"/>
  <c r="M120"/>
  <c r="N118"/>
  <c r="M117"/>
  <c r="E120" a="1"/>
  <c r="E120" s="1"/>
  <c r="E119" a="1"/>
  <c r="E119" s="1"/>
  <c r="K118" a="1"/>
  <c r="K118" s="1"/>
  <c r="I120" a="1"/>
  <c r="I120" s="1"/>
  <c r="K119" a="1"/>
  <c r="K119" s="1"/>
  <c r="G119" a="1"/>
  <c r="G119" s="1"/>
  <c r="G120" a="1"/>
  <c r="G120" s="1"/>
  <c r="I117" a="1"/>
  <c r="I117" s="1"/>
  <c r="N117"/>
  <c r="M118"/>
  <c r="G117" a="1"/>
  <c r="G117" s="1"/>
  <c r="N119"/>
  <c r="M119"/>
  <c r="I242" i="4"/>
  <c r="T242"/>
  <c r="D44" i="43" s="1"/>
  <c r="E44" s="1"/>
  <c r="M30" i="38"/>
  <c r="I34" i="40" a="1"/>
  <c r="I34" s="1"/>
  <c r="E20" a="1"/>
  <c r="E20" s="1"/>
  <c r="E34" a="1"/>
  <c r="E34" s="1"/>
  <c r="C58" i="8"/>
  <c r="C58" i="31"/>
  <c r="G58" s="1"/>
  <c r="C8"/>
  <c r="G8" s="1"/>
  <c r="C8" i="8"/>
  <c r="C60" i="31"/>
  <c r="G60" s="1"/>
  <c r="C60" i="8"/>
  <c r="S210" i="4"/>
  <c r="G210"/>
  <c r="T210"/>
  <c r="G213"/>
  <c r="S213"/>
  <c r="B46" i="43" s="1"/>
  <c r="C46" s="1"/>
  <c r="J11" i="31"/>
  <c r="J11" i="8"/>
  <c r="F217" i="4"/>
  <c r="F247"/>
  <c r="J68" i="8"/>
  <c r="J68" i="31"/>
  <c r="B35" i="43"/>
  <c r="C35" s="1"/>
  <c r="M13" i="38"/>
  <c r="B29" i="44"/>
  <c r="C29" s="1"/>
  <c r="M24" i="38"/>
  <c r="G204" i="4"/>
  <c r="S204"/>
  <c r="T204"/>
  <c r="I207"/>
  <c r="S207"/>
  <c r="T207"/>
  <c r="G206"/>
  <c r="S206"/>
  <c r="T206"/>
  <c r="I215"/>
  <c r="T215"/>
  <c r="S215"/>
  <c r="G208"/>
  <c r="S208"/>
  <c r="T208"/>
  <c r="I211"/>
  <c r="S211"/>
  <c r="T211"/>
  <c r="I203"/>
  <c r="S203"/>
  <c r="T203"/>
  <c r="G212"/>
  <c r="T212"/>
  <c r="S212"/>
  <c r="G200"/>
  <c r="S200"/>
  <c r="T200"/>
  <c r="J104" i="31" l="1"/>
  <c r="J104" i="8"/>
  <c r="B40" i="44"/>
  <c r="C40" s="1"/>
  <c r="F205" i="4"/>
  <c r="G22" i="8"/>
  <c r="D41" i="43"/>
  <c r="E41" s="1"/>
  <c r="H248" i="4"/>
  <c r="I248" s="1"/>
  <c r="G40" i="8"/>
  <c r="H209" i="4"/>
  <c r="J80" i="31"/>
  <c r="D36" i="43"/>
  <c r="E36" s="1"/>
  <c r="J80" i="8"/>
  <c r="M36" i="38"/>
  <c r="D42" i="43"/>
  <c r="E42" s="1"/>
  <c r="H253" i="4"/>
  <c r="I253" s="1"/>
  <c r="J120" i="8"/>
  <c r="J120" i="31"/>
  <c r="M40" i="38"/>
  <c r="D46" i="43"/>
  <c r="E46" s="1"/>
  <c r="J100" i="31"/>
  <c r="F251" i="4"/>
  <c r="G251" s="1"/>
  <c r="J100" i="8"/>
  <c r="J128"/>
  <c r="J128" i="31"/>
  <c r="H254" i="4"/>
  <c r="I254" s="1"/>
  <c r="D48" i="43"/>
  <c r="E48" s="1"/>
  <c r="I251" i="4"/>
  <c r="J108" i="8"/>
  <c r="F252" i="4"/>
  <c r="G252" s="1"/>
  <c r="J108" i="31"/>
  <c r="M32" i="38"/>
  <c r="D40" i="44"/>
  <c r="D38" i="43"/>
  <c r="E38" s="1"/>
  <c r="J88" i="8"/>
  <c r="H249" i="4"/>
  <c r="I249" s="1"/>
  <c r="J88" i="31"/>
  <c r="M37" i="38"/>
  <c r="D43" i="43"/>
  <c r="E43" s="1"/>
  <c r="D39"/>
  <c r="E39" s="1"/>
  <c r="M33" i="38"/>
  <c r="D41" i="44"/>
  <c r="J116" i="8"/>
  <c r="F253" i="4"/>
  <c r="J116" i="31"/>
  <c r="J124"/>
  <c r="J124" i="8"/>
  <c r="F254" i="4"/>
  <c r="D45" i="43"/>
  <c r="E45" s="1"/>
  <c r="M39" i="38"/>
  <c r="D36" i="44"/>
  <c r="J72" i="31"/>
  <c r="J72" i="8"/>
  <c r="H247" i="4"/>
  <c r="I247" s="1"/>
  <c r="M29" i="38"/>
  <c r="D35" i="43"/>
  <c r="E35" s="1"/>
  <c r="J96" i="31"/>
  <c r="H250" i="4"/>
  <c r="I250" s="1"/>
  <c r="J96" i="8"/>
  <c r="I252" i="4"/>
  <c r="D39" i="44"/>
  <c r="D37" i="43"/>
  <c r="E37" s="1"/>
  <c r="D37" i="44"/>
  <c r="F248" i="4"/>
  <c r="J76" i="31"/>
  <c r="J76" i="8"/>
  <c r="D42" i="44"/>
  <c r="D40" i="43"/>
  <c r="E40" s="1"/>
  <c r="J92" i="8"/>
  <c r="J92" i="31"/>
  <c r="F250" i="4"/>
  <c r="J84" i="31"/>
  <c r="F249" i="4"/>
  <c r="J84" i="8"/>
  <c r="M41" i="38"/>
  <c r="D47" i="43"/>
  <c r="E47" s="1"/>
  <c r="M28" i="38"/>
  <c r="D34" i="43"/>
  <c r="E34" s="1"/>
  <c r="F214" i="4"/>
  <c r="G58" i="8"/>
  <c r="H214" i="4"/>
  <c r="G60" i="8"/>
  <c r="H201" i="4"/>
  <c r="G8" i="8"/>
  <c r="J55" i="31"/>
  <c r="H222" i="4"/>
  <c r="J55" i="8"/>
  <c r="F221" i="4"/>
  <c r="J43" i="8"/>
  <c r="J43" i="31"/>
  <c r="C43" i="19"/>
  <c r="G217" i="4"/>
  <c r="H271"/>
  <c r="G247"/>
  <c r="B37" i="44"/>
  <c r="C37" s="1"/>
  <c r="M21" i="38"/>
  <c r="B43" i="43"/>
  <c r="C43" s="1"/>
  <c r="B27" i="44"/>
  <c r="C27" s="1"/>
  <c r="B33" i="43"/>
  <c r="C33" s="1"/>
  <c r="J3" i="31"/>
  <c r="J3" i="8"/>
  <c r="F216" i="4"/>
  <c r="F222"/>
  <c r="J51" i="8"/>
  <c r="J51" i="31"/>
  <c r="B39" i="44"/>
  <c r="C39" s="1"/>
  <c r="B45" i="43"/>
  <c r="C45" s="1"/>
  <c r="M23" i="38"/>
  <c r="B30" i="44"/>
  <c r="C30" s="1"/>
  <c r="B36" i="43"/>
  <c r="C36" s="1"/>
  <c r="M14" i="38"/>
  <c r="J15" i="31"/>
  <c r="H217" i="4"/>
  <c r="J15" i="8"/>
  <c r="B44" i="43"/>
  <c r="C44" s="1"/>
  <c r="B38" i="44"/>
  <c r="C38" s="1"/>
  <c r="J47" i="8"/>
  <c r="J47" i="31"/>
  <c r="H221" i="4"/>
  <c r="B35" i="44"/>
  <c r="C35" s="1"/>
  <c r="B41" i="43"/>
  <c r="C41" s="1"/>
  <c r="J35" i="31"/>
  <c r="J35" i="8"/>
  <c r="F220" i="4"/>
  <c r="H223"/>
  <c r="J63" i="31"/>
  <c r="J63" i="8"/>
  <c r="B48" i="43"/>
  <c r="C48" s="1"/>
  <c r="B42" i="44"/>
  <c r="C42" s="1"/>
  <c r="B39" i="43"/>
  <c r="C39" s="1"/>
  <c r="B33" i="44"/>
  <c r="C33" s="1"/>
  <c r="M17" i="38"/>
  <c r="F219" i="4"/>
  <c r="J27" i="31"/>
  <c r="J27" i="8"/>
  <c r="B34" i="44"/>
  <c r="C34" s="1"/>
  <c r="B40" i="43"/>
  <c r="C40" s="1"/>
  <c r="H219" i="4"/>
  <c r="I219" s="1"/>
  <c r="J31" i="31"/>
  <c r="J31" i="8"/>
  <c r="B31" i="44"/>
  <c r="C31" s="1"/>
  <c r="B37" i="43"/>
  <c r="C37" s="1"/>
  <c r="J19" i="31"/>
  <c r="F218" i="4"/>
  <c r="J19" i="8"/>
  <c r="T247" i="4" l="1"/>
  <c r="G205"/>
  <c r="T205"/>
  <c r="S205"/>
  <c r="S209"/>
  <c r="T209"/>
  <c r="I209"/>
  <c r="S251"/>
  <c r="F257" s="1"/>
  <c r="G257" s="1"/>
  <c r="T251"/>
  <c r="J39" i="38" s="1"/>
  <c r="S252" i="4"/>
  <c r="Q110" i="31" s="1"/>
  <c r="S247" i="4"/>
  <c r="T252"/>
  <c r="J40" i="38" s="1"/>
  <c r="S254" i="4"/>
  <c r="G254"/>
  <c r="T254"/>
  <c r="G253"/>
  <c r="S253"/>
  <c r="T253"/>
  <c r="T250"/>
  <c r="S250"/>
  <c r="G250"/>
  <c r="S248"/>
  <c r="T248"/>
  <c r="G248"/>
  <c r="T249"/>
  <c r="S249"/>
  <c r="G249"/>
  <c r="S201"/>
  <c r="I201"/>
  <c r="T201"/>
  <c r="S214"/>
  <c r="G214"/>
  <c r="T214"/>
  <c r="F270"/>
  <c r="T270" s="1"/>
  <c r="C31" i="19"/>
  <c r="I214" i="4"/>
  <c r="J35" i="38"/>
  <c r="C53" i="19"/>
  <c r="F274" i="4"/>
  <c r="I222"/>
  <c r="G221"/>
  <c r="H273"/>
  <c r="C51" i="19"/>
  <c r="H272" i="4"/>
  <c r="C47" i="19"/>
  <c r="G218" i="4"/>
  <c r="S219"/>
  <c r="G219"/>
  <c r="T219"/>
  <c r="I223"/>
  <c r="G220"/>
  <c r="I221"/>
  <c r="S221"/>
  <c r="T221"/>
  <c r="I217"/>
  <c r="S217"/>
  <c r="T217"/>
  <c r="G222"/>
  <c r="T222"/>
  <c r="S222"/>
  <c r="G216"/>
  <c r="D27" i="44" l="1"/>
  <c r="B32"/>
  <c r="C32" s="1"/>
  <c r="B38" i="43"/>
  <c r="C38" s="1"/>
  <c r="M16" i="38"/>
  <c r="J23" i="31"/>
  <c r="J23" i="8"/>
  <c r="H218" i="4"/>
  <c r="H220"/>
  <c r="J39" i="8"/>
  <c r="J39" i="31"/>
  <c r="B36" i="44"/>
  <c r="C36" s="1"/>
  <c r="M20" i="38"/>
  <c r="B42" i="43"/>
  <c r="C42" s="1"/>
  <c r="Q70" i="31"/>
  <c r="Q70" i="8"/>
  <c r="D23" i="43"/>
  <c r="E23" s="1"/>
  <c r="Q110" i="8"/>
  <c r="D31" i="44"/>
  <c r="F255" i="4"/>
  <c r="Q102" i="31"/>
  <c r="H257" i="4"/>
  <c r="S257" s="1"/>
  <c r="D32" i="44"/>
  <c r="Q102" i="8"/>
  <c r="D27" i="43"/>
  <c r="E27" s="1"/>
  <c r="D28"/>
  <c r="E28" s="1"/>
  <c r="Q118" i="8"/>
  <c r="Q118" i="31"/>
  <c r="F258" i="4"/>
  <c r="I257"/>
  <c r="J36" i="38"/>
  <c r="D24" i="43"/>
  <c r="E24" s="1"/>
  <c r="D28" i="44"/>
  <c r="D29" i="43"/>
  <c r="E29" s="1"/>
  <c r="J41" i="38"/>
  <c r="D33" i="44"/>
  <c r="H255" i="4"/>
  <c r="I255" s="1"/>
  <c r="Q78" i="8"/>
  <c r="Q78" i="31"/>
  <c r="H258" i="4"/>
  <c r="I258" s="1"/>
  <c r="Q126" i="8"/>
  <c r="Q126" i="31"/>
  <c r="J37" i="38"/>
  <c r="D29" i="44"/>
  <c r="D25" i="43"/>
  <c r="E25" s="1"/>
  <c r="J38" i="38"/>
  <c r="D30" i="44"/>
  <c r="D30" i="43"/>
  <c r="E30" s="1"/>
  <c r="J42" i="38"/>
  <c r="D34" i="44"/>
  <c r="Q86" i="31"/>
  <c r="F256" i="4"/>
  <c r="Q86" i="8"/>
  <c r="D26" i="43"/>
  <c r="E26" s="1"/>
  <c r="Q94" i="31"/>
  <c r="Q94" i="8"/>
  <c r="H256" i="4"/>
  <c r="I256" s="1"/>
  <c r="J7" i="31"/>
  <c r="H216" i="4"/>
  <c r="J7" i="8"/>
  <c r="M25" i="38"/>
  <c r="B47" i="43"/>
  <c r="C47" s="1"/>
  <c r="M12" i="38"/>
  <c r="B28" i="44"/>
  <c r="C28" s="1"/>
  <c r="B34" i="43"/>
  <c r="C34" s="1"/>
  <c r="B41" i="44"/>
  <c r="C41" s="1"/>
  <c r="J59" i="8"/>
  <c r="F223" i="4"/>
  <c r="J59" i="31"/>
  <c r="G255" i="4"/>
  <c r="Q53" i="8"/>
  <c r="F227" i="4"/>
  <c r="Q53" i="31"/>
  <c r="J33" i="38"/>
  <c r="B23" i="44"/>
  <c r="C23" s="1"/>
  <c r="B29" i="43"/>
  <c r="C29" s="1"/>
  <c r="J28" i="38"/>
  <c r="B18" i="44"/>
  <c r="C18" s="1"/>
  <c r="B24" i="43"/>
  <c r="C24" s="1"/>
  <c r="Q13" i="31"/>
  <c r="H224" i="4"/>
  <c r="I224" s="1"/>
  <c r="Q13" i="8"/>
  <c r="B22" i="44"/>
  <c r="C22" s="1"/>
  <c r="B28" i="43"/>
  <c r="C28" s="1"/>
  <c r="J32" i="38"/>
  <c r="Q45" i="31"/>
  <c r="H226" i="4"/>
  <c r="I226" s="1"/>
  <c r="Q45" i="8"/>
  <c r="B20" i="44"/>
  <c r="C20" s="1"/>
  <c r="B26" i="43"/>
  <c r="C26" s="1"/>
  <c r="J30" i="38"/>
  <c r="Q29" i="31"/>
  <c r="Q29" i="8"/>
  <c r="H225" i="4"/>
  <c r="I225" s="1"/>
  <c r="I218" l="1"/>
  <c r="C45" i="19"/>
  <c r="F272" i="4"/>
  <c r="T272" s="1"/>
  <c r="T218"/>
  <c r="S218"/>
  <c r="C49" i="19"/>
  <c r="F273" i="4"/>
  <c r="T273" s="1"/>
  <c r="I220"/>
  <c r="S220"/>
  <c r="T220"/>
  <c r="T257"/>
  <c r="D23" i="44" s="1"/>
  <c r="S255" i="4"/>
  <c r="X74" i="31" s="1"/>
  <c r="X106" i="8"/>
  <c r="X106" i="31"/>
  <c r="F260" i="4"/>
  <c r="S258"/>
  <c r="T258"/>
  <c r="G258"/>
  <c r="T255"/>
  <c r="J23" i="38" s="1"/>
  <c r="T256" i="4"/>
  <c r="G256"/>
  <c r="S256"/>
  <c r="C41" i="19"/>
  <c r="I216" i="4"/>
  <c r="F271"/>
  <c r="T271" s="1"/>
  <c r="T216"/>
  <c r="S216"/>
  <c r="C55" i="19"/>
  <c r="G223" i="4"/>
  <c r="H274"/>
  <c r="T274" s="1"/>
  <c r="T223"/>
  <c r="S223"/>
  <c r="G227"/>
  <c r="F225" l="1"/>
  <c r="Q21" i="31"/>
  <c r="Q21" i="8"/>
  <c r="X74"/>
  <c r="B25" i="43"/>
  <c r="C25" s="1"/>
  <c r="B19" i="44"/>
  <c r="C19" s="1"/>
  <c r="J29" i="38"/>
  <c r="J31"/>
  <c r="B27" i="43"/>
  <c r="C27" s="1"/>
  <c r="B21" i="44"/>
  <c r="C21" s="1"/>
  <c r="Q37" i="8"/>
  <c r="F226" i="4"/>
  <c r="Q37" i="31"/>
  <c r="D17" i="44"/>
  <c r="D19" i="43"/>
  <c r="E19" s="1"/>
  <c r="J25" i="38"/>
  <c r="D17" i="43"/>
  <c r="E17" s="1"/>
  <c r="F259" i="4"/>
  <c r="G259" s="1"/>
  <c r="H259"/>
  <c r="I259" s="1"/>
  <c r="X90" i="8"/>
  <c r="X90" i="31"/>
  <c r="G260" i="4"/>
  <c r="D18" i="44"/>
  <c r="D18" i="43"/>
  <c r="E18" s="1"/>
  <c r="J24" i="38"/>
  <c r="X122" i="31"/>
  <c r="X122" i="8"/>
  <c r="H260" i="4"/>
  <c r="I260" s="1"/>
  <c r="J26" i="38"/>
  <c r="D20" i="43"/>
  <c r="E20" s="1"/>
  <c r="D24" i="44"/>
  <c r="B30" i="43"/>
  <c r="C30" s="1"/>
  <c r="B24" i="44"/>
  <c r="C24" s="1"/>
  <c r="J34" i="38"/>
  <c r="F224" i="4"/>
  <c r="Q5" i="31"/>
  <c r="Q5" i="8"/>
  <c r="Q61"/>
  <c r="H227" i="4"/>
  <c r="Q61" i="31"/>
  <c r="B23" i="43"/>
  <c r="C23" s="1"/>
  <c r="B17" i="44"/>
  <c r="C17" s="1"/>
  <c r="J27" i="38"/>
  <c r="T225" i="4" l="1"/>
  <c r="S225"/>
  <c r="G225"/>
  <c r="S226"/>
  <c r="T226"/>
  <c r="G226"/>
  <c r="S259"/>
  <c r="AE83" i="31" s="1"/>
  <c r="T259" i="4"/>
  <c r="S260"/>
  <c r="T260"/>
  <c r="I227"/>
  <c r="S227"/>
  <c r="T227"/>
  <c r="T224"/>
  <c r="G224"/>
  <c r="S224"/>
  <c r="AE83" i="8" l="1"/>
  <c r="J20" i="38"/>
  <c r="B12" i="44"/>
  <c r="C12" s="1"/>
  <c r="B18" i="43"/>
  <c r="C18" s="1"/>
  <c r="X25" i="31"/>
  <c r="H228" i="4"/>
  <c r="X25" i="8"/>
  <c r="X41"/>
  <c r="F229" i="4"/>
  <c r="X41" i="31"/>
  <c r="B19" i="43"/>
  <c r="C19" s="1"/>
  <c r="J21" i="38"/>
  <c r="B13" i="44"/>
  <c r="C13" s="1"/>
  <c r="F261" i="4"/>
  <c r="G261" s="1"/>
  <c r="B11" i="43"/>
  <c r="C11" s="1"/>
  <c r="J17" i="38"/>
  <c r="AE115" i="31"/>
  <c r="H261" i="4"/>
  <c r="I261" s="1"/>
  <c r="AE115" i="8"/>
  <c r="B12" i="43"/>
  <c r="C12" s="1"/>
  <c r="J18" i="38"/>
  <c r="X9" i="8"/>
  <c r="F228" i="4"/>
  <c r="X9" i="31"/>
  <c r="X57" i="8"/>
  <c r="X57" i="31"/>
  <c r="H229" i="4"/>
  <c r="J22" i="38"/>
  <c r="B20" i="43"/>
  <c r="C20" s="1"/>
  <c r="B14" i="44"/>
  <c r="C14" s="1"/>
  <c r="B17" i="43"/>
  <c r="C17" s="1"/>
  <c r="B11" i="44"/>
  <c r="C11" s="1"/>
  <c r="J19" i="38"/>
  <c r="T261" i="4"/>
  <c r="J14" i="38" s="1"/>
  <c r="G9" i="27" l="1"/>
  <c r="I228" i="4"/>
  <c r="G10" i="27" s="1"/>
  <c r="G229" i="4"/>
  <c r="B34" i="27" s="1"/>
  <c r="B33"/>
  <c r="S261" i="4"/>
  <c r="H262" s="1"/>
  <c r="I262" s="1"/>
  <c r="T229"/>
  <c r="I229"/>
  <c r="G34" i="27" s="1"/>
  <c r="S229" i="4"/>
  <c r="G33" i="27"/>
  <c r="S228" i="4"/>
  <c r="B9" i="27"/>
  <c r="G228" i="4"/>
  <c r="B10" i="27" s="1"/>
  <c r="T228" i="4"/>
  <c r="AE99" i="8" l="1"/>
  <c r="Y4" s="1"/>
  <c r="AE99" i="31"/>
  <c r="B14" i="43"/>
  <c r="C14" s="1"/>
  <c r="J16" i="38"/>
  <c r="B7" i="44"/>
  <c r="C7" s="1"/>
  <c r="AE18" i="31"/>
  <c r="AE18" i="8"/>
  <c r="F230" i="4"/>
  <c r="H230"/>
  <c r="I230" s="1"/>
  <c r="AE50" i="8"/>
  <c r="AE50" i="31"/>
  <c r="B8" i="44"/>
  <c r="C8" s="1"/>
  <c r="J15" i="38"/>
  <c r="B13" i="43"/>
  <c r="C13" s="1"/>
  <c r="AE3" i="8" l="1"/>
  <c r="Y3"/>
  <c r="G230" i="4"/>
  <c r="S230"/>
  <c r="T230"/>
  <c r="F262" l="1"/>
  <c r="AE34" i="8"/>
  <c r="AE34" i="31"/>
  <c r="B5" i="44"/>
  <c r="C5" s="1"/>
  <c r="J13" i="38"/>
  <c r="B6" i="44"/>
  <c r="C6" s="1"/>
  <c r="G262" i="4" l="1"/>
  <c r="T262"/>
  <c r="J12" i="38" s="1"/>
  <c r="S262" i="4"/>
  <c r="J11" i="38" l="1"/>
  <c r="B5" i="43"/>
  <c r="C5" s="1"/>
</calcChain>
</file>

<file path=xl/comments1.xml><?xml version="1.0" encoding="utf-8"?>
<comments xmlns="http://schemas.openxmlformats.org/spreadsheetml/2006/main">
  <authors>
    <author>bakunjin</author>
  </authors>
  <commentList>
    <comment ref="U7" authorId="0">
      <text>
        <r>
          <rPr>
            <b/>
            <sz val="8"/>
            <color indexed="81"/>
            <rFont val="Tahoma"/>
            <family val="2"/>
            <charset val="238"/>
          </rPr>
          <t>bakunjin:</t>
        </r>
        <r>
          <rPr>
            <sz val="8"/>
            <color indexed="81"/>
            <rFont val="Tahoma"/>
            <family val="2"/>
            <charset val="238"/>
          </rPr>
          <t xml:space="preserve">
visina reda za grupe4-13,50; prvi red 24,00
visina reda za grupe3
12,75</t>
        </r>
      </text>
    </comment>
  </commentList>
</comments>
</file>

<file path=xl/comments2.xml><?xml version="1.0" encoding="utf-8"?>
<comments xmlns="http://schemas.openxmlformats.org/spreadsheetml/2006/main">
  <authors>
    <author>bakunjin</author>
  </authors>
  <commentList>
    <comment ref="U7" authorId="0">
      <text>
        <r>
          <rPr>
            <b/>
            <sz val="8"/>
            <color indexed="81"/>
            <rFont val="Tahoma"/>
            <family val="2"/>
            <charset val="238"/>
          </rPr>
          <t>bakunjin:</t>
        </r>
        <r>
          <rPr>
            <sz val="8"/>
            <color indexed="81"/>
            <rFont val="Tahoma"/>
            <family val="2"/>
            <charset val="238"/>
          </rPr>
          <t xml:space="preserve">
visina reda za grupe4-13,50; prvi red 24,00
visina reda za grupe3
12,75</t>
        </r>
      </text>
    </comment>
  </commentList>
</comments>
</file>

<file path=xl/sharedStrings.xml><?xml version="1.0" encoding="utf-8"?>
<sst xmlns="http://schemas.openxmlformats.org/spreadsheetml/2006/main" count="1751" uniqueCount="216">
  <si>
    <t>br.</t>
  </si>
  <si>
    <t>igrač</t>
  </si>
  <si>
    <t>pobede</t>
  </si>
  <si>
    <t>porazi</t>
  </si>
  <si>
    <t>set 2</t>
  </si>
  <si>
    <t>set 4</t>
  </si>
  <si>
    <t>set 5</t>
  </si>
  <si>
    <t>mesto</t>
  </si>
  <si>
    <t>set 6</t>
  </si>
  <si>
    <t>set 7</t>
  </si>
  <si>
    <t>rezultat</t>
  </si>
  <si>
    <t>set1</t>
  </si>
  <si>
    <t>set 3</t>
  </si>
  <si>
    <t>plasman grupe 1</t>
  </si>
  <si>
    <t>grupa 1</t>
  </si>
  <si>
    <t>kolo</t>
  </si>
  <si>
    <t>grupa</t>
  </si>
  <si>
    <t>sto</t>
  </si>
  <si>
    <t>1. set</t>
  </si>
  <si>
    <t>2. set</t>
  </si>
  <si>
    <t>3. set</t>
  </si>
  <si>
    <t>4. set</t>
  </si>
  <si>
    <t>5. set</t>
  </si>
  <si>
    <t>6. set</t>
  </si>
  <si>
    <t>7. set</t>
  </si>
  <si>
    <t>prezime i ime</t>
  </si>
  <si>
    <t>klub</t>
  </si>
  <si>
    <t>grupa 2</t>
  </si>
  <si>
    <t>grupa 3</t>
  </si>
  <si>
    <t>grupa 4</t>
  </si>
  <si>
    <t>grupa 5</t>
  </si>
  <si>
    <t>grupa 6</t>
  </si>
  <si>
    <t>grupa 7</t>
  </si>
  <si>
    <t>grupa 8</t>
  </si>
  <si>
    <t>grupa 9</t>
  </si>
  <si>
    <t>grupa 10</t>
  </si>
  <si>
    <t>grupa 11</t>
  </si>
  <si>
    <t>grupa 12</t>
  </si>
  <si>
    <t>grupa 13</t>
  </si>
  <si>
    <t>grupa 14</t>
  </si>
  <si>
    <t>grupa 15</t>
  </si>
  <si>
    <t>grupa 16</t>
  </si>
  <si>
    <t>grupa 17</t>
  </si>
  <si>
    <t>grupa 18</t>
  </si>
  <si>
    <t>grupa 19</t>
  </si>
  <si>
    <t>grupa 20</t>
  </si>
  <si>
    <t>grupa 21</t>
  </si>
  <si>
    <t>grupa 22</t>
  </si>
  <si>
    <t>grupa 23</t>
  </si>
  <si>
    <t>grupa 24</t>
  </si>
  <si>
    <t>plasman grupe 24</t>
  </si>
  <si>
    <t>plasman grupe 23</t>
  </si>
  <si>
    <t>plasman grupe 22</t>
  </si>
  <si>
    <t>plasman grupe 21</t>
  </si>
  <si>
    <t>plasman grupe 20</t>
  </si>
  <si>
    <t>plasman grupe 19</t>
  </si>
  <si>
    <t>plasman grupe 18</t>
  </si>
  <si>
    <t>plasman grupe 17</t>
  </si>
  <si>
    <t>plasman grupe 16</t>
  </si>
  <si>
    <t>plasman grupe 15</t>
  </si>
  <si>
    <t>plasman grupe 14</t>
  </si>
  <si>
    <t>plasman grupe 13</t>
  </si>
  <si>
    <t>plasman grupe 12</t>
  </si>
  <si>
    <t>plasman grupe 11</t>
  </si>
  <si>
    <t>plasman grupe 10</t>
  </si>
  <si>
    <t>plasman grupe 9</t>
  </si>
  <si>
    <t>plasman grupe 8</t>
  </si>
  <si>
    <t>plasman grupe 7</t>
  </si>
  <si>
    <t>plasman grupe 6</t>
  </si>
  <si>
    <t>plasman grupe 5</t>
  </si>
  <si>
    <t>plasman grupe 4</t>
  </si>
  <si>
    <t>plasman grupe 3</t>
  </si>
  <si>
    <t>plasman grupe 2</t>
  </si>
  <si>
    <t>grupa 25</t>
  </si>
  <si>
    <t>plasman grupe 25</t>
  </si>
  <si>
    <t>grupa 26</t>
  </si>
  <si>
    <t>plasman grupe 26</t>
  </si>
  <si>
    <t>grupa 27</t>
  </si>
  <si>
    <t>plasman grupe 27</t>
  </si>
  <si>
    <t>grupa 28</t>
  </si>
  <si>
    <t>plasman grupe 28</t>
  </si>
  <si>
    <t>grupa 29</t>
  </si>
  <si>
    <t>plasman grupe 29</t>
  </si>
  <si>
    <t>grupa 30</t>
  </si>
  <si>
    <t>plasman grupe 30</t>
  </si>
  <si>
    <t>q1</t>
  </si>
  <si>
    <t>q2</t>
  </si>
  <si>
    <t>q3</t>
  </si>
  <si>
    <t>vreme</t>
  </si>
  <si>
    <t>id</t>
  </si>
  <si>
    <t>grupa 31</t>
  </si>
  <si>
    <t>grupa 33</t>
  </si>
  <si>
    <t>grupa 32</t>
  </si>
  <si>
    <t>F</t>
  </si>
  <si>
    <t>QF</t>
  </si>
  <si>
    <t>SF</t>
  </si>
  <si>
    <t>gz</t>
  </si>
  <si>
    <t>takmičenje:</t>
  </si>
  <si>
    <t>datum:</t>
  </si>
  <si>
    <t>mesto:</t>
  </si>
  <si>
    <t>organizator:</t>
  </si>
  <si>
    <t>R1</t>
  </si>
  <si>
    <t>21.-24. mesto</t>
  </si>
  <si>
    <t>17.-20. mesto</t>
  </si>
  <si>
    <t>R3</t>
  </si>
  <si>
    <t>9.-12. mesto</t>
  </si>
  <si>
    <t>13.-16. mesto</t>
  </si>
  <si>
    <t>R2</t>
  </si>
  <si>
    <t>29.-32. mesto</t>
  </si>
  <si>
    <t>25.-28. mesto</t>
  </si>
  <si>
    <t>R2 - igrači koji izgube u 1. kolu R1 table - po redosledu po kojem su u R1 tabli</t>
  </si>
  <si>
    <t>R3 - igrači koji izgube u 2. kolu glavne table - po redosledu po kojem su u glavnoj tabli</t>
  </si>
  <si>
    <t>R1 - igrači koji izgube u 1. kolu glavne table - po redosledu po kojem su u glavnoj tabli</t>
  </si>
  <si>
    <t>kategorija:</t>
  </si>
  <si>
    <t>r1</t>
  </si>
  <si>
    <t>r3</t>
  </si>
  <si>
    <t>r2</t>
  </si>
  <si>
    <t>I set</t>
  </si>
  <si>
    <t>II set</t>
  </si>
  <si>
    <t>III set</t>
  </si>
  <si>
    <t>IV set</t>
  </si>
  <si>
    <t>V set</t>
  </si>
  <si>
    <t>Rezultat</t>
  </si>
  <si>
    <t>pobednik</t>
  </si>
  <si>
    <t>sudija</t>
  </si>
  <si>
    <t>berger4</t>
  </si>
  <si>
    <t>Sudijski list</t>
  </si>
  <si>
    <t>kolo:</t>
  </si>
  <si>
    <t>grupa:</t>
  </si>
  <si>
    <t>sto:</t>
  </si>
  <si>
    <t>br. meča:</t>
  </si>
  <si>
    <t>igrač 1</t>
  </si>
  <si>
    <t>igrač 2</t>
  </si>
  <si>
    <t>:</t>
  </si>
  <si>
    <t>partija:</t>
  </si>
  <si>
    <t>pobednik:</t>
  </si>
  <si>
    <t>sudija:</t>
  </si>
  <si>
    <t>finale:</t>
  </si>
  <si>
    <t>žreb</t>
  </si>
  <si>
    <t>rang 8 najboljih igrača</t>
  </si>
  <si>
    <t>plasman:</t>
  </si>
  <si>
    <t>3-4</t>
  </si>
  <si>
    <t>5-8</t>
  </si>
  <si>
    <t>9-16</t>
  </si>
  <si>
    <t>17-32</t>
  </si>
  <si>
    <t>ime i prezime</t>
  </si>
  <si>
    <t>osvojeni bodovi</t>
  </si>
  <si>
    <t>rang turnira</t>
  </si>
  <si>
    <t>broj igrača</t>
  </si>
  <si>
    <t>glavni žreb</t>
  </si>
  <si>
    <t>broj pobeda</t>
  </si>
  <si>
    <t>kvalifikacije</t>
  </si>
  <si>
    <t>A</t>
  </si>
  <si>
    <t>B</t>
  </si>
  <si>
    <t>C</t>
  </si>
  <si>
    <t>D</t>
  </si>
  <si>
    <t>plasman</t>
  </si>
  <si>
    <t>rejting turnira</t>
  </si>
  <si>
    <t>rejting</t>
  </si>
  <si>
    <t>zbir bodova</t>
  </si>
  <si>
    <t>najboljih 8 igrača</t>
  </si>
  <si>
    <t>36-45</t>
  </si>
  <si>
    <t>46-55</t>
  </si>
  <si>
    <t>56-65</t>
  </si>
  <si>
    <t>3. mesto u grupi</t>
  </si>
  <si>
    <t>bodovi</t>
  </si>
  <si>
    <t>4. mesto u grupi</t>
  </si>
  <si>
    <t>PS</t>
  </si>
  <si>
    <t>E</t>
  </si>
  <si>
    <t>PUG</t>
  </si>
  <si>
    <t>U</t>
  </si>
  <si>
    <t>&gt;65</t>
  </si>
  <si>
    <t xml:space="preserve">TOP </t>
  </si>
  <si>
    <t>33-64</t>
  </si>
  <si>
    <t>2</t>
  </si>
  <si>
    <t>1</t>
  </si>
  <si>
    <t xml:space="preserve"> </t>
  </si>
  <si>
    <t>plasman grupe 31</t>
  </si>
  <si>
    <t>plasman grupe 32</t>
  </si>
  <si>
    <t>plasman grupe 33</t>
  </si>
  <si>
    <t>Plasman u grupama</t>
  </si>
  <si>
    <t>I mesto</t>
  </si>
  <si>
    <t>II mesto</t>
  </si>
  <si>
    <t>Plasman</t>
  </si>
  <si>
    <t>1. mesto</t>
  </si>
  <si>
    <t>2. mesto</t>
  </si>
  <si>
    <t>3. mesto</t>
  </si>
  <si>
    <t>5-8. mesto</t>
  </si>
  <si>
    <t>17.-33. mesto</t>
  </si>
  <si>
    <t>33.-64. mesto</t>
  </si>
  <si>
    <t>9.-16. mesto</t>
  </si>
  <si>
    <t>2012-2013.</t>
  </si>
  <si>
    <t>17.-32. mesto</t>
  </si>
  <si>
    <t>rang lista</t>
  </si>
  <si>
    <t>3.-4. mesto</t>
  </si>
  <si>
    <t xml:space="preserve">  </t>
  </si>
  <si>
    <t>Niš</t>
  </si>
  <si>
    <t>vrhovni sudija, delegat RSTSN:</t>
  </si>
  <si>
    <t>Pojedinačno prvenstvo RSTSN</t>
  </si>
  <si>
    <t>Metalac - Kraljevo</t>
  </si>
  <si>
    <t>Železničar - Niš</t>
  </si>
  <si>
    <t>Napad</t>
  </si>
  <si>
    <t>15.04.2017.</t>
  </si>
  <si>
    <t>STK "Palilula"</t>
  </si>
  <si>
    <t>Vukmirović Vojkan</t>
  </si>
  <si>
    <t>2016-2017.</t>
  </si>
  <si>
    <t>MINI KADETKINJE</t>
  </si>
  <si>
    <t xml:space="preserve"> Pojedinačno prvenstvo RSTSN za mini kadetkinje</t>
  </si>
  <si>
    <t>Mini kadetkinje</t>
  </si>
  <si>
    <t>Nikolić Ema</t>
  </si>
  <si>
    <t>Lazarević Iva</t>
  </si>
  <si>
    <t>Radnički-Pirot</t>
  </si>
  <si>
    <t>Vasić Neda</t>
  </si>
  <si>
    <t>Stoni</t>
  </si>
  <si>
    <t>Kocić Marta</t>
  </si>
  <si>
    <t>Radnički Pirot</t>
  </si>
</sst>
</file>

<file path=xl/styles.xml><?xml version="1.0" encoding="utf-8"?>
<styleSheet xmlns="http://schemas.openxmlformats.org/spreadsheetml/2006/main">
  <numFmts count="5">
    <numFmt numFmtId="164" formatCode="0#\-0#"/>
    <numFmt numFmtId="165" formatCode="0#\-##"/>
    <numFmt numFmtId="166" formatCode="#\-#"/>
    <numFmt numFmtId="167" formatCode="0_ ;\-0\ "/>
    <numFmt numFmtId="168" formatCode="dd/mm/yyyy;@"/>
  </numFmts>
  <fonts count="135">
    <font>
      <sz val="10"/>
      <name val="Arial"/>
    </font>
    <font>
      <sz val="8"/>
      <name val="Arial"/>
      <family val="2"/>
      <charset val="238"/>
    </font>
    <font>
      <sz val="12"/>
      <color indexed="18"/>
      <name val="Arial"/>
      <family val="2"/>
      <charset val="238"/>
    </font>
    <font>
      <sz val="10"/>
      <color indexed="18"/>
      <name val="Arial"/>
      <family val="2"/>
      <charset val="238"/>
    </font>
    <font>
      <sz val="9"/>
      <color indexed="18"/>
      <name val="Arial Narrow"/>
      <family val="2"/>
      <charset val="238"/>
    </font>
    <font>
      <sz val="10"/>
      <color indexed="18"/>
      <name val="Arial Narrow"/>
      <family val="2"/>
      <charset val="238"/>
    </font>
    <font>
      <sz val="9"/>
      <color indexed="18"/>
      <name val="Arial"/>
      <family val="2"/>
      <charset val="238"/>
    </font>
    <font>
      <i/>
      <sz val="10"/>
      <name val="Arial"/>
      <family val="2"/>
      <charset val="238"/>
    </font>
    <font>
      <sz val="11"/>
      <color indexed="62"/>
      <name val="Arial"/>
      <family val="2"/>
      <charset val="238"/>
    </font>
    <font>
      <sz val="10"/>
      <name val="Arial"/>
      <family val="2"/>
      <charset val="238"/>
    </font>
    <font>
      <b/>
      <sz val="8"/>
      <color indexed="81"/>
      <name val="Tahoma"/>
      <family val="2"/>
      <charset val="238"/>
    </font>
    <font>
      <sz val="8"/>
      <color indexed="81"/>
      <name val="Tahoma"/>
      <family val="2"/>
      <charset val="238"/>
    </font>
    <font>
      <sz val="9"/>
      <name val="Arial"/>
      <family val="2"/>
      <charset val="238"/>
    </font>
    <font>
      <sz val="10"/>
      <color indexed="62"/>
      <name val="Arial"/>
      <family val="2"/>
      <charset val="238"/>
    </font>
    <font>
      <sz val="11"/>
      <color indexed="56"/>
      <name val="Arial"/>
      <family val="2"/>
      <charset val="238"/>
    </font>
    <font>
      <sz val="9"/>
      <color indexed="56"/>
      <name val="Arial"/>
      <family val="2"/>
      <charset val="238"/>
    </font>
    <font>
      <sz val="10"/>
      <color indexed="56"/>
      <name val="Arial"/>
      <family val="2"/>
      <charset val="238"/>
    </font>
    <font>
      <sz val="10"/>
      <color indexed="56"/>
      <name val="Arial Narrow"/>
      <family val="2"/>
      <charset val="238"/>
    </font>
    <font>
      <sz val="9"/>
      <color indexed="56"/>
      <name val="Microsoft Himalaya"/>
    </font>
    <font>
      <b/>
      <sz val="9"/>
      <color indexed="56"/>
      <name val="Microsoft Himalaya"/>
    </font>
    <font>
      <sz val="11"/>
      <color indexed="56"/>
      <name val="Arial Narrow"/>
      <family val="2"/>
      <charset val="238"/>
    </font>
    <font>
      <sz val="10"/>
      <color indexed="56"/>
      <name val="Microsoft Himalaya"/>
    </font>
    <font>
      <sz val="12"/>
      <color indexed="56"/>
      <name val="Arial Narrow"/>
      <family val="2"/>
      <charset val="238"/>
    </font>
    <font>
      <sz val="12"/>
      <color indexed="56"/>
      <name val="Microsoft Himalaya"/>
    </font>
    <font>
      <sz val="8"/>
      <color indexed="56"/>
      <name val="Arial Narrow"/>
      <family val="2"/>
      <charset val="238"/>
    </font>
    <font>
      <sz val="12"/>
      <color indexed="56"/>
      <name val="Arial"/>
      <family val="2"/>
      <charset val="238"/>
    </font>
    <font>
      <sz val="11"/>
      <color indexed="56"/>
      <name val="Microsoft Himalaya"/>
    </font>
    <font>
      <sz val="9"/>
      <color indexed="40"/>
      <name val="Arial"/>
      <family val="2"/>
      <charset val="238"/>
    </font>
    <font>
      <sz val="12"/>
      <color indexed="56"/>
      <name val="Tahoma"/>
      <family val="2"/>
    </font>
    <font>
      <sz val="14"/>
      <color indexed="56"/>
      <name val="Tahoma"/>
      <family val="2"/>
    </font>
    <font>
      <sz val="14"/>
      <color indexed="56"/>
      <name val="Arial Narrow"/>
      <family val="2"/>
      <charset val="238"/>
    </font>
    <font>
      <sz val="14"/>
      <color indexed="56"/>
      <name val="Arial"/>
      <family val="2"/>
      <charset val="238"/>
    </font>
    <font>
      <sz val="10"/>
      <color indexed="30"/>
      <name val="Arial"/>
      <family val="2"/>
      <charset val="238"/>
    </font>
    <font>
      <sz val="10"/>
      <color indexed="30"/>
      <name val="Arial Narrow"/>
      <family val="2"/>
      <charset val="238"/>
    </font>
    <font>
      <sz val="8"/>
      <name val="Arial Narrow"/>
      <family val="2"/>
      <charset val="238"/>
    </font>
    <font>
      <b/>
      <sz val="12"/>
      <color indexed="56"/>
      <name val="Arial Narrow"/>
      <family val="2"/>
      <charset val="238"/>
    </font>
    <font>
      <sz val="12"/>
      <name val="Arial"/>
      <family val="2"/>
      <charset val="238"/>
    </font>
    <font>
      <b/>
      <sz val="10"/>
      <name val="Arial"/>
      <family val="2"/>
    </font>
    <font>
      <sz val="8"/>
      <name val="Arial"/>
      <family val="2"/>
      <charset val="238"/>
    </font>
    <font>
      <sz val="14"/>
      <name val="Arial"/>
      <family val="2"/>
      <charset val="238"/>
    </font>
    <font>
      <sz val="10"/>
      <color indexed="55"/>
      <name val="Arial"/>
      <family val="2"/>
      <charset val="238"/>
    </font>
    <font>
      <sz val="11"/>
      <color indexed="59"/>
      <name val="Arial"/>
      <family val="2"/>
      <charset val="238"/>
    </font>
    <font>
      <sz val="12"/>
      <color indexed="59"/>
      <name val="Arial"/>
      <family val="2"/>
      <charset val="238"/>
    </font>
    <font>
      <sz val="14"/>
      <color indexed="59"/>
      <name val="Arial"/>
      <family val="2"/>
      <charset val="238"/>
    </font>
    <font>
      <u/>
      <sz val="12"/>
      <name val="Arial"/>
      <family val="2"/>
      <charset val="238"/>
    </font>
    <font>
      <sz val="12"/>
      <name val="Arial Narrow"/>
      <family val="2"/>
      <charset val="238"/>
    </font>
    <font>
      <b/>
      <sz val="9"/>
      <color indexed="56"/>
      <name val="Arial Narrow"/>
      <family val="2"/>
      <charset val="238"/>
    </font>
    <font>
      <sz val="8"/>
      <color indexed="30"/>
      <name val="Arial Narrow"/>
      <family val="2"/>
      <charset val="238"/>
    </font>
    <font>
      <sz val="8"/>
      <color indexed="40"/>
      <name val="Arial Narrow"/>
      <family val="2"/>
      <charset val="238"/>
    </font>
    <font>
      <sz val="10"/>
      <color indexed="62"/>
      <name val="Arial Narrow"/>
      <family val="2"/>
      <charset val="238"/>
    </font>
    <font>
      <sz val="10"/>
      <name val="Arial Narrow"/>
      <family val="2"/>
      <charset val="238"/>
    </font>
    <font>
      <sz val="11"/>
      <color indexed="62"/>
      <name val="Arial Narrow"/>
      <family val="2"/>
      <charset val="238"/>
    </font>
    <font>
      <sz val="11"/>
      <name val="Arial Narrow"/>
      <family val="2"/>
      <charset val="238"/>
    </font>
    <font>
      <i/>
      <sz val="10"/>
      <name val="Arial Narrow"/>
      <family val="2"/>
      <charset val="238"/>
    </font>
    <font>
      <sz val="8"/>
      <name val="Arial"/>
      <family val="2"/>
    </font>
    <font>
      <b/>
      <sz val="8"/>
      <name val="Arial"/>
      <family val="2"/>
    </font>
    <font>
      <b/>
      <sz val="12"/>
      <name val="Arial Narrow"/>
      <family val="2"/>
      <charset val="238"/>
    </font>
    <font>
      <b/>
      <sz val="9"/>
      <name val="Arial"/>
      <family val="2"/>
    </font>
    <font>
      <sz val="9"/>
      <name val="Arial"/>
      <family val="2"/>
    </font>
    <font>
      <b/>
      <sz val="12"/>
      <color indexed="56"/>
      <name val="Arial"/>
      <family val="2"/>
      <charset val="238"/>
    </font>
    <font>
      <b/>
      <sz val="10"/>
      <color indexed="56"/>
      <name val="Arial"/>
      <family val="2"/>
      <charset val="238"/>
    </font>
    <font>
      <sz val="12"/>
      <color indexed="56"/>
      <name val="Arial Narrow"/>
      <family val="2"/>
      <charset val="238"/>
    </font>
    <font>
      <sz val="11"/>
      <color indexed="56"/>
      <name val="Arial Narrow"/>
      <family val="2"/>
      <charset val="238"/>
    </font>
    <font>
      <sz val="10"/>
      <color indexed="56"/>
      <name val="Arial"/>
      <family val="2"/>
      <charset val="238"/>
    </font>
    <font>
      <sz val="10"/>
      <color indexed="56"/>
      <name val="Arial Narrow"/>
      <family val="2"/>
      <charset val="238"/>
    </font>
    <font>
      <sz val="9"/>
      <color indexed="56"/>
      <name val="Arial Narrow"/>
      <family val="2"/>
      <charset val="238"/>
    </font>
    <font>
      <sz val="12"/>
      <color indexed="56"/>
      <name val="Microsoft Himalaya"/>
    </font>
    <font>
      <sz val="8"/>
      <color indexed="56"/>
      <name val="Microsoft Himalaya"/>
    </font>
    <font>
      <sz val="11"/>
      <color indexed="56"/>
      <name val="Arial"/>
      <family val="2"/>
      <charset val="238"/>
    </font>
    <font>
      <sz val="9"/>
      <color indexed="49"/>
      <name val="Arial Narrow"/>
      <family val="2"/>
      <charset val="238"/>
    </font>
    <font>
      <sz val="8"/>
      <color indexed="56"/>
      <name val="Arial"/>
      <family val="2"/>
      <charset val="238"/>
    </font>
    <font>
      <b/>
      <sz val="10"/>
      <color indexed="22"/>
      <name val="Arial Narrow"/>
      <family val="2"/>
      <charset val="238"/>
    </font>
    <font>
      <b/>
      <sz val="10"/>
      <color indexed="22"/>
      <name val="Arial"/>
      <family val="2"/>
      <charset val="238"/>
    </font>
    <font>
      <sz val="12"/>
      <color indexed="9"/>
      <name val="Arial Narrow"/>
      <family val="2"/>
      <charset val="238"/>
    </font>
    <font>
      <sz val="10"/>
      <color indexed="10"/>
      <name val="Arial"/>
      <family val="2"/>
      <charset val="238"/>
    </font>
    <font>
      <sz val="8"/>
      <color indexed="9"/>
      <name val="Arial Narrow"/>
      <family val="2"/>
      <charset val="238"/>
    </font>
    <font>
      <sz val="8"/>
      <color indexed="56"/>
      <name val="Arial Narrow"/>
      <family val="2"/>
      <charset val="238"/>
    </font>
    <font>
      <sz val="10"/>
      <color indexed="9"/>
      <name val="Arial Narrow"/>
      <family val="2"/>
      <charset val="238"/>
    </font>
    <font>
      <sz val="9"/>
      <color indexed="9"/>
      <name val="Arial Narrow"/>
      <family val="2"/>
      <charset val="238"/>
    </font>
    <font>
      <b/>
      <sz val="10"/>
      <name val="Arial Narrow"/>
      <family val="2"/>
      <charset val="238"/>
    </font>
    <font>
      <sz val="10"/>
      <name val="Calibri"/>
      <family val="2"/>
      <charset val="238"/>
    </font>
    <font>
      <sz val="11"/>
      <color indexed="8"/>
      <name val="Calibri"/>
      <family val="2"/>
      <charset val="238"/>
    </font>
    <font>
      <sz val="11"/>
      <color indexed="9"/>
      <name val="Calibri"/>
      <family val="2"/>
      <charset val="238"/>
    </font>
    <font>
      <sz val="11"/>
      <color indexed="20"/>
      <name val="Calibri"/>
      <family val="2"/>
      <charset val="238"/>
    </font>
    <font>
      <b/>
      <sz val="11"/>
      <color indexed="52"/>
      <name val="Calibri"/>
      <family val="2"/>
      <charset val="238"/>
    </font>
    <font>
      <b/>
      <sz val="11"/>
      <color indexed="9"/>
      <name val="Calibri"/>
      <family val="2"/>
      <charset val="238"/>
    </font>
    <font>
      <i/>
      <sz val="11"/>
      <color indexed="23"/>
      <name val="Calibri"/>
      <family val="2"/>
      <charset val="238"/>
    </font>
    <font>
      <sz val="11"/>
      <color indexed="17"/>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2"/>
      <name val="Calibri"/>
      <family val="2"/>
      <charset val="238"/>
    </font>
    <font>
      <sz val="11"/>
      <color indexed="52"/>
      <name val="Calibri"/>
      <family val="2"/>
      <charset val="238"/>
    </font>
    <font>
      <sz val="11"/>
      <color indexed="60"/>
      <name val="Calibri"/>
      <family val="2"/>
      <charset val="238"/>
    </font>
    <font>
      <b/>
      <sz val="11"/>
      <color indexed="63"/>
      <name val="Calibri"/>
      <family val="2"/>
      <charset val="238"/>
    </font>
    <font>
      <b/>
      <sz val="18"/>
      <color indexed="56"/>
      <name val="Cambria"/>
      <family val="2"/>
      <charset val="238"/>
    </font>
    <font>
      <b/>
      <sz val="11"/>
      <color indexed="8"/>
      <name val="Calibri"/>
      <family val="2"/>
      <charset val="238"/>
    </font>
    <font>
      <sz val="11"/>
      <color indexed="10"/>
      <name val="Calibri"/>
      <family val="2"/>
      <charset val="238"/>
    </font>
    <font>
      <b/>
      <sz val="14"/>
      <color indexed="56"/>
      <name val="Arial Narrow"/>
      <family val="2"/>
      <charset val="238"/>
    </font>
    <font>
      <b/>
      <sz val="14"/>
      <name val="Arial Narrow"/>
      <family val="2"/>
      <charset val="238"/>
    </font>
    <font>
      <b/>
      <sz val="10"/>
      <name val="Arial"/>
      <family val="2"/>
      <charset val="238"/>
    </font>
    <font>
      <sz val="10"/>
      <color indexed="18"/>
      <name val="Cambria"/>
      <family val="1"/>
      <charset val="238"/>
    </font>
    <font>
      <sz val="11"/>
      <color indexed="18"/>
      <name val="Arial Narrow"/>
      <family val="2"/>
      <charset val="238"/>
    </font>
    <font>
      <sz val="12"/>
      <color indexed="18"/>
      <name val="Arial Narrow"/>
      <family val="2"/>
      <charset val="238"/>
    </font>
    <font>
      <b/>
      <sz val="12"/>
      <color indexed="18"/>
      <name val="Arial"/>
      <family val="2"/>
      <charset val="238"/>
    </font>
    <font>
      <sz val="10"/>
      <color indexed="8"/>
      <name val="Arial"/>
      <family val="2"/>
    </font>
    <font>
      <sz val="8"/>
      <color indexed="8"/>
      <name val="Arial"/>
      <family val="2"/>
    </font>
    <font>
      <sz val="10"/>
      <color rgb="FFFF0000"/>
      <name val="Arial"/>
      <family val="2"/>
      <charset val="238"/>
    </font>
    <font>
      <sz val="12"/>
      <color rgb="FF002060"/>
      <name val="Arial Narrow"/>
      <family val="2"/>
      <charset val="238"/>
    </font>
    <font>
      <sz val="12"/>
      <color rgb="FF002060"/>
      <name val="Microsoft Himalaya"/>
    </font>
    <font>
      <sz val="10"/>
      <color rgb="FF002060"/>
      <name val="Arial"/>
      <family val="2"/>
      <charset val="238"/>
    </font>
    <font>
      <sz val="8"/>
      <color rgb="FF002060"/>
      <name val="Microsoft Himalaya"/>
    </font>
    <font>
      <sz val="11"/>
      <color rgb="FF002060"/>
      <name val="Arial"/>
      <family val="2"/>
      <charset val="238"/>
    </font>
    <font>
      <sz val="10"/>
      <color rgb="FF002060"/>
      <name val="Microsoft Himalaya"/>
    </font>
    <font>
      <sz val="11"/>
      <color rgb="FF002060"/>
      <name val="Arial Narrow"/>
      <family val="2"/>
      <charset val="238"/>
    </font>
    <font>
      <sz val="9"/>
      <color rgb="FF002060"/>
      <name val="Arial"/>
      <family val="2"/>
      <charset val="238"/>
    </font>
    <font>
      <sz val="10"/>
      <color rgb="FF002060"/>
      <name val="Arial Narrow"/>
      <family val="2"/>
      <charset val="238"/>
    </font>
    <font>
      <sz val="9"/>
      <color rgb="FF002060"/>
      <name val="Microsoft Himalaya"/>
    </font>
    <font>
      <b/>
      <sz val="9"/>
      <color rgb="FF002060"/>
      <name val="Microsoft Himalaya"/>
    </font>
    <font>
      <b/>
      <sz val="9"/>
      <color rgb="FF002060"/>
      <name val="Arial Narrow"/>
      <family val="2"/>
      <charset val="238"/>
    </font>
    <font>
      <sz val="12"/>
      <color rgb="FFFF0000"/>
      <name val="Arial Narrow"/>
      <family val="2"/>
      <charset val="238"/>
    </font>
    <font>
      <sz val="11"/>
      <color rgb="FF002060"/>
      <name val="Calibri"/>
      <family val="2"/>
      <charset val="238"/>
      <scheme val="minor"/>
    </font>
    <font>
      <b/>
      <sz val="10"/>
      <color rgb="FFC00000"/>
      <name val="Arial"/>
      <family val="2"/>
      <charset val="238"/>
    </font>
    <font>
      <sz val="10"/>
      <color indexed="18"/>
      <name val="Calibri"/>
      <family val="2"/>
      <charset val="238"/>
      <scheme val="minor"/>
    </font>
    <font>
      <sz val="11"/>
      <color rgb="FFFF0000"/>
      <name val="Arial Narrow"/>
      <family val="2"/>
      <charset val="238"/>
    </font>
    <font>
      <sz val="10"/>
      <color rgb="FFC00000"/>
      <name val="Calibri"/>
      <family val="2"/>
      <charset val="238"/>
      <scheme val="minor"/>
    </font>
    <font>
      <sz val="10"/>
      <color rgb="FF002060"/>
      <name val="Calibri"/>
      <family val="2"/>
      <charset val="238"/>
      <scheme val="minor"/>
    </font>
    <font>
      <sz val="10"/>
      <color rgb="FF00B050"/>
      <name val="Arial"/>
      <family val="2"/>
      <charset val="238"/>
    </font>
    <font>
      <sz val="10"/>
      <color theme="0" tint="-0.34998626667073579"/>
      <name val="Arial"/>
      <family val="2"/>
      <charset val="238"/>
    </font>
    <font>
      <sz val="11"/>
      <color theme="0" tint="-0.249977111117893"/>
      <name val="Calibri"/>
      <family val="2"/>
      <charset val="238"/>
      <scheme val="minor"/>
    </font>
    <font>
      <u/>
      <sz val="10"/>
      <color rgb="FFC00000"/>
      <name val="Calibri"/>
      <family val="2"/>
      <charset val="238"/>
      <scheme val="minor"/>
    </font>
    <font>
      <sz val="11"/>
      <color rgb="FFFF0000"/>
      <name val="Calibri"/>
      <family val="2"/>
      <charset val="238"/>
      <scheme val="minor"/>
    </font>
    <font>
      <sz val="8"/>
      <color rgb="FF002060"/>
      <name val="Arial Narrow"/>
      <family val="2"/>
      <charset val="238"/>
    </font>
    <font>
      <sz val="9"/>
      <color rgb="FF002060"/>
      <name val="Arial Narrow"/>
      <family val="2"/>
      <charset val="238"/>
    </font>
    <font>
      <b/>
      <i/>
      <sz val="10"/>
      <color rgb="FFC00000"/>
      <name val="Arial"/>
      <family val="2"/>
      <charset val="238"/>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lightDown">
        <fgColor indexed="55"/>
        <bgColor indexed="22"/>
      </patternFill>
    </fill>
    <fill>
      <patternFill patternType="solid">
        <fgColor indexed="41"/>
        <bgColor indexed="64"/>
      </patternFill>
    </fill>
    <fill>
      <patternFill patternType="solid">
        <fgColor indexed="51"/>
        <bgColor indexed="64"/>
      </patternFill>
    </fill>
    <fill>
      <patternFill patternType="solid">
        <fgColor indexed="27"/>
        <bgColor indexed="64"/>
      </patternFill>
    </fill>
    <fill>
      <patternFill patternType="solid">
        <fgColor indexed="44"/>
        <bgColor indexed="64"/>
      </patternFill>
    </fill>
    <fill>
      <patternFill patternType="solid">
        <fgColor indexed="49"/>
        <bgColor indexed="64"/>
      </patternFill>
    </fill>
    <fill>
      <patternFill patternType="solid">
        <fgColor indexed="10"/>
        <bgColor indexed="64"/>
      </patternFill>
    </fill>
    <fill>
      <patternFill patternType="solid">
        <fgColor rgb="FFFFFF00"/>
        <bgColor indexed="64"/>
      </patternFill>
    </fill>
    <fill>
      <patternFill patternType="solid">
        <fgColor theme="0" tint="-0.14996795556505021"/>
        <bgColor indexed="64"/>
      </patternFill>
    </fill>
    <fill>
      <patternFill patternType="solid">
        <fgColor rgb="FFFFC000"/>
        <bgColor indexed="64"/>
      </patternFill>
    </fill>
    <fill>
      <patternFill patternType="solid">
        <fgColor theme="9" tint="0.59999389629810485"/>
        <bgColor indexed="64"/>
      </patternFill>
    </fill>
  </fills>
  <borders count="13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double">
        <color indexed="3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right/>
      <top/>
      <bottom style="thin">
        <color indexed="23"/>
      </bottom>
      <diagonal/>
    </border>
    <border>
      <left/>
      <right/>
      <top style="thin">
        <color indexed="23"/>
      </top>
      <bottom style="thin">
        <color indexed="23"/>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thin">
        <color indexed="23"/>
      </left>
      <right style="hair">
        <color indexed="23"/>
      </right>
      <top style="thin">
        <color indexed="23"/>
      </top>
      <bottom style="hair">
        <color indexed="23"/>
      </bottom>
      <diagonal/>
    </border>
    <border>
      <left style="hair">
        <color indexed="23"/>
      </left>
      <right style="hair">
        <color indexed="23"/>
      </right>
      <top style="thin">
        <color indexed="23"/>
      </top>
      <bottom style="hair">
        <color indexed="23"/>
      </bottom>
      <diagonal/>
    </border>
    <border>
      <left style="thin">
        <color indexed="23"/>
      </left>
      <right style="hair">
        <color indexed="23"/>
      </right>
      <top style="hair">
        <color indexed="23"/>
      </top>
      <bottom style="hair">
        <color indexed="23"/>
      </bottom>
      <diagonal/>
    </border>
    <border>
      <left style="hair">
        <color indexed="23"/>
      </left>
      <right style="hair">
        <color indexed="23"/>
      </right>
      <top style="hair">
        <color indexed="23"/>
      </top>
      <bottom style="hair">
        <color indexed="23"/>
      </bottom>
      <diagonal/>
    </border>
    <border>
      <left style="thin">
        <color indexed="23"/>
      </left>
      <right style="hair">
        <color indexed="23"/>
      </right>
      <top style="hair">
        <color indexed="23"/>
      </top>
      <bottom style="thin">
        <color indexed="23"/>
      </bottom>
      <diagonal/>
    </border>
    <border>
      <left style="hair">
        <color indexed="23"/>
      </left>
      <right style="hair">
        <color indexed="23"/>
      </right>
      <top style="hair">
        <color indexed="23"/>
      </top>
      <bottom style="thin">
        <color indexed="23"/>
      </bottom>
      <diagonal/>
    </border>
    <border>
      <left style="double">
        <color indexed="23"/>
      </left>
      <right style="double">
        <color indexed="23"/>
      </right>
      <top style="double">
        <color indexed="23"/>
      </top>
      <bottom style="double">
        <color indexed="23"/>
      </bottom>
      <diagonal/>
    </border>
    <border>
      <left/>
      <right/>
      <top/>
      <bottom style="thick">
        <color indexed="64"/>
      </bottom>
      <diagonal/>
    </border>
    <border>
      <left/>
      <right style="thin">
        <color indexed="23"/>
      </right>
      <top/>
      <bottom/>
      <diagonal/>
    </border>
    <border>
      <left style="thin">
        <color indexed="23"/>
      </left>
      <right/>
      <top/>
      <bottom/>
      <diagonal/>
    </border>
    <border>
      <left style="hair">
        <color indexed="23"/>
      </left>
      <right style="thin">
        <color indexed="23"/>
      </right>
      <top style="thin">
        <color indexed="23"/>
      </top>
      <bottom style="hair">
        <color indexed="23"/>
      </bottom>
      <diagonal/>
    </border>
    <border>
      <left style="hair">
        <color indexed="23"/>
      </left>
      <right/>
      <top style="hair">
        <color indexed="23"/>
      </top>
      <bottom style="hair">
        <color indexed="23"/>
      </bottom>
      <diagonal/>
    </border>
    <border>
      <left/>
      <right style="hair">
        <color indexed="23"/>
      </right>
      <top style="hair">
        <color indexed="23"/>
      </top>
      <bottom style="hair">
        <color indexed="23"/>
      </bottom>
      <diagonal/>
    </border>
    <border>
      <left style="hair">
        <color indexed="23"/>
      </left>
      <right style="thin">
        <color indexed="23"/>
      </right>
      <top style="hair">
        <color indexed="23"/>
      </top>
      <bottom style="hair">
        <color indexed="23"/>
      </bottom>
      <diagonal/>
    </border>
    <border>
      <left style="hair">
        <color indexed="23"/>
      </left>
      <right style="thin">
        <color indexed="23"/>
      </right>
      <top style="hair">
        <color indexed="23"/>
      </top>
      <bottom style="thin">
        <color indexed="23"/>
      </bottom>
      <diagonal/>
    </border>
    <border>
      <left style="hair">
        <color indexed="23"/>
      </left>
      <right/>
      <top style="thin">
        <color indexed="23"/>
      </top>
      <bottom style="hair">
        <color indexed="23"/>
      </bottom>
      <diagonal/>
    </border>
    <border>
      <left style="hair">
        <color indexed="23"/>
      </left>
      <right/>
      <top style="hair">
        <color indexed="23"/>
      </top>
      <bottom style="thin">
        <color indexed="23"/>
      </bottom>
      <diagonal/>
    </border>
    <border>
      <left/>
      <right style="thin">
        <color indexed="23"/>
      </right>
      <top style="thin">
        <color indexed="23"/>
      </top>
      <bottom/>
      <diagonal/>
    </border>
    <border>
      <left/>
      <right style="thin">
        <color indexed="23"/>
      </right>
      <top/>
      <bottom style="thin">
        <color indexed="23"/>
      </bottom>
      <diagonal/>
    </border>
    <border>
      <left style="thin">
        <color indexed="23"/>
      </left>
      <right/>
      <top style="thin">
        <color indexed="23"/>
      </top>
      <bottom style="hair">
        <color indexed="23"/>
      </bottom>
      <diagonal/>
    </border>
    <border>
      <left style="thin">
        <color indexed="23"/>
      </left>
      <right/>
      <top style="hair">
        <color indexed="23"/>
      </top>
      <bottom style="hair">
        <color indexed="23"/>
      </bottom>
      <diagonal/>
    </border>
    <border>
      <left style="thin">
        <color indexed="23"/>
      </left>
      <right/>
      <top style="hair">
        <color indexed="23"/>
      </top>
      <bottom style="thin">
        <color indexed="23"/>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bottom style="hair">
        <color indexed="23"/>
      </bottom>
      <diagonal/>
    </border>
    <border>
      <left style="hair">
        <color indexed="56"/>
      </left>
      <right style="hair">
        <color indexed="56"/>
      </right>
      <top style="hair">
        <color indexed="56"/>
      </top>
      <bottom style="hair">
        <color indexed="56"/>
      </bottom>
      <diagonal/>
    </border>
    <border>
      <left/>
      <right/>
      <top style="hair">
        <color indexed="23"/>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double">
        <color indexed="23"/>
      </left>
      <right/>
      <top style="double">
        <color indexed="23"/>
      </top>
      <bottom style="double">
        <color indexed="23"/>
      </bottom>
      <diagonal/>
    </border>
    <border>
      <left/>
      <right/>
      <top style="double">
        <color indexed="23"/>
      </top>
      <bottom style="double">
        <color indexed="23"/>
      </bottom>
      <diagonal/>
    </border>
    <border>
      <left/>
      <right style="double">
        <color indexed="23"/>
      </right>
      <top style="double">
        <color indexed="23"/>
      </top>
      <bottom style="double">
        <color indexed="23"/>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right style="thin">
        <color indexed="23"/>
      </right>
      <top style="hair">
        <color indexed="23"/>
      </top>
      <bottom style="hair">
        <color indexed="23"/>
      </bottom>
      <diagonal/>
    </border>
    <border>
      <left/>
      <right style="thin">
        <color indexed="23"/>
      </right>
      <top style="hair">
        <color indexed="23"/>
      </top>
      <bottom style="thin">
        <color indexed="23"/>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hair">
        <color indexed="64"/>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style="hair">
        <color indexed="64"/>
      </right>
      <top style="hair">
        <color indexed="64"/>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thin">
        <color indexed="23"/>
      </right>
      <top style="thin">
        <color indexed="23"/>
      </top>
      <bottom style="hair">
        <color indexed="23"/>
      </bottom>
      <diagonal/>
    </border>
    <border>
      <left style="thin">
        <color indexed="23"/>
      </left>
      <right style="hair">
        <color indexed="23"/>
      </right>
      <top/>
      <bottom style="hair">
        <color indexed="23"/>
      </bottom>
      <diagonal/>
    </border>
    <border>
      <left/>
      <right style="hair">
        <color indexed="23"/>
      </right>
      <top/>
      <bottom style="hair">
        <color indexed="23"/>
      </bottom>
      <diagonal/>
    </border>
    <border>
      <left style="hair">
        <color indexed="23"/>
      </left>
      <right style="hair">
        <color indexed="23"/>
      </right>
      <top/>
      <bottom style="hair">
        <color indexed="23"/>
      </bottom>
      <diagonal/>
    </border>
    <border>
      <left style="hair">
        <color indexed="23"/>
      </left>
      <right/>
      <top/>
      <bottom style="hair">
        <color indexed="23"/>
      </bottom>
      <diagonal/>
    </border>
    <border>
      <left style="hair">
        <color indexed="23"/>
      </left>
      <right style="thin">
        <color indexed="23"/>
      </right>
      <top/>
      <bottom style="hair">
        <color indexed="23"/>
      </bottom>
      <diagonal/>
    </border>
    <border>
      <left/>
      <right style="hair">
        <color indexed="23"/>
      </right>
      <top style="hair">
        <color indexed="23"/>
      </top>
      <bottom style="thin">
        <color indexed="23"/>
      </bottom>
      <diagonal/>
    </border>
    <border>
      <left/>
      <right/>
      <top/>
      <bottom style="thin">
        <color indexed="64"/>
      </bottom>
      <diagonal/>
    </border>
    <border>
      <left/>
      <right/>
      <top style="hair">
        <color indexed="23"/>
      </top>
      <bottom style="thin">
        <color indexed="23"/>
      </bottom>
      <diagonal/>
    </border>
    <border>
      <left/>
      <right/>
      <top style="thin">
        <color indexed="23"/>
      </top>
      <bottom/>
      <diagonal/>
    </border>
    <border>
      <left/>
      <right/>
      <top/>
      <bottom style="hair">
        <color indexed="56"/>
      </bottom>
      <diagonal/>
    </border>
    <border>
      <left style="thin">
        <color indexed="23"/>
      </left>
      <right/>
      <top/>
      <bottom style="thin">
        <color indexed="23"/>
      </bottom>
      <diagonal/>
    </border>
    <border>
      <left style="thin">
        <color indexed="23"/>
      </left>
      <right/>
      <top style="thin">
        <color indexed="23"/>
      </top>
      <bottom/>
      <diagonal/>
    </border>
    <border>
      <left style="thin">
        <color indexed="53"/>
      </left>
      <right/>
      <top/>
      <bottom/>
      <diagonal/>
    </border>
    <border>
      <left style="thin">
        <color indexed="53"/>
      </left>
      <right/>
      <top/>
      <bottom style="thin">
        <color indexed="23"/>
      </bottom>
      <diagonal/>
    </border>
    <border>
      <left style="thin">
        <color indexed="23"/>
      </left>
      <right/>
      <top style="thin">
        <color indexed="23"/>
      </top>
      <bottom style="thin">
        <color indexed="23"/>
      </bottom>
      <diagonal/>
    </border>
    <border>
      <left/>
      <right style="thin">
        <color indexed="23"/>
      </right>
      <top style="thin">
        <color indexed="23"/>
      </top>
      <bottom style="thin">
        <color indexed="23"/>
      </bottom>
      <diagonal/>
    </border>
    <border>
      <left/>
      <right style="medium">
        <color indexed="64"/>
      </right>
      <top/>
      <bottom/>
      <diagonal/>
    </border>
    <border>
      <left/>
      <right/>
      <top/>
      <bottom style="thin">
        <color indexed="53"/>
      </bottom>
      <diagonal/>
    </border>
    <border>
      <left/>
      <right/>
      <top style="thin">
        <color indexed="53"/>
      </top>
      <bottom/>
      <diagonal/>
    </border>
    <border>
      <left style="thin">
        <color indexed="53"/>
      </left>
      <right/>
      <top/>
      <bottom style="thin">
        <color indexed="53"/>
      </bottom>
      <diagonal/>
    </border>
    <border>
      <left/>
      <right style="thin">
        <color indexed="53"/>
      </right>
      <top style="thin">
        <color indexed="53"/>
      </top>
      <bottom/>
      <diagonal/>
    </border>
    <border>
      <left/>
      <right style="thin">
        <color indexed="53"/>
      </right>
      <top/>
      <bottom style="thin">
        <color indexed="53"/>
      </bottom>
      <diagonal/>
    </border>
    <border>
      <left/>
      <right style="thin">
        <color indexed="53"/>
      </right>
      <top/>
      <bottom/>
      <diagonal/>
    </border>
    <border>
      <left style="hair">
        <color indexed="53"/>
      </left>
      <right style="hair">
        <color indexed="53"/>
      </right>
      <top style="thin">
        <color indexed="53"/>
      </top>
      <bottom style="hair">
        <color indexed="53"/>
      </bottom>
      <diagonal/>
    </border>
    <border>
      <left style="hair">
        <color indexed="53"/>
      </left>
      <right style="thin">
        <color indexed="53"/>
      </right>
      <top style="thin">
        <color indexed="53"/>
      </top>
      <bottom style="hair">
        <color indexed="53"/>
      </bottom>
      <diagonal/>
    </border>
    <border>
      <left style="hair">
        <color indexed="53"/>
      </left>
      <right style="hair">
        <color indexed="53"/>
      </right>
      <top style="hair">
        <color indexed="53"/>
      </top>
      <bottom style="hair">
        <color indexed="53"/>
      </bottom>
      <diagonal/>
    </border>
    <border>
      <left style="hair">
        <color indexed="53"/>
      </left>
      <right style="thin">
        <color indexed="53"/>
      </right>
      <top style="hair">
        <color indexed="53"/>
      </top>
      <bottom style="hair">
        <color indexed="53"/>
      </bottom>
      <diagonal/>
    </border>
    <border>
      <left style="thin">
        <color indexed="53"/>
      </left>
      <right style="hair">
        <color indexed="53"/>
      </right>
      <top style="thin">
        <color indexed="53"/>
      </top>
      <bottom style="hair">
        <color indexed="53"/>
      </bottom>
      <diagonal/>
    </border>
    <border>
      <left style="thin">
        <color indexed="53"/>
      </left>
      <right style="hair">
        <color indexed="53"/>
      </right>
      <top style="hair">
        <color indexed="53"/>
      </top>
      <bottom style="hair">
        <color indexed="53"/>
      </bottom>
      <diagonal/>
    </border>
    <border>
      <left style="hair">
        <color indexed="53"/>
      </left>
      <right style="hair">
        <color indexed="53"/>
      </right>
      <top style="hair">
        <color indexed="53"/>
      </top>
      <bottom style="thin">
        <color indexed="53"/>
      </bottom>
      <diagonal/>
    </border>
    <border>
      <left style="hair">
        <color indexed="53"/>
      </left>
      <right style="thin">
        <color indexed="53"/>
      </right>
      <top style="hair">
        <color indexed="53"/>
      </top>
      <bottom style="thin">
        <color indexed="53"/>
      </bottom>
      <diagonal/>
    </border>
    <border>
      <left style="thin">
        <color indexed="53"/>
      </left>
      <right style="hair">
        <color indexed="53"/>
      </right>
      <top style="hair">
        <color indexed="53"/>
      </top>
      <bottom style="thin">
        <color indexed="53"/>
      </bottom>
      <diagonal/>
    </border>
    <border>
      <left/>
      <right/>
      <top/>
      <bottom style="double">
        <color rgb="FF002060"/>
      </bottom>
      <diagonal/>
    </border>
    <border>
      <left/>
      <right/>
      <top style="thin">
        <color indexed="23"/>
      </top>
      <bottom style="double">
        <color rgb="FF002060"/>
      </bottom>
      <diagonal/>
    </border>
    <border>
      <left/>
      <right/>
      <top style="double">
        <color rgb="FF002060"/>
      </top>
      <bottom/>
      <diagonal/>
    </border>
    <border>
      <left style="thin">
        <color theme="1" tint="0.34998626667073579"/>
      </left>
      <right/>
      <top style="thin">
        <color theme="1" tint="0.34998626667073579"/>
      </top>
      <bottom/>
      <diagonal/>
    </border>
    <border>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top/>
      <bottom style="thin">
        <color theme="1" tint="0.34998626667073579"/>
      </bottom>
      <diagonal/>
    </border>
    <border>
      <left/>
      <right style="thin">
        <color theme="1" tint="0.34998626667073579"/>
      </right>
      <top/>
      <bottom style="thin">
        <color theme="1" tint="0.34998626667073579"/>
      </bottom>
      <diagonal/>
    </border>
    <border>
      <left style="thin">
        <color theme="1" tint="0.24994659260841701"/>
      </left>
      <right/>
      <top style="thin">
        <color theme="1" tint="0.24994659260841701"/>
      </top>
      <bottom/>
      <diagonal/>
    </border>
    <border>
      <left/>
      <right/>
      <top style="thin">
        <color theme="1" tint="0.24994659260841701"/>
      </top>
      <bottom/>
      <diagonal/>
    </border>
    <border>
      <left/>
      <right style="thin">
        <color theme="1" tint="0.24994659260841701"/>
      </right>
      <top style="thin">
        <color theme="1" tint="0.24994659260841701"/>
      </top>
      <bottom/>
      <diagonal/>
    </border>
    <border>
      <left style="thin">
        <color theme="1" tint="0.24994659260841701"/>
      </left>
      <right/>
      <top/>
      <bottom/>
      <diagonal/>
    </border>
    <border>
      <left/>
      <right style="thin">
        <color theme="1" tint="0.24994659260841701"/>
      </right>
      <top/>
      <bottom/>
      <diagonal/>
    </border>
  </borders>
  <cellStyleXfs count="44">
    <xf numFmtId="0" fontId="0" fillId="0" borderId="0"/>
    <xf numFmtId="0" fontId="81" fillId="2" borderId="0" applyNumberFormat="0" applyBorder="0" applyAlignment="0" applyProtection="0"/>
    <xf numFmtId="0" fontId="81" fillId="3" borderId="0" applyNumberFormat="0" applyBorder="0" applyAlignment="0" applyProtection="0"/>
    <xf numFmtId="0" fontId="81" fillId="4" borderId="0" applyNumberFormat="0" applyBorder="0" applyAlignment="0" applyProtection="0"/>
    <xf numFmtId="0" fontId="81" fillId="5" borderId="0" applyNumberFormat="0" applyBorder="0" applyAlignment="0" applyProtection="0"/>
    <xf numFmtId="0" fontId="81" fillId="6" borderId="0" applyNumberFormat="0" applyBorder="0" applyAlignment="0" applyProtection="0"/>
    <xf numFmtId="0" fontId="81" fillId="7" borderId="0" applyNumberFormat="0" applyBorder="0" applyAlignment="0" applyProtection="0"/>
    <xf numFmtId="0" fontId="81" fillId="8" borderId="0" applyNumberFormat="0" applyBorder="0" applyAlignment="0" applyProtection="0"/>
    <xf numFmtId="0" fontId="81" fillId="9" borderId="0" applyNumberFormat="0" applyBorder="0" applyAlignment="0" applyProtection="0"/>
    <xf numFmtId="0" fontId="81" fillId="10" borderId="0" applyNumberFormat="0" applyBorder="0" applyAlignment="0" applyProtection="0"/>
    <xf numFmtId="0" fontId="81" fillId="5" borderId="0" applyNumberFormat="0" applyBorder="0" applyAlignment="0" applyProtection="0"/>
    <xf numFmtId="0" fontId="81" fillId="8" borderId="0" applyNumberFormat="0" applyBorder="0" applyAlignment="0" applyProtection="0"/>
    <xf numFmtId="0" fontId="81" fillId="11" borderId="0" applyNumberFormat="0" applyBorder="0" applyAlignment="0" applyProtection="0"/>
    <xf numFmtId="0" fontId="82" fillId="12" borderId="0" applyNumberFormat="0" applyBorder="0" applyAlignment="0" applyProtection="0"/>
    <xf numFmtId="0" fontId="82" fillId="9" borderId="0" applyNumberFormat="0" applyBorder="0" applyAlignment="0" applyProtection="0"/>
    <xf numFmtId="0" fontId="82" fillId="10" borderId="0" applyNumberFormat="0" applyBorder="0" applyAlignment="0" applyProtection="0"/>
    <xf numFmtId="0" fontId="82" fillId="13" borderId="0" applyNumberFormat="0" applyBorder="0" applyAlignment="0" applyProtection="0"/>
    <xf numFmtId="0" fontId="82" fillId="14" borderId="0" applyNumberFormat="0" applyBorder="0" applyAlignment="0" applyProtection="0"/>
    <xf numFmtId="0" fontId="82" fillId="15" borderId="0" applyNumberFormat="0" applyBorder="0" applyAlignment="0" applyProtection="0"/>
    <xf numFmtId="0" fontId="82" fillId="16" borderId="0" applyNumberFormat="0" applyBorder="0" applyAlignment="0" applyProtection="0"/>
    <xf numFmtId="0" fontId="82" fillId="17" borderId="0" applyNumberFormat="0" applyBorder="0" applyAlignment="0" applyProtection="0"/>
    <xf numFmtId="0" fontId="82" fillId="18" borderId="0" applyNumberFormat="0" applyBorder="0" applyAlignment="0" applyProtection="0"/>
    <xf numFmtId="0" fontId="82" fillId="13" borderId="0" applyNumberFormat="0" applyBorder="0" applyAlignment="0" applyProtection="0"/>
    <xf numFmtId="0" fontId="82" fillId="14" borderId="0" applyNumberFormat="0" applyBorder="0" applyAlignment="0" applyProtection="0"/>
    <xf numFmtId="0" fontId="82" fillId="19" borderId="0" applyNumberFormat="0" applyBorder="0" applyAlignment="0" applyProtection="0"/>
    <xf numFmtId="0" fontId="83" fillId="3" borderId="0" applyNumberFormat="0" applyBorder="0" applyAlignment="0" applyProtection="0"/>
    <xf numFmtId="0" fontId="84" fillId="20" borderId="1" applyNumberFormat="0" applyAlignment="0" applyProtection="0"/>
    <xf numFmtId="0" fontId="85" fillId="21" borderId="2" applyNumberFormat="0" applyAlignment="0" applyProtection="0"/>
    <xf numFmtId="0" fontId="86" fillId="0" borderId="0" applyNumberFormat="0" applyFill="0" applyBorder="0" applyAlignment="0" applyProtection="0"/>
    <xf numFmtId="0" fontId="87" fillId="4" borderId="0" applyNumberFormat="0" applyBorder="0" applyAlignment="0" applyProtection="0"/>
    <xf numFmtId="0" fontId="88" fillId="0" borderId="3" applyNumberFormat="0" applyFill="0" applyAlignment="0" applyProtection="0"/>
    <xf numFmtId="0" fontId="89" fillId="0" borderId="4" applyNumberFormat="0" applyFill="0" applyAlignment="0" applyProtection="0"/>
    <xf numFmtId="0" fontId="90" fillId="0" borderId="5" applyNumberFormat="0" applyFill="0" applyAlignment="0" applyProtection="0"/>
    <xf numFmtId="0" fontId="90" fillId="0" borderId="0" applyNumberFormat="0" applyFill="0" applyBorder="0" applyAlignment="0" applyProtection="0"/>
    <xf numFmtId="0" fontId="91" fillId="7" borderId="1" applyNumberFormat="0" applyAlignment="0" applyProtection="0"/>
    <xf numFmtId="0" fontId="92" fillId="0" borderId="6" applyNumberFormat="0" applyFill="0" applyAlignment="0" applyProtection="0"/>
    <xf numFmtId="0" fontId="93" fillId="22" borderId="0" applyNumberFormat="0" applyBorder="0" applyAlignment="0" applyProtection="0"/>
    <xf numFmtId="0" fontId="9" fillId="0" borderId="0"/>
    <xf numFmtId="0" fontId="9" fillId="0" borderId="0"/>
    <xf numFmtId="0" fontId="9" fillId="23" borderId="7" applyNumberFormat="0" applyFont="0" applyAlignment="0" applyProtection="0"/>
    <xf numFmtId="0" fontId="94" fillId="20" borderId="8" applyNumberFormat="0" applyAlignment="0" applyProtection="0"/>
    <xf numFmtId="0" fontId="95" fillId="0" borderId="0" applyNumberFormat="0" applyFill="0" applyBorder="0" applyAlignment="0" applyProtection="0"/>
    <xf numFmtId="0" fontId="96" fillId="0" borderId="9" applyNumberFormat="0" applyFill="0" applyAlignment="0" applyProtection="0"/>
    <xf numFmtId="0" fontId="97" fillId="0" borderId="0" applyNumberFormat="0" applyFill="0" applyBorder="0" applyAlignment="0" applyProtection="0"/>
  </cellStyleXfs>
  <cellXfs count="798">
    <xf numFmtId="0" fontId="0" fillId="0" borderId="0" xfId="0"/>
    <xf numFmtId="0" fontId="0" fillId="0" borderId="0" xfId="0" applyProtection="1">
      <protection locked="0"/>
    </xf>
    <xf numFmtId="0" fontId="25" fillId="0" borderId="0" xfId="37" applyFont="1"/>
    <xf numFmtId="0" fontId="28" fillId="0" borderId="0" xfId="37" applyFont="1" applyBorder="1" applyAlignment="1" applyProtection="1"/>
    <xf numFmtId="0" fontId="28" fillId="0" borderId="0" xfId="37" applyFont="1" applyBorder="1" applyAlignment="1" applyProtection="1">
      <alignment horizontal="left" indent="2"/>
    </xf>
    <xf numFmtId="0" fontId="28" fillId="0" borderId="0" xfId="37" applyFont="1" applyBorder="1" applyAlignment="1" applyProtection="1">
      <alignment horizontal="left" indent="1"/>
    </xf>
    <xf numFmtId="0" fontId="28" fillId="0" borderId="0" xfId="37" applyFont="1" applyBorder="1" applyAlignment="1" applyProtection="1">
      <alignment horizontal="left"/>
    </xf>
    <xf numFmtId="0" fontId="28" fillId="0" borderId="0" xfId="37" applyFont="1" applyBorder="1" applyAlignment="1" applyProtection="1">
      <alignment horizontal="left"/>
      <protection locked="0"/>
    </xf>
    <xf numFmtId="0" fontId="25" fillId="0" borderId="0" xfId="37" applyFont="1" applyAlignment="1">
      <alignment horizontal="left" indent="2"/>
    </xf>
    <xf numFmtId="0" fontId="25" fillId="0" borderId="0" xfId="37" applyFont="1" applyAlignment="1">
      <alignment horizontal="left" indent="1"/>
    </xf>
    <xf numFmtId="0" fontId="14" fillId="0" borderId="10" xfId="0" applyFont="1" applyBorder="1" applyAlignment="1" applyProtection="1"/>
    <xf numFmtId="0" fontId="0" fillId="0" borderId="0" xfId="0" applyFill="1" applyProtection="1"/>
    <xf numFmtId="166" fontId="6" fillId="0" borderId="0" xfId="0" applyNumberFormat="1" applyFont="1" applyFill="1" applyProtection="1"/>
    <xf numFmtId="0" fontId="3" fillId="0" borderId="0" xfId="0" applyFont="1" applyAlignment="1" applyProtection="1">
      <alignment horizontal="center"/>
    </xf>
    <xf numFmtId="0" fontId="0" fillId="0" borderId="0" xfId="0" applyFill="1" applyBorder="1" applyProtection="1"/>
    <xf numFmtId="166" fontId="12" fillId="0" borderId="0" xfId="0" applyNumberFormat="1" applyFont="1" applyFill="1" applyBorder="1" applyProtection="1"/>
    <xf numFmtId="166" fontId="12" fillId="0" borderId="0" xfId="0" applyNumberFormat="1" applyFont="1" applyFill="1" applyProtection="1"/>
    <xf numFmtId="166" fontId="14" fillId="0" borderId="10" xfId="0" applyNumberFormat="1" applyFont="1" applyFill="1" applyBorder="1" applyAlignment="1" applyProtection="1">
      <alignment vertical="top"/>
    </xf>
    <xf numFmtId="166" fontId="15" fillId="0" borderId="10" xfId="0" applyNumberFormat="1" applyFont="1" applyFill="1" applyBorder="1" applyProtection="1"/>
    <xf numFmtId="0" fontId="14" fillId="0" borderId="10" xfId="0" applyFont="1" applyBorder="1" applyAlignment="1" applyProtection="1">
      <alignment vertical="top"/>
    </xf>
    <xf numFmtId="0" fontId="16" fillId="0" borderId="10" xfId="0" applyFont="1" applyBorder="1" applyAlignment="1" applyProtection="1">
      <alignment vertical="top"/>
    </xf>
    <xf numFmtId="0" fontId="16" fillId="0" borderId="10" xfId="0" applyFont="1" applyBorder="1" applyProtection="1"/>
    <xf numFmtId="166" fontId="14" fillId="0" borderId="10" xfId="0" applyNumberFormat="1" applyFont="1" applyFill="1" applyBorder="1" applyAlignment="1" applyProtection="1">
      <alignment horizontal="right" vertical="top"/>
    </xf>
    <xf numFmtId="0" fontId="17" fillId="0" borderId="0" xfId="0" applyFont="1" applyFill="1" applyBorder="1" applyAlignment="1" applyProtection="1"/>
    <xf numFmtId="0" fontId="16" fillId="0" borderId="0" xfId="0" applyFont="1" applyFill="1" applyBorder="1" applyAlignment="1" applyProtection="1"/>
    <xf numFmtId="1" fontId="18" fillId="0" borderId="0" xfId="0" applyNumberFormat="1" applyFont="1" applyFill="1" applyBorder="1" applyAlignment="1" applyProtection="1">
      <alignment horizontal="center"/>
    </xf>
    <xf numFmtId="1" fontId="19" fillId="0" borderId="0" xfId="0" applyNumberFormat="1" applyFont="1" applyFill="1" applyBorder="1" applyAlignment="1" applyProtection="1">
      <alignment horizontal="center"/>
    </xf>
    <xf numFmtId="0" fontId="20" fillId="0" borderId="0" xfId="0" applyFont="1" applyFill="1" applyBorder="1" applyAlignment="1" applyProtection="1"/>
    <xf numFmtId="0" fontId="21" fillId="0" borderId="0" xfId="0" applyFont="1" applyFill="1" applyBorder="1" applyAlignment="1" applyProtection="1"/>
    <xf numFmtId="165" fontId="17" fillId="0" borderId="0" xfId="0" applyNumberFormat="1" applyFont="1" applyFill="1" applyBorder="1" applyAlignment="1" applyProtection="1">
      <alignment horizontal="center"/>
    </xf>
    <xf numFmtId="1" fontId="27" fillId="0" borderId="0" xfId="0" applyNumberFormat="1" applyFont="1" applyFill="1" applyBorder="1" applyAlignment="1" applyProtection="1">
      <alignment horizontal="right"/>
    </xf>
    <xf numFmtId="0" fontId="23" fillId="0" borderId="0" xfId="0" applyFont="1" applyFill="1" applyBorder="1" applyAlignment="1" applyProtection="1"/>
    <xf numFmtId="165" fontId="22" fillId="0" borderId="0" xfId="0" applyNumberFormat="1" applyFont="1" applyFill="1" applyBorder="1" applyAlignment="1" applyProtection="1">
      <alignment horizontal="center"/>
    </xf>
    <xf numFmtId="0" fontId="22" fillId="0" borderId="0" xfId="0" applyFont="1" applyFill="1" applyBorder="1" applyAlignment="1" applyProtection="1"/>
    <xf numFmtId="0" fontId="26" fillId="0" borderId="0" xfId="0" applyFont="1" applyFill="1" applyBorder="1" applyAlignment="1" applyProtection="1"/>
    <xf numFmtId="0" fontId="26" fillId="0" borderId="0" xfId="0" applyFont="1" applyFill="1" applyBorder="1" applyAlignment="1" applyProtection="1">
      <alignment horizontal="left"/>
    </xf>
    <xf numFmtId="0" fontId="23" fillId="0" borderId="10" xfId="0" applyFont="1" applyFill="1" applyBorder="1" applyAlignment="1" applyProtection="1"/>
    <xf numFmtId="1" fontId="14" fillId="0" borderId="0" xfId="0" applyNumberFormat="1" applyFont="1" applyFill="1" applyBorder="1" applyAlignment="1" applyProtection="1">
      <alignment horizontal="left" vertical="center"/>
    </xf>
    <xf numFmtId="1" fontId="19" fillId="0" borderId="0" xfId="0" applyNumberFormat="1" applyFont="1" applyFill="1" applyBorder="1" applyAlignment="1" applyProtection="1">
      <alignment horizontal="center" vertical="center"/>
    </xf>
    <xf numFmtId="0" fontId="20" fillId="0" borderId="0" xfId="0" applyFont="1" applyFill="1" applyBorder="1" applyAlignment="1" applyProtection="1">
      <alignment vertical="center"/>
    </xf>
    <xf numFmtId="0" fontId="21" fillId="0" borderId="0" xfId="0" applyFont="1" applyFill="1" applyBorder="1" applyAlignment="1" applyProtection="1">
      <alignment vertical="center"/>
    </xf>
    <xf numFmtId="0" fontId="14" fillId="0" borderId="0" xfId="0" applyFont="1" applyFill="1" applyBorder="1" applyAlignment="1" applyProtection="1">
      <alignment horizontal="right"/>
    </xf>
    <xf numFmtId="164" fontId="24" fillId="0" borderId="0" xfId="0" applyNumberFormat="1" applyFont="1" applyFill="1" applyBorder="1" applyAlignment="1" applyProtection="1">
      <alignment horizontal="left" vertical="top"/>
    </xf>
    <xf numFmtId="0" fontId="22" fillId="0" borderId="0" xfId="0" applyFont="1" applyFill="1" applyBorder="1" applyAlignment="1" applyProtection="1">
      <alignment horizontal="left"/>
    </xf>
    <xf numFmtId="0" fontId="14" fillId="0" borderId="0" xfId="0" applyFont="1" applyFill="1" applyBorder="1" applyAlignment="1" applyProtection="1">
      <alignment horizontal="left"/>
    </xf>
    <xf numFmtId="0" fontId="20" fillId="0" borderId="0" xfId="0" applyFont="1" applyFill="1" applyBorder="1" applyAlignment="1" applyProtection="1">
      <alignment horizontal="right"/>
    </xf>
    <xf numFmtId="0" fontId="20" fillId="0" borderId="0" xfId="0" applyFont="1" applyFill="1" applyBorder="1" applyAlignment="1" applyProtection="1">
      <alignment horizontal="left"/>
    </xf>
    <xf numFmtId="164" fontId="24" fillId="0" borderId="0" xfId="0" applyNumberFormat="1" applyFont="1" applyFill="1" applyBorder="1" applyAlignment="1" applyProtection="1">
      <alignment horizontal="center" vertical="top"/>
    </xf>
    <xf numFmtId="0" fontId="22" fillId="0" borderId="0" xfId="0" applyFont="1" applyFill="1" applyBorder="1" applyAlignment="1" applyProtection="1">
      <alignment horizontal="right"/>
    </xf>
    <xf numFmtId="0" fontId="5" fillId="0" borderId="0" xfId="0" applyFont="1" applyBorder="1" applyAlignment="1" applyProtection="1">
      <alignment horizontal="left" vertical="center"/>
    </xf>
    <xf numFmtId="0" fontId="5" fillId="0" borderId="0" xfId="0" applyFont="1" applyBorder="1" applyAlignment="1" applyProtection="1">
      <alignment horizontal="center" vertical="center"/>
    </xf>
    <xf numFmtId="166" fontId="8" fillId="0" borderId="10" xfId="0" applyNumberFormat="1" applyFont="1" applyFill="1" applyBorder="1" applyAlignment="1" applyProtection="1">
      <alignment vertical="top"/>
    </xf>
    <xf numFmtId="0" fontId="30" fillId="0" borderId="0" xfId="0" applyFont="1" applyFill="1" applyBorder="1" applyAlignment="1" applyProtection="1"/>
    <xf numFmtId="0" fontId="30" fillId="0" borderId="0" xfId="0" applyFont="1" applyFill="1" applyBorder="1" applyAlignment="1" applyProtection="1">
      <alignment horizontal="center"/>
    </xf>
    <xf numFmtId="164" fontId="24" fillId="0" borderId="0" xfId="0" applyNumberFormat="1" applyFont="1" applyFill="1" applyBorder="1" applyAlignment="1" applyProtection="1">
      <alignment vertical="top"/>
    </xf>
    <xf numFmtId="0" fontId="14" fillId="0" borderId="0" xfId="0" applyFont="1" applyFill="1" applyBorder="1" applyAlignment="1" applyProtection="1"/>
    <xf numFmtId="0" fontId="25" fillId="0" borderId="0" xfId="0" applyFont="1" applyFill="1" applyBorder="1" applyAlignment="1" applyProtection="1">
      <alignment horizontal="center"/>
    </xf>
    <xf numFmtId="1" fontId="32" fillId="0" borderId="0" xfId="0" applyNumberFormat="1" applyFont="1" applyFill="1" applyBorder="1" applyAlignment="1" applyProtection="1">
      <alignment horizontal="right"/>
    </xf>
    <xf numFmtId="49" fontId="16" fillId="0" borderId="0" xfId="0" applyNumberFormat="1" applyFont="1" applyFill="1" applyBorder="1" applyAlignment="1" applyProtection="1"/>
    <xf numFmtId="49" fontId="16" fillId="0" borderId="0" xfId="0" applyNumberFormat="1" applyFont="1" applyFill="1" applyBorder="1" applyAlignment="1" applyProtection="1">
      <alignment horizontal="left"/>
    </xf>
    <xf numFmtId="0" fontId="14" fillId="0" borderId="0" xfId="0" applyFont="1" applyFill="1" applyBorder="1" applyAlignment="1" applyProtection="1">
      <alignment vertical="center"/>
    </xf>
    <xf numFmtId="1" fontId="33" fillId="0" borderId="0" xfId="0" applyNumberFormat="1" applyFont="1" applyFill="1" applyBorder="1" applyAlignment="1" applyProtection="1"/>
    <xf numFmtId="1" fontId="27" fillId="0" borderId="0" xfId="0" applyNumberFormat="1" applyFont="1" applyFill="1" applyBorder="1" applyAlignment="1" applyProtection="1"/>
    <xf numFmtId="0" fontId="31" fillId="0" borderId="0" xfId="0" applyFont="1" applyFill="1" applyBorder="1" applyAlignment="1" applyProtection="1">
      <alignment vertical="center"/>
    </xf>
    <xf numFmtId="166" fontId="14" fillId="0" borderId="0" xfId="0" applyNumberFormat="1" applyFont="1" applyFill="1" applyBorder="1" applyAlignment="1" applyProtection="1">
      <alignment vertical="top"/>
    </xf>
    <xf numFmtId="0" fontId="25" fillId="0" borderId="0" xfId="0" applyFont="1" applyFill="1" applyBorder="1" applyAlignment="1" applyProtection="1"/>
    <xf numFmtId="0" fontId="25" fillId="0" borderId="0" xfId="0" applyFont="1" applyFill="1" applyBorder="1" applyAlignment="1" applyProtection="1">
      <alignment horizontal="left"/>
    </xf>
    <xf numFmtId="0" fontId="17" fillId="0" borderId="0" xfId="0" applyFont="1" applyFill="1" applyBorder="1" applyAlignment="1" applyProtection="1">
      <alignment horizontal="right"/>
    </xf>
    <xf numFmtId="0" fontId="35" fillId="0" borderId="0" xfId="0" applyFont="1" applyFill="1" applyBorder="1" applyAlignment="1" applyProtection="1">
      <alignment horizontal="center"/>
    </xf>
    <xf numFmtId="0" fontId="0" fillId="0" borderId="0" xfId="0" applyFill="1"/>
    <xf numFmtId="0" fontId="0" fillId="0" borderId="0" xfId="0" applyFill="1" applyProtection="1">
      <protection hidden="1"/>
    </xf>
    <xf numFmtId="0" fontId="36" fillId="0" borderId="11" xfId="0" applyFont="1" applyFill="1" applyBorder="1" applyAlignment="1" applyProtection="1">
      <alignment horizontal="center"/>
      <protection hidden="1"/>
    </xf>
    <xf numFmtId="0" fontId="36" fillId="0" borderId="12" xfId="0" applyFont="1" applyFill="1" applyBorder="1" applyAlignment="1" applyProtection="1">
      <alignment horizontal="center"/>
      <protection hidden="1"/>
    </xf>
    <xf numFmtId="0" fontId="36" fillId="0" borderId="13" xfId="0" applyFont="1" applyFill="1" applyBorder="1" applyAlignment="1" applyProtection="1">
      <alignment horizontal="center"/>
      <protection hidden="1"/>
    </xf>
    <xf numFmtId="0" fontId="0" fillId="0" borderId="14" xfId="0" applyFill="1" applyBorder="1" applyAlignment="1" applyProtection="1">
      <alignment horizontal="center"/>
      <protection hidden="1"/>
    </xf>
    <xf numFmtId="0" fontId="36" fillId="0" borderId="15" xfId="0" applyFont="1" applyFill="1" applyBorder="1" applyAlignment="1" applyProtection="1">
      <alignment horizontal="center"/>
      <protection hidden="1"/>
    </xf>
    <xf numFmtId="0" fontId="36" fillId="0" borderId="16" xfId="0" applyFont="1" applyFill="1" applyBorder="1" applyAlignment="1" applyProtection="1">
      <alignment horizontal="center"/>
      <protection hidden="1"/>
    </xf>
    <xf numFmtId="0" fontId="36" fillId="0" borderId="17" xfId="0" applyFont="1" applyFill="1" applyBorder="1" applyAlignment="1" applyProtection="1">
      <alignment horizontal="center"/>
      <protection hidden="1"/>
    </xf>
    <xf numFmtId="0" fontId="37" fillId="0" borderId="0" xfId="0" applyFont="1" applyFill="1" applyProtection="1">
      <protection hidden="1"/>
    </xf>
    <xf numFmtId="0" fontId="0" fillId="0" borderId="0" xfId="0" applyFill="1" applyAlignment="1" applyProtection="1">
      <alignment horizontal="left" vertical="top"/>
      <protection hidden="1"/>
    </xf>
    <xf numFmtId="0" fontId="0" fillId="0" borderId="0" xfId="0" applyFill="1" applyAlignment="1" applyProtection="1">
      <alignment horizontal="center"/>
      <protection hidden="1"/>
    </xf>
    <xf numFmtId="0" fontId="40" fillId="0" borderId="0" xfId="0" applyFont="1" applyFill="1" applyProtection="1"/>
    <xf numFmtId="0" fontId="40" fillId="0" borderId="0" xfId="0" applyFont="1" applyFill="1" applyBorder="1" applyProtection="1"/>
    <xf numFmtId="0" fontId="0" fillId="0" borderId="0" xfId="0" applyBorder="1" applyAlignment="1" applyProtection="1">
      <alignment horizontal="center"/>
      <protection locked="0"/>
    </xf>
    <xf numFmtId="0" fontId="0" fillId="0" borderId="18" xfId="0" applyBorder="1" applyProtection="1">
      <protection locked="0"/>
    </xf>
    <xf numFmtId="0" fontId="0" fillId="0" borderId="19" xfId="0" applyBorder="1" applyProtection="1">
      <protection locked="0"/>
    </xf>
    <xf numFmtId="0" fontId="0" fillId="0" borderId="20" xfId="0" applyBorder="1" applyProtection="1">
      <protection locked="0"/>
    </xf>
    <xf numFmtId="0" fontId="39" fillId="0" borderId="0" xfId="0" applyFont="1" applyProtection="1">
      <protection locked="0"/>
    </xf>
    <xf numFmtId="0" fontId="5" fillId="0" borderId="21" xfId="0" applyFont="1" applyBorder="1" applyAlignment="1" applyProtection="1">
      <alignment horizontal="left"/>
    </xf>
    <xf numFmtId="0" fontId="3" fillId="0" borderId="21" xfId="0" applyFont="1" applyBorder="1" applyAlignment="1" applyProtection="1">
      <alignment horizontal="left"/>
    </xf>
    <xf numFmtId="0" fontId="5" fillId="0" borderId="22" xfId="0" applyFont="1" applyBorder="1" applyAlignment="1" applyProtection="1">
      <alignment horizontal="left"/>
    </xf>
    <xf numFmtId="0" fontId="3" fillId="0" borderId="22" xfId="0" applyFont="1" applyBorder="1" applyAlignment="1" applyProtection="1">
      <alignment horizontal="left"/>
    </xf>
    <xf numFmtId="0" fontId="0" fillId="0" borderId="23" xfId="0" applyBorder="1" applyProtection="1">
      <protection locked="0"/>
    </xf>
    <xf numFmtId="0" fontId="0" fillId="0" borderId="24" xfId="0" applyBorder="1" applyProtection="1">
      <protection locked="0"/>
    </xf>
    <xf numFmtId="0" fontId="0" fillId="0" borderId="25" xfId="0" applyBorder="1" applyProtection="1">
      <protection locked="0"/>
    </xf>
    <xf numFmtId="166" fontId="5" fillId="0" borderId="26" xfId="0" applyNumberFormat="1" applyFont="1" applyFill="1" applyBorder="1" applyAlignment="1" applyProtection="1">
      <alignment vertical="center"/>
    </xf>
    <xf numFmtId="167" fontId="5" fillId="0" borderId="27" xfId="0" applyNumberFormat="1" applyFont="1" applyFill="1" applyBorder="1" applyAlignment="1" applyProtection="1">
      <alignment vertical="center"/>
    </xf>
    <xf numFmtId="166" fontId="5" fillId="0" borderId="28" xfId="0" applyNumberFormat="1" applyFont="1" applyFill="1" applyBorder="1" applyAlignment="1" applyProtection="1">
      <alignment vertical="center"/>
    </xf>
    <xf numFmtId="167" fontId="5" fillId="0" borderId="29" xfId="0" applyNumberFormat="1" applyFont="1" applyFill="1" applyBorder="1" applyAlignment="1" applyProtection="1">
      <alignment vertical="center"/>
    </xf>
    <xf numFmtId="166" fontId="5" fillId="0" borderId="30" xfId="0" applyNumberFormat="1" applyFont="1" applyFill="1" applyBorder="1" applyAlignment="1" applyProtection="1">
      <alignment vertical="center"/>
    </xf>
    <xf numFmtId="167" fontId="5" fillId="0" borderId="31" xfId="0" applyNumberFormat="1" applyFont="1" applyFill="1" applyBorder="1" applyAlignment="1" applyProtection="1">
      <alignment vertical="center"/>
    </xf>
    <xf numFmtId="0" fontId="5" fillId="0" borderId="0" xfId="0" applyFont="1" applyBorder="1" applyAlignment="1" applyProtection="1">
      <alignment horizontal="left"/>
    </xf>
    <xf numFmtId="0" fontId="3" fillId="0" borderId="0" xfId="0" applyFont="1" applyBorder="1" applyAlignment="1" applyProtection="1">
      <alignment horizontal="left"/>
    </xf>
    <xf numFmtId="0" fontId="20" fillId="0" borderId="0" xfId="0" applyFont="1" applyFill="1" applyBorder="1" applyAlignment="1" applyProtection="1">
      <alignment horizontal="center"/>
    </xf>
    <xf numFmtId="0" fontId="28" fillId="0" borderId="28" xfId="37" applyFont="1" applyBorder="1" applyAlignment="1" applyProtection="1"/>
    <xf numFmtId="0" fontId="28" fillId="0" borderId="29" xfId="37" applyFont="1" applyBorder="1" applyAlignment="1" applyProtection="1"/>
    <xf numFmtId="0" fontId="41" fillId="0" borderId="0" xfId="0" applyFont="1" applyAlignment="1">
      <alignment vertical="center"/>
    </xf>
    <xf numFmtId="0" fontId="41" fillId="0" borderId="0" xfId="0" applyFont="1" applyAlignment="1">
      <alignment horizontal="center" vertical="center"/>
    </xf>
    <xf numFmtId="0" fontId="41" fillId="0" borderId="0" xfId="0" applyFont="1" applyAlignment="1">
      <alignment horizontal="right" vertical="center"/>
    </xf>
    <xf numFmtId="0" fontId="42" fillId="0" borderId="0" xfId="0" applyFont="1" applyAlignment="1">
      <alignment vertical="center"/>
    </xf>
    <xf numFmtId="0" fontId="43" fillId="0" borderId="0" xfId="0" applyFont="1" applyAlignment="1">
      <alignment vertical="center"/>
    </xf>
    <xf numFmtId="0" fontId="43" fillId="0" borderId="0" xfId="0" applyFont="1" applyAlignment="1">
      <alignment horizontal="center" vertical="center"/>
    </xf>
    <xf numFmtId="0" fontId="42" fillId="0" borderId="0" xfId="0" applyFont="1" applyAlignment="1">
      <alignment horizontal="right" vertical="center" indent="1"/>
    </xf>
    <xf numFmtId="0" fontId="42" fillId="0" borderId="0" xfId="0" applyFont="1" applyAlignment="1">
      <alignment horizontal="right" vertical="center"/>
    </xf>
    <xf numFmtId="0" fontId="43" fillId="0" borderId="0" xfId="0" applyFont="1" applyBorder="1" applyAlignment="1">
      <alignment vertical="center"/>
    </xf>
    <xf numFmtId="0" fontId="43" fillId="0" borderId="1" xfId="0" applyFont="1" applyBorder="1" applyAlignment="1">
      <alignment horizontal="center" vertical="center"/>
    </xf>
    <xf numFmtId="0" fontId="43" fillId="0" borderId="1" xfId="0" applyFont="1" applyBorder="1" applyAlignment="1">
      <alignment vertical="center"/>
    </xf>
    <xf numFmtId="0" fontId="43" fillId="0" borderId="32" xfId="0" applyFont="1" applyBorder="1" applyAlignment="1">
      <alignment vertical="center"/>
    </xf>
    <xf numFmtId="0" fontId="43" fillId="0" borderId="33" xfId="0" applyFont="1" applyBorder="1" applyAlignment="1">
      <alignment vertical="center"/>
    </xf>
    <xf numFmtId="0" fontId="20" fillId="0" borderId="10" xfId="0" applyFont="1" applyFill="1" applyBorder="1" applyAlignment="1" applyProtection="1">
      <alignment shrinkToFit="1"/>
      <protection hidden="1"/>
    </xf>
    <xf numFmtId="0" fontId="66" fillId="0" borderId="0" xfId="0" applyFont="1" applyFill="1" applyBorder="1" applyAlignment="1" applyProtection="1">
      <alignment shrinkToFit="1"/>
    </xf>
    <xf numFmtId="0" fontId="61" fillId="0" borderId="0" xfId="0" applyFont="1" applyFill="1" applyBorder="1" applyAlignment="1" applyProtection="1">
      <alignment shrinkToFit="1"/>
    </xf>
    <xf numFmtId="0" fontId="66" fillId="0" borderId="34" xfId="0" applyFont="1" applyFill="1" applyBorder="1" applyAlignment="1" applyProtection="1">
      <alignment shrinkToFit="1"/>
    </xf>
    <xf numFmtId="0" fontId="61" fillId="0" borderId="35" xfId="0" applyFont="1" applyFill="1" applyBorder="1" applyAlignment="1" applyProtection="1">
      <alignment shrinkToFit="1"/>
    </xf>
    <xf numFmtId="164" fontId="67" fillId="0" borderId="0" xfId="0" applyNumberFormat="1" applyFont="1" applyFill="1" applyBorder="1" applyAlignment="1" applyProtection="1">
      <alignment shrinkToFit="1"/>
    </xf>
    <xf numFmtId="0" fontId="66" fillId="0" borderId="10" xfId="0" applyFont="1" applyFill="1" applyBorder="1" applyAlignment="1" applyProtection="1">
      <alignment shrinkToFit="1"/>
    </xf>
    <xf numFmtId="166" fontId="68" fillId="0" borderId="10" xfId="0" applyNumberFormat="1" applyFont="1" applyFill="1" applyBorder="1" applyAlignment="1" applyProtection="1">
      <alignment vertical="top" shrinkToFit="1"/>
    </xf>
    <xf numFmtId="0" fontId="62" fillId="0" borderId="0" xfId="0" applyFont="1" applyFill="1" applyBorder="1" applyAlignment="1" applyProtection="1">
      <alignment horizontal="left" shrinkToFit="1"/>
    </xf>
    <xf numFmtId="0" fontId="63" fillId="0" borderId="0" xfId="0" applyFont="1" applyBorder="1" applyAlignment="1" applyProtection="1">
      <alignment shrinkToFit="1"/>
    </xf>
    <xf numFmtId="0" fontId="0" fillId="0" borderId="0" xfId="0" applyBorder="1" applyAlignment="1" applyProtection="1">
      <alignment shrinkToFit="1"/>
    </xf>
    <xf numFmtId="167" fontId="5" fillId="0" borderId="0" xfId="0" applyNumberFormat="1" applyFont="1" applyFill="1" applyBorder="1" applyAlignment="1" applyProtection="1">
      <alignment vertical="center"/>
    </xf>
    <xf numFmtId="0" fontId="3" fillId="0" borderId="0" xfId="0" applyFont="1" applyAlignment="1" applyProtection="1">
      <alignment shrinkToFit="1"/>
    </xf>
    <xf numFmtId="0" fontId="2" fillId="0" borderId="0" xfId="0" applyFont="1" applyAlignment="1" applyProtection="1">
      <alignment horizontal="center" shrinkToFit="1"/>
    </xf>
    <xf numFmtId="0" fontId="3" fillId="0" borderId="0" xfId="0" applyFont="1" applyAlignment="1" applyProtection="1">
      <alignment horizontal="center" shrinkToFit="1"/>
    </xf>
    <xf numFmtId="49" fontId="2" fillId="0" borderId="0" xfId="0" applyNumberFormat="1" applyFont="1" applyAlignment="1" applyProtection="1">
      <alignment horizontal="center" shrinkToFit="1"/>
    </xf>
    <xf numFmtId="0" fontId="2" fillId="0" borderId="0" xfId="0" applyFont="1" applyAlignment="1" applyProtection="1">
      <alignment horizontal="center" shrinkToFit="1"/>
      <protection locked="0"/>
    </xf>
    <xf numFmtId="0" fontId="4" fillId="0" borderId="27" xfId="0" applyFont="1" applyBorder="1" applyAlignment="1" applyProtection="1">
      <alignment horizontal="center" vertical="center" shrinkToFit="1"/>
    </xf>
    <xf numFmtId="0" fontId="4" fillId="0" borderId="36" xfId="0" applyFont="1" applyBorder="1" applyAlignment="1" applyProtection="1">
      <alignment horizontal="center" vertical="center" shrinkToFit="1"/>
      <protection locked="0"/>
    </xf>
    <xf numFmtId="0" fontId="4" fillId="0" borderId="0" xfId="0" applyFont="1" applyBorder="1" applyAlignment="1" applyProtection="1">
      <alignment horizontal="center" vertical="center" shrinkToFit="1"/>
    </xf>
    <xf numFmtId="0" fontId="3" fillId="24" borderId="37" xfId="0" applyFont="1" applyFill="1" applyBorder="1" applyAlignment="1" applyProtection="1">
      <alignment horizontal="center" vertical="center" shrinkToFit="1"/>
    </xf>
    <xf numFmtId="0" fontId="3" fillId="24" borderId="38" xfId="0" applyFont="1" applyFill="1" applyBorder="1" applyAlignment="1" applyProtection="1">
      <alignment horizontal="center" vertical="center" shrinkToFit="1"/>
    </xf>
    <xf numFmtId="0" fontId="3" fillId="0" borderId="29" xfId="0" applyFont="1" applyBorder="1" applyAlignment="1" applyProtection="1">
      <alignment horizontal="center" vertical="center" shrinkToFit="1"/>
    </xf>
    <xf numFmtId="0" fontId="3" fillId="0" borderId="39" xfId="0" applyFont="1" applyBorder="1" applyAlignment="1" applyProtection="1">
      <alignment horizontal="center" vertical="center" shrinkToFit="1"/>
      <protection locked="0"/>
    </xf>
    <xf numFmtId="0" fontId="3" fillId="0" borderId="31" xfId="0" applyFont="1" applyBorder="1" applyAlignment="1" applyProtection="1">
      <alignment horizontal="center" vertical="center" shrinkToFit="1"/>
    </xf>
    <xf numFmtId="0" fontId="3" fillId="0" borderId="40" xfId="0" applyFont="1" applyBorder="1" applyAlignment="1" applyProtection="1">
      <alignment horizontal="center" vertical="center" shrinkToFit="1"/>
      <protection locked="0"/>
    </xf>
    <xf numFmtId="0" fontId="63" fillId="0" borderId="0" xfId="0" applyFont="1" applyAlignment="1" applyProtection="1">
      <alignment shrinkToFit="1"/>
    </xf>
    <xf numFmtId="0" fontId="9" fillId="0" borderId="0" xfId="0" applyFont="1" applyAlignment="1" applyProtection="1">
      <alignment shrinkToFit="1"/>
    </xf>
    <xf numFmtId="0" fontId="5" fillId="0" borderId="27" xfId="0" applyFont="1" applyBorder="1" applyAlignment="1" applyProtection="1">
      <alignment horizontal="left" vertical="center" shrinkToFit="1"/>
    </xf>
    <xf numFmtId="1" fontId="3" fillId="0" borderId="27" xfId="0" applyNumberFormat="1" applyFont="1" applyBorder="1" applyAlignment="1" applyProtection="1">
      <alignment horizontal="center" vertical="center" shrinkToFit="1"/>
    </xf>
    <xf numFmtId="165" fontId="5" fillId="0" borderId="27" xfId="0" applyNumberFormat="1" applyFont="1" applyBorder="1" applyAlignment="1" applyProtection="1">
      <alignment horizontal="center" vertical="center" shrinkToFit="1"/>
    </xf>
    <xf numFmtId="165" fontId="5" fillId="0" borderId="27" xfId="0" applyNumberFormat="1" applyFont="1" applyBorder="1" applyAlignment="1" applyProtection="1">
      <alignment horizontal="center" vertical="center" shrinkToFit="1"/>
      <protection locked="0"/>
    </xf>
    <xf numFmtId="165" fontId="5" fillId="0" borderId="36" xfId="0" applyNumberFormat="1" applyFont="1" applyBorder="1" applyAlignment="1" applyProtection="1">
      <alignment horizontal="center" vertical="center" shrinkToFit="1"/>
    </xf>
    <xf numFmtId="0" fontId="5" fillId="0" borderId="29" xfId="0" applyFont="1" applyBorder="1" applyAlignment="1" applyProtection="1">
      <alignment horizontal="left" vertical="center" shrinkToFit="1"/>
    </xf>
    <xf numFmtId="1" fontId="3" fillId="0" borderId="29" xfId="0" applyNumberFormat="1" applyFont="1" applyBorder="1" applyAlignment="1" applyProtection="1">
      <alignment horizontal="center" vertical="center" shrinkToFit="1"/>
    </xf>
    <xf numFmtId="165" fontId="5" fillId="0" borderId="29" xfId="0" applyNumberFormat="1" applyFont="1" applyBorder="1" applyAlignment="1" applyProtection="1">
      <alignment horizontal="center" vertical="center" shrinkToFit="1"/>
    </xf>
    <xf numFmtId="165" fontId="5" fillId="0" borderId="29" xfId="0" applyNumberFormat="1" applyFont="1" applyBorder="1" applyAlignment="1" applyProtection="1">
      <alignment horizontal="center" vertical="center" shrinkToFit="1"/>
      <protection locked="0"/>
    </xf>
    <xf numFmtId="165" fontId="5" fillId="0" borderId="39" xfId="0" applyNumberFormat="1" applyFont="1" applyBorder="1" applyAlignment="1" applyProtection="1">
      <alignment horizontal="center" vertical="center" shrinkToFit="1"/>
    </xf>
    <xf numFmtId="0" fontId="5" fillId="0" borderId="31" xfId="0" applyFont="1" applyBorder="1" applyAlignment="1" applyProtection="1">
      <alignment horizontal="left" vertical="center" shrinkToFit="1"/>
    </xf>
    <xf numFmtId="1" fontId="3" fillId="0" borderId="31" xfId="0" applyNumberFormat="1" applyFont="1" applyBorder="1" applyAlignment="1" applyProtection="1">
      <alignment horizontal="center" vertical="center" shrinkToFit="1"/>
    </xf>
    <xf numFmtId="165" fontId="5" fillId="0" borderId="31" xfId="0" applyNumberFormat="1" applyFont="1" applyBorder="1" applyAlignment="1" applyProtection="1">
      <alignment horizontal="center" vertical="center" shrinkToFit="1"/>
    </xf>
    <xf numFmtId="165" fontId="5" fillId="0" borderId="31" xfId="0" applyNumberFormat="1" applyFont="1" applyBorder="1" applyAlignment="1" applyProtection="1">
      <alignment horizontal="center" vertical="center" shrinkToFit="1"/>
      <protection locked="0"/>
    </xf>
    <xf numFmtId="165" fontId="5" fillId="0" borderId="40" xfId="0" applyNumberFormat="1" applyFont="1" applyBorder="1" applyAlignment="1" applyProtection="1">
      <alignment horizontal="center" vertical="center" shrinkToFit="1"/>
    </xf>
    <xf numFmtId="0" fontId="9" fillId="0" borderId="0" xfId="0" applyFont="1" applyBorder="1" applyAlignment="1" applyProtection="1">
      <alignment shrinkToFit="1"/>
    </xf>
    <xf numFmtId="0" fontId="0" fillId="0" borderId="0" xfId="0" applyBorder="1" applyAlignment="1" applyProtection="1">
      <alignment shrinkToFit="1"/>
      <protection locked="0"/>
    </xf>
    <xf numFmtId="0" fontId="0" fillId="0" borderId="0" xfId="0" applyAlignment="1" applyProtection="1">
      <alignment shrinkToFit="1"/>
    </xf>
    <xf numFmtId="0" fontId="0" fillId="0" borderId="0" xfId="0" applyAlignment="1" applyProtection="1">
      <alignment shrinkToFit="1"/>
      <protection locked="0"/>
    </xf>
    <xf numFmtId="0" fontId="9" fillId="0" borderId="0" xfId="0" applyFont="1" applyAlignment="1" applyProtection="1"/>
    <xf numFmtId="0" fontId="9" fillId="0" borderId="0" xfId="0" applyFont="1" applyBorder="1" applyAlignment="1" applyProtection="1"/>
    <xf numFmtId="166" fontId="6" fillId="0" borderId="0" xfId="0" applyNumberFormat="1" applyFont="1" applyFill="1" applyAlignment="1" applyProtection="1">
      <alignment horizontal="left" shrinkToFit="1"/>
    </xf>
    <xf numFmtId="166" fontId="5" fillId="0" borderId="0" xfId="0" applyNumberFormat="1" applyFont="1" applyFill="1" applyBorder="1" applyAlignment="1" applyProtection="1">
      <alignment horizontal="left" vertical="center" shrinkToFit="1"/>
    </xf>
    <xf numFmtId="166" fontId="12" fillId="0" borderId="0" xfId="0" applyNumberFormat="1" applyFont="1" applyFill="1" applyBorder="1" applyAlignment="1" applyProtection="1">
      <alignment horizontal="left" shrinkToFit="1"/>
    </xf>
    <xf numFmtId="166" fontId="12" fillId="0" borderId="0" xfId="0" applyNumberFormat="1" applyFont="1" applyFill="1" applyAlignment="1" applyProtection="1">
      <alignment horizontal="left" shrinkToFit="1"/>
    </xf>
    <xf numFmtId="0" fontId="65" fillId="0" borderId="27" xfId="0" applyFont="1" applyBorder="1" applyAlignment="1" applyProtection="1">
      <alignment horizontal="center" vertical="center" shrinkToFit="1"/>
    </xf>
    <xf numFmtId="0" fontId="64" fillId="0" borderId="29" xfId="0" applyFont="1" applyBorder="1" applyAlignment="1" applyProtection="1">
      <alignment shrinkToFit="1"/>
    </xf>
    <xf numFmtId="0" fontId="64" fillId="0" borderId="31" xfId="0" applyFont="1" applyBorder="1" applyAlignment="1" applyProtection="1">
      <alignment shrinkToFit="1"/>
    </xf>
    <xf numFmtId="0" fontId="64" fillId="0" borderId="41" xfId="0" applyFont="1" applyBorder="1" applyAlignment="1" applyProtection="1">
      <alignment vertical="center" shrinkToFit="1"/>
    </xf>
    <xf numFmtId="0" fontId="64" fillId="0" borderId="37" xfId="0" applyFont="1" applyBorder="1" applyAlignment="1" applyProtection="1">
      <alignment vertical="center" shrinkToFit="1"/>
    </xf>
    <xf numFmtId="0" fontId="64" fillId="0" borderId="42" xfId="0" applyFont="1" applyBorder="1" applyAlignment="1" applyProtection="1">
      <alignment vertical="center" shrinkToFit="1"/>
    </xf>
    <xf numFmtId="0" fontId="63" fillId="0" borderId="43" xfId="0" applyFont="1" applyFill="1" applyBorder="1" applyAlignment="1" applyProtection="1">
      <alignment horizontal="left" shrinkToFit="1"/>
    </xf>
    <xf numFmtId="0" fontId="63" fillId="0" borderId="44" xfId="0" applyFont="1" applyFill="1" applyBorder="1" applyAlignment="1" applyProtection="1">
      <alignment horizontal="left" shrinkToFit="1"/>
    </xf>
    <xf numFmtId="166" fontId="61" fillId="0" borderId="0" xfId="0" applyNumberFormat="1" applyFont="1" applyFill="1" applyBorder="1" applyAlignment="1" applyProtection="1">
      <alignment vertical="top" shrinkToFit="1"/>
    </xf>
    <xf numFmtId="0" fontId="62" fillId="0" borderId="0" xfId="0" applyFont="1" applyFill="1" applyBorder="1" applyAlignment="1" applyProtection="1">
      <alignment shrinkToFit="1"/>
    </xf>
    <xf numFmtId="0" fontId="62" fillId="0" borderId="34" xfId="0" applyFont="1" applyFill="1" applyBorder="1" applyAlignment="1" applyProtection="1">
      <alignment horizontal="left" shrinkToFit="1"/>
    </xf>
    <xf numFmtId="166" fontId="20" fillId="0" borderId="10" xfId="0" applyNumberFormat="1" applyFont="1" applyFill="1" applyBorder="1" applyAlignment="1" applyProtection="1">
      <alignment vertical="top"/>
    </xf>
    <xf numFmtId="1" fontId="46" fillId="0" borderId="10" xfId="0" applyNumberFormat="1" applyFont="1" applyFill="1" applyBorder="1" applyAlignment="1" applyProtection="1">
      <alignment horizontal="center"/>
    </xf>
    <xf numFmtId="0" fontId="61" fillId="0" borderId="10" xfId="0" applyFont="1" applyFill="1" applyBorder="1" applyAlignment="1" applyProtection="1">
      <alignment shrinkToFit="1"/>
    </xf>
    <xf numFmtId="1" fontId="47" fillId="0" borderId="0" xfId="0" applyNumberFormat="1" applyFont="1" applyFill="1" applyBorder="1" applyAlignment="1" applyProtection="1">
      <alignment horizontal="right"/>
    </xf>
    <xf numFmtId="1" fontId="48" fillId="0" borderId="0" xfId="0" applyNumberFormat="1" applyFont="1" applyFill="1" applyBorder="1" applyAlignment="1" applyProtection="1">
      <alignment horizontal="right"/>
    </xf>
    <xf numFmtId="0" fontId="64" fillId="0" borderId="0" xfId="0" applyFont="1" applyFill="1" applyBorder="1" applyAlignment="1" applyProtection="1">
      <alignment shrinkToFit="1"/>
    </xf>
    <xf numFmtId="166" fontId="8" fillId="0" borderId="0" xfId="0" applyNumberFormat="1" applyFont="1" applyFill="1" applyBorder="1" applyAlignment="1" applyProtection="1">
      <alignment vertical="top"/>
    </xf>
    <xf numFmtId="166" fontId="8" fillId="0" borderId="0" xfId="0" applyNumberFormat="1" applyFont="1" applyFill="1" applyBorder="1" applyAlignment="1" applyProtection="1">
      <alignment horizontal="left" vertical="top" shrinkToFit="1"/>
    </xf>
    <xf numFmtId="0" fontId="68" fillId="0" borderId="0" xfId="0" applyFont="1" applyBorder="1" applyAlignment="1" applyProtection="1">
      <alignment vertical="top" shrinkToFit="1"/>
    </xf>
    <xf numFmtId="0" fontId="8" fillId="0" borderId="0" xfId="0" applyFont="1" applyBorder="1" applyAlignment="1" applyProtection="1">
      <alignment vertical="top" shrinkToFit="1"/>
    </xf>
    <xf numFmtId="0" fontId="13" fillId="0" borderId="0" xfId="0" applyFont="1" applyBorder="1" applyAlignment="1" applyProtection="1">
      <alignment vertical="top" shrinkToFit="1"/>
    </xf>
    <xf numFmtId="0" fontId="8" fillId="0" borderId="0" xfId="0" applyFont="1" applyBorder="1" applyAlignment="1" applyProtection="1">
      <alignment vertical="top" shrinkToFit="1"/>
      <protection locked="0"/>
    </xf>
    <xf numFmtId="0" fontId="8" fillId="0" borderId="0" xfId="0" applyFont="1" applyBorder="1" applyAlignment="1" applyProtection="1">
      <alignment vertical="top"/>
    </xf>
    <xf numFmtId="166" fontId="13" fillId="0" borderId="0" xfId="0" applyNumberFormat="1" applyFont="1" applyFill="1" applyBorder="1" applyAlignment="1" applyProtection="1">
      <alignment horizontal="right" vertical="top"/>
    </xf>
    <xf numFmtId="0" fontId="70" fillId="0" borderId="0" xfId="0" applyFont="1" applyAlignment="1" applyProtection="1">
      <alignment horizontal="center" shrinkToFit="1"/>
    </xf>
    <xf numFmtId="0" fontId="70" fillId="0" borderId="0" xfId="0" applyFont="1" applyAlignment="1" applyProtection="1">
      <alignment shrinkToFit="1"/>
      <protection locked="0"/>
    </xf>
    <xf numFmtId="0" fontId="70" fillId="0" borderId="0" xfId="0" applyFont="1" applyAlignment="1" applyProtection="1">
      <alignment shrinkToFit="1"/>
    </xf>
    <xf numFmtId="166" fontId="49" fillId="0" borderId="10" xfId="0" applyNumberFormat="1" applyFont="1" applyFill="1" applyBorder="1" applyAlignment="1" applyProtection="1">
      <alignment vertical="top"/>
    </xf>
    <xf numFmtId="166" fontId="51" fillId="0" borderId="10" xfId="0" applyNumberFormat="1" applyFont="1" applyFill="1" applyBorder="1" applyAlignment="1" applyProtection="1">
      <alignment vertical="top"/>
    </xf>
    <xf numFmtId="0" fontId="62" fillId="0" borderId="10" xfId="0" applyFont="1" applyBorder="1" applyAlignment="1" applyProtection="1">
      <alignment vertical="top" shrinkToFit="1"/>
    </xf>
    <xf numFmtId="0" fontId="51" fillId="0" borderId="10" xfId="0" applyFont="1" applyBorder="1" applyAlignment="1" applyProtection="1">
      <alignment vertical="top" shrinkToFit="1"/>
    </xf>
    <xf numFmtId="0" fontId="51" fillId="0" borderId="10" xfId="0" applyFont="1" applyBorder="1" applyAlignment="1" applyProtection="1">
      <alignment vertical="top" shrinkToFit="1"/>
      <protection locked="0"/>
    </xf>
    <xf numFmtId="0" fontId="51" fillId="0" borderId="10" xfId="0" applyFont="1" applyBorder="1" applyAlignment="1" applyProtection="1">
      <alignment vertical="top"/>
    </xf>
    <xf numFmtId="0" fontId="52" fillId="0" borderId="10" xfId="0" applyFont="1" applyBorder="1" applyAlignment="1" applyProtection="1"/>
    <xf numFmtId="166" fontId="51" fillId="0" borderId="10" xfId="0" applyNumberFormat="1" applyFont="1" applyFill="1" applyBorder="1" applyAlignment="1" applyProtection="1">
      <alignment horizontal="right" vertical="top"/>
    </xf>
    <xf numFmtId="166" fontId="4" fillId="0" borderId="45" xfId="0" applyNumberFormat="1" applyFont="1" applyFill="1" applyBorder="1" applyAlignment="1" applyProtection="1">
      <alignment horizontal="center" vertical="center"/>
    </xf>
    <xf numFmtId="166" fontId="4" fillId="0" borderId="46" xfId="0" applyNumberFormat="1" applyFont="1" applyFill="1" applyBorder="1" applyAlignment="1" applyProtection="1">
      <alignment horizontal="center"/>
    </xf>
    <xf numFmtId="166" fontId="4" fillId="0" borderId="47" xfId="0" applyNumberFormat="1" applyFont="1" applyFill="1" applyBorder="1" applyAlignment="1" applyProtection="1">
      <alignment horizontal="center"/>
    </xf>
    <xf numFmtId="166" fontId="4" fillId="0" borderId="26" xfId="0" applyNumberFormat="1" applyFont="1" applyFill="1" applyBorder="1" applyAlignment="1" applyProtection="1">
      <alignment horizontal="left" vertical="center" shrinkToFit="1"/>
    </xf>
    <xf numFmtId="166" fontId="69" fillId="0" borderId="28" xfId="0" applyNumberFormat="1" applyFont="1" applyFill="1" applyBorder="1" applyAlignment="1" applyProtection="1">
      <alignment horizontal="left" shrinkToFit="1"/>
    </xf>
    <xf numFmtId="166" fontId="69" fillId="0" borderId="30" xfId="0" applyNumberFormat="1" applyFont="1" applyFill="1" applyBorder="1" applyAlignment="1" applyProtection="1">
      <alignment horizontal="left" shrinkToFit="1"/>
    </xf>
    <xf numFmtId="0" fontId="14" fillId="0" borderId="10" xfId="0" applyFont="1" applyBorder="1" applyAlignment="1" applyProtection="1">
      <alignment horizontal="center" vertical="top"/>
    </xf>
    <xf numFmtId="0" fontId="20" fillId="0" borderId="10" xfId="0" applyFont="1" applyFill="1" applyBorder="1" applyAlignment="1" applyProtection="1">
      <alignment horizontal="center" shrinkToFit="1"/>
      <protection hidden="1"/>
    </xf>
    <xf numFmtId="0" fontId="20" fillId="0" borderId="0" xfId="0" applyFont="1" applyFill="1" applyBorder="1" applyAlignment="1" applyProtection="1">
      <alignment horizontal="center" vertical="center"/>
    </xf>
    <xf numFmtId="0" fontId="16" fillId="0" borderId="10" xfId="0" applyFont="1" applyBorder="1" applyAlignment="1" applyProtection="1">
      <alignment horizontal="center" vertical="top"/>
    </xf>
    <xf numFmtId="0" fontId="20" fillId="0" borderId="10" xfId="0" applyFont="1" applyFill="1" applyBorder="1" applyAlignment="1" applyProtection="1">
      <alignment horizontal="center" shrinkToFit="1"/>
    </xf>
    <xf numFmtId="0" fontId="73" fillId="0" borderId="0" xfId="0" applyFont="1" applyFill="1" applyBorder="1" applyAlignment="1" applyProtection="1">
      <alignment shrinkToFit="1"/>
    </xf>
    <xf numFmtId="0" fontId="55" fillId="0" borderId="48" xfId="0" applyFont="1" applyFill="1" applyBorder="1" applyProtection="1">
      <protection hidden="1"/>
    </xf>
    <xf numFmtId="0" fontId="54" fillId="0" borderId="49" xfId="0" applyFont="1" applyFill="1" applyBorder="1" applyAlignment="1" applyProtection="1">
      <alignment horizontal="center"/>
      <protection hidden="1"/>
    </xf>
    <xf numFmtId="0" fontId="54" fillId="0" borderId="50" xfId="0" applyFont="1" applyFill="1" applyBorder="1" applyAlignment="1" applyProtection="1">
      <alignment horizontal="center"/>
      <protection hidden="1"/>
    </xf>
    <xf numFmtId="0" fontId="54" fillId="0" borderId="51" xfId="0" applyFont="1" applyFill="1" applyBorder="1" applyAlignment="1" applyProtection="1">
      <alignment horizontal="center"/>
      <protection hidden="1"/>
    </xf>
    <xf numFmtId="0" fontId="54" fillId="0" borderId="0" xfId="0" applyFont="1" applyFill="1" applyProtection="1">
      <protection hidden="1"/>
    </xf>
    <xf numFmtId="0" fontId="56" fillId="0" borderId="52" xfId="0" applyFont="1" applyFill="1" applyBorder="1" applyAlignment="1" applyProtection="1">
      <alignment wrapText="1"/>
      <protection hidden="1"/>
    </xf>
    <xf numFmtId="0" fontId="56" fillId="0" borderId="53" xfId="0" applyFont="1" applyFill="1" applyBorder="1" applyAlignment="1" applyProtection="1">
      <alignment wrapText="1"/>
      <protection hidden="1"/>
    </xf>
    <xf numFmtId="0" fontId="57" fillId="0" borderId="0" xfId="0" applyFont="1" applyFill="1" applyBorder="1" applyAlignment="1" applyProtection="1">
      <alignment horizontal="center" vertical="center" textRotation="90"/>
      <protection hidden="1"/>
    </xf>
    <xf numFmtId="0" fontId="57" fillId="0" borderId="0" xfId="0" applyFont="1" applyFill="1" applyBorder="1" applyAlignment="1" applyProtection="1">
      <alignment horizontal="right"/>
      <protection hidden="1"/>
    </xf>
    <xf numFmtId="0" fontId="58" fillId="0" borderId="54" xfId="0" applyFont="1" applyFill="1" applyBorder="1" applyAlignment="1" applyProtection="1">
      <alignment horizontal="center"/>
      <protection hidden="1"/>
    </xf>
    <xf numFmtId="0" fontId="58" fillId="0" borderId="0" xfId="0" applyFont="1" applyFill="1" applyProtection="1">
      <protection hidden="1"/>
    </xf>
    <xf numFmtId="0" fontId="58" fillId="0" borderId="55" xfId="0" applyFont="1" applyFill="1" applyBorder="1" applyAlignment="1" applyProtection="1">
      <alignment horizontal="center"/>
      <protection hidden="1"/>
    </xf>
    <xf numFmtId="1" fontId="16" fillId="0" borderId="0" xfId="37" applyNumberFormat="1" applyFont="1" applyAlignment="1"/>
    <xf numFmtId="0" fontId="16" fillId="0" borderId="0" xfId="37" applyFont="1" applyAlignment="1"/>
    <xf numFmtId="49" fontId="14" fillId="0" borderId="0" xfId="37" applyNumberFormat="1" applyFont="1" applyBorder="1" applyAlignment="1" applyProtection="1">
      <alignment horizontal="center"/>
    </xf>
    <xf numFmtId="0" fontId="14" fillId="0" borderId="0" xfId="37" applyFont="1" applyBorder="1" applyAlignment="1" applyProtection="1">
      <protection locked="0"/>
    </xf>
    <xf numFmtId="0" fontId="14" fillId="0" borderId="0" xfId="37" applyFont="1" applyBorder="1" applyAlignment="1" applyProtection="1">
      <alignment horizontal="center"/>
      <protection locked="0"/>
    </xf>
    <xf numFmtId="1" fontId="16" fillId="0" borderId="0" xfId="37" applyNumberFormat="1" applyFont="1" applyAlignment="1">
      <alignment horizontal="left"/>
    </xf>
    <xf numFmtId="49" fontId="14" fillId="0" borderId="0" xfId="37" applyNumberFormat="1" applyFont="1" applyAlignment="1" applyProtection="1">
      <alignment horizontal="center"/>
    </xf>
    <xf numFmtId="0" fontId="14" fillId="0" borderId="0" xfId="37" applyFont="1" applyAlignment="1" applyProtection="1">
      <alignment horizontal="center"/>
      <protection locked="0"/>
    </xf>
    <xf numFmtId="0" fontId="14" fillId="0" borderId="0" xfId="37" applyFont="1" applyAlignment="1" applyProtection="1">
      <protection locked="0"/>
    </xf>
    <xf numFmtId="49" fontId="60" fillId="0" borderId="56" xfId="37" applyNumberFormat="1" applyFont="1" applyBorder="1" applyAlignment="1" applyProtection="1"/>
    <xf numFmtId="49" fontId="14" fillId="0" borderId="0" xfId="37" applyNumberFormat="1" applyFont="1" applyBorder="1" applyAlignment="1" applyProtection="1">
      <alignment horizontal="center" vertical="center"/>
    </xf>
    <xf numFmtId="49" fontId="16" fillId="0" borderId="0" xfId="37" applyNumberFormat="1" applyFont="1" applyBorder="1" applyAlignment="1" applyProtection="1">
      <alignment horizontal="center"/>
    </xf>
    <xf numFmtId="49" fontId="17" fillId="0" borderId="10" xfId="37" applyNumberFormat="1" applyFont="1" applyBorder="1" applyAlignment="1" applyProtection="1">
      <alignment horizontal="left" vertical="center"/>
    </xf>
    <xf numFmtId="0" fontId="17" fillId="0" borderId="10" xfId="37" applyFont="1" applyBorder="1" applyAlignment="1" applyProtection="1">
      <alignment horizontal="center"/>
      <protection locked="0"/>
    </xf>
    <xf numFmtId="0" fontId="17" fillId="0" borderId="10" xfId="37" applyFont="1" applyBorder="1" applyAlignment="1" applyProtection="1">
      <alignment horizontal="right" vertical="center"/>
      <protection locked="0"/>
    </xf>
    <xf numFmtId="0" fontId="3" fillId="25" borderId="39" xfId="0" applyFont="1" applyFill="1" applyBorder="1" applyAlignment="1" applyProtection="1">
      <alignment horizontal="center" vertical="center" shrinkToFit="1"/>
      <protection locked="0"/>
    </xf>
    <xf numFmtId="0" fontId="3" fillId="25" borderId="40" xfId="0" applyFont="1" applyFill="1" applyBorder="1" applyAlignment="1" applyProtection="1">
      <alignment horizontal="center" vertical="center" shrinkToFit="1"/>
      <protection locked="0"/>
    </xf>
    <xf numFmtId="49" fontId="59" fillId="0" borderId="56" xfId="37" applyNumberFormat="1" applyFont="1" applyBorder="1" applyAlignment="1" applyProtection="1"/>
    <xf numFmtId="49" fontId="16" fillId="0" borderId="29" xfId="37" applyNumberFormat="1" applyFont="1" applyBorder="1" applyAlignment="1" applyProtection="1">
      <alignment horizontal="center"/>
    </xf>
    <xf numFmtId="0" fontId="45" fillId="0" borderId="0" xfId="37" applyFont="1" applyAlignment="1">
      <alignment vertical="top" shrinkToFit="1"/>
    </xf>
    <xf numFmtId="0" fontId="45" fillId="0" borderId="0" xfId="37" applyFont="1" applyAlignment="1">
      <alignment shrinkToFit="1"/>
    </xf>
    <xf numFmtId="0" fontId="17" fillId="0" borderId="57" xfId="37" applyFont="1" applyBorder="1" applyAlignment="1" applyProtection="1">
      <alignment shrinkToFit="1"/>
    </xf>
    <xf numFmtId="0" fontId="50" fillId="0" borderId="0" xfId="37" applyFont="1" applyAlignment="1" applyProtection="1">
      <alignment shrinkToFit="1"/>
    </xf>
    <xf numFmtId="49" fontId="14" fillId="0" borderId="58" xfId="37" applyNumberFormat="1" applyFont="1" applyBorder="1" applyAlignment="1" applyProtection="1">
      <alignment horizontal="center"/>
    </xf>
    <xf numFmtId="0" fontId="20" fillId="0" borderId="56" xfId="37" applyFont="1" applyFill="1" applyBorder="1" applyAlignment="1" applyProtection="1">
      <alignment horizontal="left"/>
      <protection locked="0"/>
    </xf>
    <xf numFmtId="0" fontId="74" fillId="0" borderId="56" xfId="37" applyFont="1" applyFill="1" applyBorder="1" applyAlignment="1" applyProtection="1">
      <alignment horizontal="center"/>
      <protection locked="0"/>
    </xf>
    <xf numFmtId="1" fontId="16" fillId="0" borderId="0" xfId="37" applyNumberFormat="1" applyFont="1" applyBorder="1" applyAlignment="1">
      <alignment horizontal="left"/>
    </xf>
    <xf numFmtId="0" fontId="20" fillId="0" borderId="29" xfId="37" applyFont="1" applyFill="1" applyBorder="1" applyAlignment="1" applyProtection="1">
      <protection locked="0"/>
    </xf>
    <xf numFmtId="0" fontId="20" fillId="0" borderId="29" xfId="37" applyFont="1" applyFill="1" applyBorder="1" applyAlignment="1" applyProtection="1">
      <alignment horizontal="center"/>
      <protection locked="0"/>
    </xf>
    <xf numFmtId="0" fontId="20" fillId="0" borderId="39" xfId="37" applyFont="1" applyFill="1" applyBorder="1" applyAlignment="1" applyProtection="1">
      <alignment horizontal="center"/>
      <protection locked="0"/>
    </xf>
    <xf numFmtId="0" fontId="16" fillId="0" borderId="29" xfId="37" applyNumberFormat="1" applyFont="1" applyBorder="1" applyAlignment="1"/>
    <xf numFmtId="0" fontId="14" fillId="0" borderId="0" xfId="37" applyNumberFormat="1" applyFont="1" applyAlignment="1" applyProtection="1">
      <alignment horizontal="center"/>
    </xf>
    <xf numFmtId="0" fontId="14" fillId="0" borderId="0" xfId="37" applyNumberFormat="1" applyFont="1" applyAlignment="1" applyProtection="1">
      <protection locked="0"/>
    </xf>
    <xf numFmtId="0" fontId="14" fillId="0" borderId="0" xfId="37" applyNumberFormat="1" applyFont="1" applyAlignment="1" applyProtection="1">
      <alignment horizontal="center"/>
      <protection locked="0"/>
    </xf>
    <xf numFmtId="0" fontId="16" fillId="0" borderId="0" xfId="37" applyNumberFormat="1" applyFont="1" applyAlignment="1"/>
    <xf numFmtId="0" fontId="16" fillId="0" borderId="29" xfId="37" applyNumberFormat="1" applyFont="1" applyBorder="1" applyAlignment="1">
      <alignment horizontal="center"/>
    </xf>
    <xf numFmtId="0" fontId="16" fillId="0" borderId="29" xfId="37" applyFont="1" applyBorder="1" applyAlignment="1">
      <alignment shrinkToFit="1"/>
    </xf>
    <xf numFmtId="0" fontId="9" fillId="0" borderId="59" xfId="37" applyFont="1" applyBorder="1"/>
    <xf numFmtId="49" fontId="9" fillId="0" borderId="60" xfId="37" applyNumberFormat="1" applyFont="1" applyBorder="1" applyAlignment="1" applyProtection="1"/>
    <xf numFmtId="0" fontId="9" fillId="0" borderId="61" xfId="37" applyFont="1" applyBorder="1" applyAlignment="1"/>
    <xf numFmtId="0" fontId="9" fillId="0" borderId="0" xfId="37" applyFont="1" applyAlignment="1"/>
    <xf numFmtId="0" fontId="9" fillId="0" borderId="59" xfId="37" applyFont="1" applyBorder="1" applyAlignment="1">
      <alignment horizontal="center" wrapText="1"/>
    </xf>
    <xf numFmtId="0" fontId="9" fillId="0" borderId="62" xfId="37" applyFont="1" applyBorder="1" applyAlignment="1"/>
    <xf numFmtId="49" fontId="60" fillId="0" borderId="0" xfId="37" applyNumberFormat="1" applyFont="1" applyBorder="1" applyAlignment="1" applyProtection="1"/>
    <xf numFmtId="0" fontId="9" fillId="0" borderId="63" xfId="37" applyFont="1" applyBorder="1"/>
    <xf numFmtId="0" fontId="15" fillId="0" borderId="64" xfId="37" applyFont="1" applyBorder="1" applyAlignment="1" applyProtection="1">
      <alignment horizontal="left"/>
    </xf>
    <xf numFmtId="0" fontId="65" fillId="0" borderId="64" xfId="37" applyFont="1" applyFill="1" applyBorder="1" applyAlignment="1" applyProtection="1">
      <alignment horizontal="left"/>
      <protection locked="0"/>
    </xf>
    <xf numFmtId="0" fontId="9" fillId="0" borderId="59" xfId="37" applyFont="1" applyBorder="1" applyAlignment="1">
      <alignment horizontal="center"/>
    </xf>
    <xf numFmtId="0" fontId="107" fillId="0" borderId="64" xfId="37" applyFont="1" applyFill="1" applyBorder="1" applyAlignment="1" applyProtection="1">
      <alignment horizontal="center"/>
      <protection locked="0"/>
    </xf>
    <xf numFmtId="0" fontId="108" fillId="0" borderId="0" xfId="0" applyFont="1" applyFill="1" applyBorder="1" applyAlignment="1" applyProtection="1">
      <alignment shrinkToFit="1"/>
    </xf>
    <xf numFmtId="0" fontId="109" fillId="0" borderId="0" xfId="0" applyFont="1" applyFill="1" applyBorder="1" applyAlignment="1" applyProtection="1">
      <alignment shrinkToFit="1"/>
    </xf>
    <xf numFmtId="166" fontId="108" fillId="0" borderId="0" xfId="0" applyNumberFormat="1" applyFont="1" applyFill="1" applyBorder="1" applyAlignment="1" applyProtection="1">
      <alignment vertical="top" shrinkToFit="1"/>
    </xf>
    <xf numFmtId="0" fontId="109" fillId="0" borderId="34" xfId="0" applyFont="1" applyFill="1" applyBorder="1" applyAlignment="1" applyProtection="1">
      <alignment shrinkToFit="1"/>
    </xf>
    <xf numFmtId="0" fontId="108" fillId="0" borderId="35" xfId="0" applyFont="1" applyFill="1" applyBorder="1" applyAlignment="1" applyProtection="1">
      <alignment shrinkToFit="1"/>
    </xf>
    <xf numFmtId="0" fontId="110" fillId="0" borderId="43" xfId="0" applyFont="1" applyFill="1" applyBorder="1" applyAlignment="1" applyProtection="1">
      <alignment horizontal="left" shrinkToFit="1"/>
    </xf>
    <xf numFmtId="164" fontId="111" fillId="0" borderId="0" xfId="0" applyNumberFormat="1" applyFont="1" applyFill="1" applyBorder="1" applyAlignment="1" applyProtection="1">
      <alignment shrinkToFit="1"/>
    </xf>
    <xf numFmtId="0" fontId="108" fillId="0" borderId="10" xfId="0" applyFont="1" applyFill="1" applyBorder="1" applyAlignment="1" applyProtection="1">
      <alignment shrinkToFit="1"/>
    </xf>
    <xf numFmtId="0" fontId="109" fillId="0" borderId="10" xfId="0" applyFont="1" applyFill="1" applyBorder="1" applyAlignment="1" applyProtection="1">
      <alignment shrinkToFit="1"/>
    </xf>
    <xf numFmtId="166" fontId="112" fillId="0" borderId="10" xfId="0" applyNumberFormat="1" applyFont="1" applyFill="1" applyBorder="1" applyAlignment="1" applyProtection="1">
      <alignment vertical="top" shrinkToFit="1"/>
    </xf>
    <xf numFmtId="0" fontId="113" fillId="0" borderId="0" xfId="0" applyFont="1" applyFill="1" applyBorder="1" applyAlignment="1" applyProtection="1">
      <alignment vertical="center"/>
    </xf>
    <xf numFmtId="0" fontId="112" fillId="0" borderId="0" xfId="0" applyFont="1" applyFill="1" applyBorder="1" applyAlignment="1" applyProtection="1">
      <alignment horizontal="right"/>
    </xf>
    <xf numFmtId="0" fontId="28" fillId="0" borderId="30" xfId="37" applyFont="1" applyBorder="1" applyAlignment="1" applyProtection="1">
      <alignment horizontal="left"/>
    </xf>
    <xf numFmtId="0" fontId="28" fillId="0" borderId="31" xfId="37" applyFont="1" applyBorder="1" applyAlignment="1" applyProtection="1">
      <alignment horizontal="left"/>
    </xf>
    <xf numFmtId="0" fontId="28" fillId="0" borderId="26" xfId="37" applyFont="1" applyBorder="1" applyAlignment="1" applyProtection="1">
      <alignment horizontal="left"/>
    </xf>
    <xf numFmtId="0" fontId="28" fillId="0" borderId="27" xfId="37" applyFont="1" applyBorder="1" applyAlignment="1" applyProtection="1">
      <alignment horizontal="left"/>
    </xf>
    <xf numFmtId="0" fontId="29" fillId="0" borderId="65" xfId="37" applyFont="1" applyBorder="1" applyAlignment="1" applyProtection="1">
      <alignment horizontal="center" vertical="center"/>
    </xf>
    <xf numFmtId="0" fontId="29" fillId="0" borderId="66" xfId="37" applyFont="1" applyBorder="1" applyAlignment="1" applyProtection="1">
      <alignment horizontal="center" vertical="center"/>
    </xf>
    <xf numFmtId="0" fontId="29" fillId="0" borderId="67" xfId="37" applyFont="1" applyBorder="1" applyAlignment="1" applyProtection="1">
      <alignment horizontal="center" vertical="center"/>
    </xf>
    <xf numFmtId="0" fontId="16" fillId="0" borderId="0" xfId="37" applyFont="1" applyBorder="1" applyAlignment="1" applyProtection="1">
      <alignment horizontal="center" vertical="center"/>
      <protection locked="0"/>
    </xf>
    <xf numFmtId="0" fontId="16" fillId="0" borderId="0" xfId="37" applyFont="1" applyBorder="1" applyAlignment="1" applyProtection="1">
      <alignment horizontal="center" vertical="center" wrapText="1"/>
      <protection locked="0"/>
    </xf>
    <xf numFmtId="0" fontId="16" fillId="0" borderId="64" xfId="37" applyFont="1" applyFill="1" applyBorder="1" applyAlignment="1" applyProtection="1">
      <alignment horizontal="center"/>
      <protection locked="0"/>
    </xf>
    <xf numFmtId="0" fontId="17" fillId="0" borderId="0" xfId="37" applyFont="1" applyFill="1" applyBorder="1" applyAlignment="1" applyProtection="1">
      <alignment horizontal="left"/>
      <protection locked="0"/>
    </xf>
    <xf numFmtId="0" fontId="74" fillId="0" borderId="0" xfId="37" applyFont="1" applyAlignment="1"/>
    <xf numFmtId="0" fontId="20" fillId="0" borderId="0" xfId="37" applyFont="1" applyFill="1" applyBorder="1" applyAlignment="1" applyProtection="1">
      <alignment horizontal="left"/>
      <protection locked="0"/>
    </xf>
    <xf numFmtId="0" fontId="16" fillId="0" borderId="0" xfId="37" applyFont="1" applyFill="1" applyBorder="1" applyAlignment="1" applyProtection="1">
      <alignment horizontal="center"/>
      <protection locked="0"/>
    </xf>
    <xf numFmtId="0" fontId="20" fillId="0" borderId="29" xfId="37" applyFont="1" applyFill="1" applyBorder="1" applyAlignment="1" applyProtection="1">
      <alignment horizontal="left"/>
      <protection locked="0"/>
    </xf>
    <xf numFmtId="0" fontId="16" fillId="0" borderId="29" xfId="37" applyFont="1" applyFill="1" applyBorder="1" applyAlignment="1" applyProtection="1">
      <alignment horizontal="center"/>
      <protection locked="0"/>
    </xf>
    <xf numFmtId="0" fontId="34" fillId="0" borderId="68" xfId="37" applyFont="1" applyBorder="1" applyAlignment="1">
      <alignment vertical="top" wrapText="1"/>
    </xf>
    <xf numFmtId="0" fontId="34" fillId="0" borderId="69" xfId="37" applyFont="1" applyBorder="1" applyAlignment="1">
      <alignment vertical="top" wrapText="1"/>
    </xf>
    <xf numFmtId="0" fontId="80" fillId="0" borderId="70" xfId="37" applyFont="1" applyBorder="1" applyAlignment="1">
      <alignment horizontal="center" vertical="top" wrapText="1"/>
    </xf>
    <xf numFmtId="0" fontId="20" fillId="0" borderId="58" xfId="37" applyFont="1" applyFill="1" applyBorder="1" applyAlignment="1" applyProtection="1">
      <alignment horizontal="left"/>
      <protection locked="0"/>
    </xf>
    <xf numFmtId="0" fontId="16" fillId="0" borderId="58" xfId="37" applyFont="1" applyFill="1" applyBorder="1" applyAlignment="1" applyProtection="1">
      <alignment horizontal="center"/>
      <protection locked="0"/>
    </xf>
    <xf numFmtId="0" fontId="17" fillId="0" borderId="56" xfId="37" applyFont="1" applyFill="1" applyBorder="1" applyAlignment="1" applyProtection="1">
      <alignment horizontal="left"/>
      <protection locked="0"/>
    </xf>
    <xf numFmtId="0" fontId="16" fillId="0" borderId="0" xfId="37" applyFont="1" applyAlignment="1">
      <alignment horizontal="right"/>
    </xf>
    <xf numFmtId="0" fontId="20" fillId="0" borderId="29" xfId="37" applyNumberFormat="1" applyFont="1" applyFill="1" applyBorder="1" applyAlignment="1" applyProtection="1">
      <alignment horizontal="center"/>
      <protection locked="0"/>
    </xf>
    <xf numFmtId="0" fontId="16" fillId="0" borderId="39" xfId="37" applyNumberFormat="1" applyFont="1" applyFill="1" applyBorder="1" applyAlignment="1" applyProtection="1">
      <alignment horizontal="center"/>
      <protection locked="0"/>
    </xf>
    <xf numFmtId="168" fontId="28" fillId="0" borderId="37" xfId="37" applyNumberFormat="1" applyFont="1" applyBorder="1" applyAlignment="1" applyProtection="1">
      <alignment horizontal="left"/>
      <protection locked="0"/>
    </xf>
    <xf numFmtId="168" fontId="28" fillId="0" borderId="71" xfId="37" applyNumberFormat="1" applyFont="1" applyBorder="1" applyAlignment="1" applyProtection="1">
      <alignment horizontal="left"/>
      <protection locked="0"/>
    </xf>
    <xf numFmtId="0" fontId="52" fillId="0" borderId="29" xfId="37" applyFont="1" applyFill="1" applyBorder="1" applyAlignment="1" applyProtection="1">
      <alignment horizontal="left"/>
      <protection locked="0"/>
    </xf>
    <xf numFmtId="0" fontId="16" fillId="0" borderId="29" xfId="37" applyNumberFormat="1" applyFont="1" applyBorder="1" applyAlignment="1">
      <alignment horizontal="left"/>
    </xf>
    <xf numFmtId="0" fontId="17" fillId="0" borderId="10" xfId="37" applyNumberFormat="1" applyFont="1" applyBorder="1" applyAlignment="1" applyProtection="1">
      <alignment horizontal="left" vertical="center"/>
    </xf>
    <xf numFmtId="0" fontId="114" fillId="0" borderId="10" xfId="0" applyFont="1" applyBorder="1" applyAlignment="1" applyProtection="1">
      <alignment horizontal="left" vertical="center"/>
    </xf>
    <xf numFmtId="0" fontId="112" fillId="0" borderId="0" xfId="0" applyFont="1" applyBorder="1" applyAlignment="1" applyProtection="1">
      <alignment horizontal="center"/>
    </xf>
    <xf numFmtId="0" fontId="112" fillId="0" borderId="26" xfId="0" applyFont="1" applyBorder="1" applyAlignment="1" applyProtection="1">
      <alignment horizontal="center" vertical="center"/>
    </xf>
    <xf numFmtId="0" fontId="110" fillId="0" borderId="28" xfId="0" applyFont="1" applyBorder="1" applyAlignment="1" applyProtection="1">
      <alignment horizontal="center"/>
    </xf>
    <xf numFmtId="0" fontId="112" fillId="0" borderId="0" xfId="0" applyFont="1" applyAlignment="1" applyProtection="1">
      <alignment horizontal="center"/>
    </xf>
    <xf numFmtId="0" fontId="114" fillId="0" borderId="10" xfId="0" applyFont="1" applyFill="1" applyBorder="1" applyAlignment="1" applyProtection="1">
      <alignment shrinkToFit="1"/>
      <protection hidden="1"/>
    </xf>
    <xf numFmtId="0" fontId="114" fillId="0" borderId="10" xfId="0" applyFont="1" applyFill="1" applyBorder="1" applyAlignment="1" applyProtection="1">
      <alignment horizontal="center" shrinkToFit="1"/>
      <protection hidden="1"/>
    </xf>
    <xf numFmtId="0" fontId="114" fillId="0" borderId="10" xfId="0" applyFont="1" applyFill="1" applyBorder="1" applyAlignment="1" applyProtection="1">
      <alignment horizontal="center" shrinkToFit="1"/>
    </xf>
    <xf numFmtId="0" fontId="114" fillId="0" borderId="0" xfId="0" applyFont="1" applyFill="1" applyBorder="1" applyAlignment="1" applyProtection="1"/>
    <xf numFmtId="0" fontId="114" fillId="0" borderId="0" xfId="0" applyFont="1" applyFill="1" applyBorder="1" applyAlignment="1" applyProtection="1">
      <alignment vertical="center"/>
    </xf>
    <xf numFmtId="0" fontId="114" fillId="0" borderId="0" xfId="0" applyFont="1" applyFill="1" applyBorder="1" applyAlignment="1" applyProtection="1">
      <alignment horizontal="center" vertical="center"/>
    </xf>
    <xf numFmtId="0" fontId="110" fillId="0" borderId="10" xfId="0" applyFont="1" applyBorder="1" applyProtection="1"/>
    <xf numFmtId="166" fontId="112" fillId="0" borderId="10" xfId="0" applyNumberFormat="1" applyFont="1" applyFill="1" applyBorder="1" applyAlignment="1" applyProtection="1">
      <alignment vertical="top"/>
    </xf>
    <xf numFmtId="0" fontId="113" fillId="0" borderId="0" xfId="0" applyFont="1" applyFill="1" applyBorder="1" applyAlignment="1" applyProtection="1"/>
    <xf numFmtId="0" fontId="28" fillId="0" borderId="42" xfId="37" applyFont="1" applyBorder="1" applyAlignment="1" applyProtection="1">
      <alignment horizontal="left"/>
      <protection locked="0"/>
    </xf>
    <xf numFmtId="0" fontId="28" fillId="0" borderId="72" xfId="37" applyFont="1" applyBorder="1" applyAlignment="1" applyProtection="1">
      <alignment horizontal="left"/>
      <protection locked="0"/>
    </xf>
    <xf numFmtId="166" fontId="115" fillId="0" borderId="10" xfId="0" applyNumberFormat="1" applyFont="1" applyFill="1" applyBorder="1" applyProtection="1"/>
    <xf numFmtId="0" fontId="112" fillId="0" borderId="10" xfId="0" applyFont="1" applyBorder="1" applyAlignment="1" applyProtection="1"/>
    <xf numFmtId="0" fontId="112" fillId="0" borderId="10" xfId="0" applyFont="1" applyBorder="1" applyAlignment="1" applyProtection="1">
      <alignment vertical="top"/>
    </xf>
    <xf numFmtId="0" fontId="112" fillId="0" borderId="10" xfId="0" applyFont="1" applyBorder="1" applyAlignment="1" applyProtection="1">
      <alignment horizontal="center" vertical="top"/>
    </xf>
    <xf numFmtId="0" fontId="110" fillId="0" borderId="10" xfId="0" applyFont="1" applyBorder="1" applyAlignment="1" applyProtection="1">
      <alignment horizontal="center" vertical="top"/>
    </xf>
    <xf numFmtId="166" fontId="112" fillId="0" borderId="10" xfId="0" applyNumberFormat="1" applyFont="1" applyFill="1" applyBorder="1" applyAlignment="1" applyProtection="1">
      <alignment horizontal="right" vertical="top"/>
    </xf>
    <xf numFmtId="0" fontId="116" fillId="0" borderId="0" xfId="0" applyFont="1" applyFill="1" applyBorder="1" applyAlignment="1" applyProtection="1"/>
    <xf numFmtId="0" fontId="110" fillId="0" borderId="0" xfId="0" applyFont="1" applyFill="1" applyBorder="1" applyAlignment="1" applyProtection="1"/>
    <xf numFmtId="1" fontId="117" fillId="0" borderId="0" xfId="0" applyNumberFormat="1" applyFont="1" applyFill="1" applyBorder="1" applyAlignment="1" applyProtection="1">
      <alignment horizontal="center"/>
    </xf>
    <xf numFmtId="1" fontId="118" fillId="0" borderId="0" xfId="0" applyNumberFormat="1" applyFont="1" applyFill="1" applyBorder="1" applyAlignment="1" applyProtection="1">
      <alignment horizontal="center"/>
    </xf>
    <xf numFmtId="0" fontId="114" fillId="0" borderId="0" xfId="0" applyFont="1" applyFill="1" applyBorder="1" applyAlignment="1" applyProtection="1">
      <alignment horizontal="center"/>
    </xf>
    <xf numFmtId="165" fontId="116" fillId="0" borderId="0" xfId="0" applyNumberFormat="1" applyFont="1" applyFill="1" applyBorder="1" applyAlignment="1" applyProtection="1">
      <alignment horizontal="center"/>
    </xf>
    <xf numFmtId="165" fontId="108" fillId="0" borderId="0" xfId="0" applyNumberFormat="1" applyFont="1" applyFill="1" applyBorder="1" applyAlignment="1" applyProtection="1">
      <alignment horizontal="center"/>
    </xf>
    <xf numFmtId="0" fontId="108" fillId="0" borderId="0" xfId="0" applyFont="1" applyFill="1" applyBorder="1" applyAlignment="1" applyProtection="1"/>
    <xf numFmtId="166" fontId="114" fillId="0" borderId="10" xfId="0" applyNumberFormat="1" applyFont="1" applyFill="1" applyBorder="1" applyAlignment="1" applyProtection="1">
      <alignment vertical="top"/>
    </xf>
    <xf numFmtId="1" fontId="119" fillId="0" borderId="10" xfId="0" applyNumberFormat="1" applyFont="1" applyFill="1" applyBorder="1" applyAlignment="1" applyProtection="1">
      <alignment horizontal="center"/>
    </xf>
    <xf numFmtId="1" fontId="112" fillId="0" borderId="0" xfId="0" applyNumberFormat="1" applyFont="1" applyFill="1" applyBorder="1" applyAlignment="1" applyProtection="1">
      <alignment horizontal="left" vertical="center"/>
    </xf>
    <xf numFmtId="1" fontId="118" fillId="0" borderId="0" xfId="0" applyNumberFormat="1" applyFont="1" applyFill="1" applyBorder="1" applyAlignment="1" applyProtection="1">
      <alignment horizontal="center" vertical="center"/>
    </xf>
    <xf numFmtId="0" fontId="65" fillId="0" borderId="57" xfId="37" applyFont="1" applyBorder="1" applyAlignment="1">
      <alignment horizontal="center" vertical="center" shrinkToFit="1"/>
    </xf>
    <xf numFmtId="0" fontId="17" fillId="0" borderId="57" xfId="37" applyFont="1" applyBorder="1" applyAlignment="1" applyProtection="1">
      <alignment horizontal="center" vertical="center" shrinkToFit="1"/>
    </xf>
    <xf numFmtId="0" fontId="61" fillId="0" borderId="57" xfId="37" applyFont="1" applyBorder="1" applyAlignment="1">
      <alignment shrinkToFit="1"/>
    </xf>
    <xf numFmtId="0" fontId="120" fillId="0" borderId="0" xfId="37" applyFont="1" applyAlignment="1">
      <alignment shrinkToFit="1"/>
    </xf>
    <xf numFmtId="0" fontId="120" fillId="31" borderId="0" xfId="37" applyFont="1" applyFill="1" applyAlignment="1">
      <alignment shrinkToFit="1"/>
    </xf>
    <xf numFmtId="0" fontId="63" fillId="0" borderId="0" xfId="0" applyFont="1" applyFill="1" applyBorder="1" applyAlignment="1" applyProtection="1">
      <alignment shrinkToFit="1"/>
    </xf>
    <xf numFmtId="164" fontId="76" fillId="0" borderId="0" xfId="0" applyNumberFormat="1" applyFont="1" applyFill="1" applyBorder="1" applyAlignment="1" applyProtection="1">
      <alignment vertical="top" shrinkToFit="1"/>
    </xf>
    <xf numFmtId="0" fontId="98" fillId="0" borderId="57" xfId="37" applyFont="1" applyBorder="1" applyAlignment="1" applyProtection="1">
      <alignment horizontal="center" vertical="center" shrinkToFit="1"/>
    </xf>
    <xf numFmtId="0" fontId="99" fillId="0" borderId="0" xfId="37" applyFont="1" applyAlignment="1" applyProtection="1">
      <alignment horizontal="center" shrinkToFit="1"/>
    </xf>
    <xf numFmtId="0" fontId="98" fillId="0" borderId="57" xfId="37" applyFont="1" applyBorder="1" applyAlignment="1" applyProtection="1">
      <alignment horizontal="center" shrinkToFit="1"/>
      <protection locked="0"/>
    </xf>
    <xf numFmtId="0" fontId="7" fillId="26" borderId="73" xfId="0" applyFont="1" applyFill="1" applyBorder="1" applyAlignment="1" applyProtection="1">
      <alignment horizontal="center" shrinkToFit="1"/>
    </xf>
    <xf numFmtId="0" fontId="7" fillId="26" borderId="74" xfId="0" applyFont="1" applyFill="1" applyBorder="1" applyAlignment="1" applyProtection="1">
      <alignment horizontal="center" shrinkToFit="1"/>
    </xf>
    <xf numFmtId="0" fontId="53" fillId="26" borderId="74" xfId="0" applyFont="1" applyFill="1" applyBorder="1" applyAlignment="1" applyProtection="1">
      <alignment horizontal="center" shrinkToFit="1"/>
    </xf>
    <xf numFmtId="0" fontId="7" fillId="26" borderId="74" xfId="0" applyFont="1" applyFill="1" applyBorder="1" applyAlignment="1" applyProtection="1">
      <alignment horizontal="center" shrinkToFit="1"/>
      <protection locked="0"/>
    </xf>
    <xf numFmtId="0" fontId="7" fillId="26" borderId="75" xfId="0" applyFont="1" applyFill="1" applyBorder="1" applyAlignment="1" applyProtection="1">
      <alignment horizontal="center" shrinkToFit="1"/>
      <protection locked="0"/>
    </xf>
    <xf numFmtId="0" fontId="54" fillId="0" borderId="0" xfId="0" applyFont="1" applyFill="1" applyBorder="1" applyAlignment="1" applyProtection="1">
      <alignment horizontal="left" vertical="top"/>
    </xf>
    <xf numFmtId="0" fontId="37" fillId="0" borderId="0" xfId="0" applyFont="1" applyFill="1" applyProtection="1"/>
    <xf numFmtId="0" fontId="0" fillId="0" borderId="0" xfId="0" applyFill="1" applyAlignment="1" applyProtection="1">
      <alignment horizontal="center"/>
    </xf>
    <xf numFmtId="0" fontId="43" fillId="0" borderId="1" xfId="0" applyFont="1" applyBorder="1" applyAlignment="1" applyProtection="1">
      <alignment horizontal="center" vertical="center"/>
    </xf>
    <xf numFmtId="0" fontId="9" fillId="0" borderId="24" xfId="0" applyFont="1" applyBorder="1" applyAlignment="1" applyProtection="1">
      <alignment horizontal="center" shrinkToFit="1"/>
    </xf>
    <xf numFmtId="0" fontId="9" fillId="0" borderId="76" xfId="0" applyFont="1" applyBorder="1" applyAlignment="1" applyProtection="1">
      <alignment horizontal="center" shrinkToFit="1"/>
    </xf>
    <xf numFmtId="0" fontId="9" fillId="27" borderId="64" xfId="0" applyFont="1" applyFill="1" applyBorder="1" applyAlignment="1" applyProtection="1">
      <alignment horizontal="center" shrinkToFit="1"/>
    </xf>
    <xf numFmtId="0" fontId="50" fillId="27" borderId="77" xfId="0" applyFont="1" applyFill="1" applyBorder="1" applyAlignment="1" applyProtection="1">
      <alignment shrinkToFit="1"/>
    </xf>
    <xf numFmtId="165" fontId="9" fillId="27" borderId="64" xfId="0" applyNumberFormat="1" applyFont="1" applyFill="1" applyBorder="1" applyAlignment="1" applyProtection="1">
      <alignment horizontal="center" shrinkToFit="1"/>
      <protection locked="0"/>
    </xf>
    <xf numFmtId="0" fontId="9" fillId="0" borderId="64" xfId="0" applyFont="1" applyBorder="1" applyAlignment="1" applyProtection="1">
      <alignment shrinkToFit="1"/>
    </xf>
    <xf numFmtId="0" fontId="9" fillId="0" borderId="64" xfId="0" applyFont="1" applyBorder="1" applyAlignment="1">
      <alignment shrinkToFit="1"/>
    </xf>
    <xf numFmtId="0" fontId="50" fillId="27" borderId="64" xfId="0" applyFont="1" applyFill="1" applyBorder="1" applyAlignment="1" applyProtection="1">
      <alignment shrinkToFit="1"/>
    </xf>
    <xf numFmtId="0" fontId="9" fillId="28" borderId="77" xfId="0" applyFont="1" applyFill="1" applyBorder="1" applyAlignment="1" applyProtection="1">
      <alignment horizontal="center" shrinkToFit="1"/>
    </xf>
    <xf numFmtId="0" fontId="9" fillId="28" borderId="64" xfId="0" applyFont="1" applyFill="1" applyBorder="1" applyAlignment="1" applyProtection="1">
      <alignment horizontal="center" shrinkToFit="1"/>
    </xf>
    <xf numFmtId="0" fontId="50" fillId="28" borderId="64" xfId="0" applyFont="1" applyFill="1" applyBorder="1" applyAlignment="1" applyProtection="1">
      <alignment shrinkToFit="1"/>
    </xf>
    <xf numFmtId="165" fontId="9" fillId="28" borderId="64" xfId="0" applyNumberFormat="1" applyFont="1" applyFill="1" applyBorder="1" applyAlignment="1" applyProtection="1">
      <alignment horizontal="center" shrinkToFit="1"/>
      <protection locked="0"/>
    </xf>
    <xf numFmtId="0" fontId="9" fillId="29" borderId="77" xfId="0" applyFont="1" applyFill="1" applyBorder="1" applyAlignment="1" applyProtection="1">
      <alignment horizontal="center" shrinkToFit="1"/>
    </xf>
    <xf numFmtId="0" fontId="9" fillId="29" borderId="64" xfId="0" applyFont="1" applyFill="1" applyBorder="1" applyAlignment="1" applyProtection="1">
      <alignment horizontal="center" shrinkToFit="1"/>
    </xf>
    <xf numFmtId="0" fontId="50" fillId="29" borderId="64" xfId="0" applyFont="1" applyFill="1" applyBorder="1" applyAlignment="1" applyProtection="1">
      <alignment shrinkToFit="1"/>
    </xf>
    <xf numFmtId="165" fontId="9" fillId="29" borderId="64" xfId="0" applyNumberFormat="1" applyFont="1" applyFill="1" applyBorder="1" applyAlignment="1" applyProtection="1">
      <alignment horizontal="center" shrinkToFit="1"/>
      <protection locked="0"/>
    </xf>
    <xf numFmtId="0" fontId="9" fillId="26" borderId="78" xfId="0" applyFont="1" applyFill="1" applyBorder="1" applyAlignment="1">
      <alignment shrinkToFit="1"/>
    </xf>
    <xf numFmtId="0" fontId="9" fillId="26" borderId="78" xfId="0" applyFont="1" applyFill="1" applyBorder="1" applyAlignment="1" applyProtection="1">
      <alignment horizontal="center" shrinkToFit="1"/>
    </xf>
    <xf numFmtId="0" fontId="50" fillId="26" borderId="78" xfId="0" applyFont="1" applyFill="1" applyBorder="1" applyAlignment="1" applyProtection="1">
      <alignment shrinkToFit="1"/>
    </xf>
    <xf numFmtId="0" fontId="9" fillId="26" borderId="64" xfId="0" applyFont="1" applyFill="1" applyBorder="1" applyAlignment="1">
      <alignment shrinkToFit="1"/>
    </xf>
    <xf numFmtId="0" fontId="9" fillId="26" borderId="64" xfId="0" applyFont="1" applyFill="1" applyBorder="1" applyAlignment="1" applyProtection="1">
      <alignment horizontal="center" shrinkToFit="1"/>
    </xf>
    <xf numFmtId="0" fontId="50" fillId="26" borderId="64" xfId="0" applyFont="1" applyFill="1" applyBorder="1" applyAlignment="1" applyProtection="1">
      <alignment shrinkToFit="1"/>
    </xf>
    <xf numFmtId="0" fontId="9" fillId="30" borderId="64" xfId="0" applyFont="1" applyFill="1" applyBorder="1" applyAlignment="1">
      <alignment shrinkToFit="1"/>
    </xf>
    <xf numFmtId="0" fontId="9" fillId="30" borderId="64" xfId="0" applyFont="1" applyFill="1" applyBorder="1" applyAlignment="1" applyProtection="1">
      <alignment horizontal="center" shrinkToFit="1"/>
    </xf>
    <xf numFmtId="0" fontId="71" fillId="30" borderId="64" xfId="0" applyFont="1" applyFill="1" applyBorder="1" applyAlignment="1" applyProtection="1">
      <alignment shrinkToFit="1"/>
    </xf>
    <xf numFmtId="164" fontId="72" fillId="30" borderId="64" xfId="0" applyNumberFormat="1" applyFont="1" applyFill="1" applyBorder="1" applyAlignment="1" applyProtection="1">
      <alignment horizontal="center" shrinkToFit="1"/>
      <protection locked="0"/>
    </xf>
    <xf numFmtId="0" fontId="9" fillId="0" borderId="64" xfId="0" applyFont="1" applyFill="1" applyBorder="1" applyAlignment="1">
      <alignment shrinkToFit="1"/>
    </xf>
    <xf numFmtId="0" fontId="50" fillId="0" borderId="64" xfId="0" applyFont="1" applyFill="1" applyBorder="1" applyAlignment="1" applyProtection="1">
      <alignment shrinkToFit="1"/>
    </xf>
    <xf numFmtId="0" fontId="50" fillId="28" borderId="79" xfId="0" applyFont="1" applyFill="1" applyBorder="1" applyAlignment="1" applyProtection="1">
      <alignment shrinkToFit="1"/>
    </xf>
    <xf numFmtId="0" fontId="50" fillId="0" borderId="64" xfId="0" applyFont="1" applyBorder="1" applyAlignment="1" applyProtection="1">
      <alignment shrinkToFit="1"/>
    </xf>
    <xf numFmtId="0" fontId="100" fillId="32" borderId="80" xfId="0" applyFont="1" applyFill="1" applyBorder="1" applyAlignment="1" applyProtection="1">
      <alignment horizontal="center" shrinkToFit="1"/>
      <protection locked="0"/>
    </xf>
    <xf numFmtId="0" fontId="100" fillId="32" borderId="81" xfId="0" applyFont="1" applyFill="1" applyBorder="1" applyAlignment="1" applyProtection="1">
      <alignment horizontal="center" shrinkToFit="1"/>
      <protection locked="0"/>
    </xf>
    <xf numFmtId="0" fontId="100" fillId="32" borderId="82" xfId="0" applyFont="1" applyFill="1" applyBorder="1" applyAlignment="1" applyProtection="1">
      <alignment horizontal="center" shrinkToFit="1"/>
      <protection locked="0"/>
    </xf>
    <xf numFmtId="0" fontId="9" fillId="33" borderId="24" xfId="0" applyFont="1" applyFill="1" applyBorder="1" applyAlignment="1" applyProtection="1">
      <alignment horizontal="center" shrinkToFit="1"/>
      <protection locked="0"/>
    </xf>
    <xf numFmtId="0" fontId="9" fillId="33" borderId="64" xfId="0" applyFont="1" applyFill="1" applyBorder="1" applyAlignment="1" applyProtection="1">
      <alignment horizontal="center" shrinkToFit="1"/>
      <protection locked="0"/>
    </xf>
    <xf numFmtId="0" fontId="100" fillId="0" borderId="64" xfId="0" applyFont="1" applyBorder="1" applyAlignment="1" applyProtection="1">
      <alignment horizontal="center" shrinkToFit="1"/>
    </xf>
    <xf numFmtId="0" fontId="9" fillId="27" borderId="64" xfId="0" applyFont="1" applyFill="1" applyBorder="1" applyAlignment="1">
      <alignment shrinkToFit="1"/>
    </xf>
    <xf numFmtId="0" fontId="9" fillId="27" borderId="64" xfId="0" applyFont="1" applyFill="1" applyBorder="1" applyAlignment="1" applyProtection="1">
      <alignment horizontal="center" shrinkToFit="1"/>
      <protection locked="0"/>
    </xf>
    <xf numFmtId="0" fontId="9" fillId="0" borderId="77" xfId="0" applyFont="1" applyBorder="1" applyAlignment="1">
      <alignment shrinkToFit="1"/>
    </xf>
    <xf numFmtId="0" fontId="9" fillId="27" borderId="77" xfId="0" applyFont="1" applyFill="1" applyBorder="1" applyAlignment="1" applyProtection="1">
      <alignment horizontal="center" shrinkToFit="1"/>
    </xf>
    <xf numFmtId="0" fontId="9" fillId="28" borderId="64" xfId="0" applyFont="1" applyFill="1" applyBorder="1" applyAlignment="1">
      <alignment shrinkToFit="1"/>
    </xf>
    <xf numFmtId="0" fontId="9" fillId="28" borderId="64" xfId="0" applyFont="1" applyFill="1" applyBorder="1" applyAlignment="1" applyProtection="1">
      <alignment horizontal="center" shrinkToFit="1"/>
      <protection locked="0"/>
    </xf>
    <xf numFmtId="0" fontId="9" fillId="29" borderId="64" xfId="0" applyFont="1" applyFill="1" applyBorder="1" applyAlignment="1">
      <alignment shrinkToFit="1"/>
    </xf>
    <xf numFmtId="0" fontId="9" fillId="29" borderId="64" xfId="0" applyFont="1" applyFill="1" applyBorder="1" applyAlignment="1" applyProtection="1">
      <alignment horizontal="center" shrinkToFit="1"/>
      <protection locked="0"/>
    </xf>
    <xf numFmtId="164" fontId="9" fillId="27" borderId="64" xfId="0" applyNumberFormat="1" applyFont="1" applyFill="1" applyBorder="1" applyAlignment="1" applyProtection="1">
      <alignment horizontal="center" shrinkToFit="1"/>
      <protection locked="0"/>
    </xf>
    <xf numFmtId="164" fontId="9" fillId="28" borderId="64" xfId="0" applyNumberFormat="1" applyFont="1" applyFill="1" applyBorder="1" applyAlignment="1" applyProtection="1">
      <alignment horizontal="center" shrinkToFit="1"/>
      <protection locked="0"/>
    </xf>
    <xf numFmtId="16" fontId="9" fillId="29" borderId="64" xfId="0" applyNumberFormat="1" applyFont="1" applyFill="1" applyBorder="1" applyAlignment="1" applyProtection="1">
      <alignment horizontal="center" shrinkToFit="1"/>
    </xf>
    <xf numFmtId="164" fontId="9" fillId="29" borderId="64" xfId="0" applyNumberFormat="1" applyFont="1" applyFill="1" applyBorder="1" applyAlignment="1" applyProtection="1">
      <alignment horizontal="center" shrinkToFit="1"/>
      <protection locked="0"/>
    </xf>
    <xf numFmtId="164" fontId="9" fillId="26" borderId="78" xfId="0" applyNumberFormat="1" applyFont="1" applyFill="1" applyBorder="1" applyAlignment="1" applyProtection="1">
      <alignment horizontal="center" shrinkToFit="1"/>
      <protection locked="0"/>
    </xf>
    <xf numFmtId="0" fontId="9" fillId="27" borderId="77" xfId="0" applyFont="1" applyFill="1" applyBorder="1" applyAlignment="1">
      <alignment shrinkToFit="1"/>
    </xf>
    <xf numFmtId="0" fontId="9" fillId="27" borderId="77" xfId="0" applyFont="1" applyFill="1" applyBorder="1" applyAlignment="1" applyProtection="1">
      <alignment horizontal="center" shrinkToFit="1"/>
      <protection locked="0"/>
    </xf>
    <xf numFmtId="164" fontId="9" fillId="27" borderId="77" xfId="0" applyNumberFormat="1" applyFont="1" applyFill="1" applyBorder="1" applyAlignment="1" applyProtection="1">
      <alignment horizontal="center" shrinkToFit="1"/>
      <protection locked="0"/>
    </xf>
    <xf numFmtId="164" fontId="9" fillId="26" borderId="64" xfId="0" applyNumberFormat="1" applyFont="1" applyFill="1" applyBorder="1" applyAlignment="1" applyProtection="1">
      <alignment horizontal="center" shrinkToFit="1"/>
      <protection locked="0"/>
    </xf>
    <xf numFmtId="0" fontId="50" fillId="30" borderId="64" xfId="0" applyFont="1" applyFill="1" applyBorder="1" applyAlignment="1" applyProtection="1">
      <alignment shrinkToFit="1"/>
    </xf>
    <xf numFmtId="0" fontId="9" fillId="0" borderId="64" xfId="0" applyFont="1" applyBorder="1" applyAlignment="1" applyProtection="1">
      <alignment horizontal="center" shrinkToFit="1"/>
    </xf>
    <xf numFmtId="164" fontId="9" fillId="0" borderId="64" xfId="0" applyNumberFormat="1" applyFont="1" applyFill="1" applyBorder="1" applyAlignment="1" applyProtection="1">
      <alignment horizontal="center" shrinkToFit="1"/>
      <protection locked="0"/>
    </xf>
    <xf numFmtId="164" fontId="9" fillId="0" borderId="64" xfId="0" applyNumberFormat="1" applyFont="1" applyBorder="1" applyAlignment="1" applyProtection="1">
      <alignment horizontal="center" shrinkToFit="1"/>
      <protection locked="0"/>
    </xf>
    <xf numFmtId="0" fontId="9" fillId="0" borderId="64" xfId="0" applyFont="1" applyBorder="1" applyAlignment="1" applyProtection="1">
      <alignment horizontal="center" shrinkToFit="1"/>
      <protection locked="0"/>
    </xf>
    <xf numFmtId="1" fontId="19" fillId="0" borderId="0" xfId="0" applyNumberFormat="1" applyFont="1" applyFill="1" applyBorder="1" applyAlignment="1" applyProtection="1">
      <alignment vertical="center"/>
    </xf>
    <xf numFmtId="0" fontId="114" fillId="0" borderId="10" xfId="0" applyFont="1" applyBorder="1" applyAlignment="1" applyProtection="1"/>
    <xf numFmtId="0" fontId="114" fillId="0" borderId="10" xfId="0" applyFont="1" applyBorder="1" applyAlignment="1" applyProtection="1">
      <alignment horizontal="center"/>
    </xf>
    <xf numFmtId="0" fontId="114" fillId="0" borderId="10" xfId="0" applyFont="1" applyBorder="1" applyAlignment="1" applyProtection="1">
      <alignment horizontal="right" vertical="center"/>
    </xf>
    <xf numFmtId="0" fontId="121" fillId="0" borderId="27" xfId="0" applyFont="1" applyBorder="1" applyAlignment="1" applyProtection="1">
      <alignment horizontal="center" vertical="center"/>
    </xf>
    <xf numFmtId="0" fontId="121" fillId="0" borderId="27" xfId="0" applyFont="1" applyBorder="1" applyAlignment="1" applyProtection="1">
      <alignment horizontal="center" vertical="center" wrapText="1"/>
    </xf>
    <xf numFmtId="166" fontId="121" fillId="0" borderId="27" xfId="0" applyNumberFormat="1" applyFont="1" applyBorder="1" applyAlignment="1" applyProtection="1">
      <alignment horizontal="center" vertical="center"/>
    </xf>
    <xf numFmtId="0" fontId="9" fillId="26" borderId="78" xfId="0" applyFont="1" applyFill="1" applyBorder="1" applyAlignment="1" applyProtection="1">
      <alignment horizontal="center" shrinkToFit="1"/>
      <protection locked="0"/>
    </xf>
    <xf numFmtId="0" fontId="9" fillId="30" borderId="64" xfId="0" applyFont="1" applyFill="1" applyBorder="1" applyAlignment="1" applyProtection="1">
      <alignment horizontal="center" shrinkToFit="1"/>
      <protection locked="0"/>
    </xf>
    <xf numFmtId="0" fontId="9" fillId="0" borderId="76" xfId="0" applyFont="1" applyBorder="1" applyAlignment="1" applyProtection="1">
      <alignment horizontal="center" shrinkToFit="1"/>
      <protection locked="0"/>
    </xf>
    <xf numFmtId="165" fontId="5" fillId="0" borderId="35" xfId="0" applyNumberFormat="1" applyFont="1" applyBorder="1" applyAlignment="1" applyProtection="1">
      <alignment horizontal="center" vertical="center" shrinkToFit="1"/>
    </xf>
    <xf numFmtId="1" fontId="5" fillId="0" borderId="0" xfId="0" applyNumberFormat="1" applyFont="1" applyBorder="1" applyAlignment="1" applyProtection="1">
      <alignment horizontal="center" vertical="center" shrinkToFit="1"/>
    </xf>
    <xf numFmtId="1" fontId="122" fillId="34" borderId="64" xfId="0" applyNumberFormat="1" applyFont="1" applyFill="1" applyBorder="1" applyAlignment="1" applyProtection="1">
      <alignment horizontal="center" shrinkToFit="1"/>
      <protection locked="0"/>
    </xf>
    <xf numFmtId="1" fontId="122" fillId="34" borderId="78" xfId="0" applyNumberFormat="1" applyFont="1" applyFill="1" applyBorder="1" applyAlignment="1" applyProtection="1">
      <alignment horizontal="center" shrinkToFit="1"/>
      <protection locked="0"/>
    </xf>
    <xf numFmtId="1" fontId="122" fillId="34" borderId="77" xfId="0" applyNumberFormat="1" applyFont="1" applyFill="1" applyBorder="1" applyAlignment="1" applyProtection="1">
      <alignment horizontal="center" shrinkToFit="1"/>
      <protection locked="0"/>
    </xf>
    <xf numFmtId="1" fontId="122" fillId="0" borderId="64" xfId="0" applyNumberFormat="1" applyFont="1" applyBorder="1" applyAlignment="1" applyProtection="1">
      <alignment horizontal="center" shrinkToFit="1"/>
      <protection locked="0"/>
    </xf>
    <xf numFmtId="1" fontId="122" fillId="28" borderId="64" xfId="0" applyNumberFormat="1" applyFont="1" applyFill="1" applyBorder="1" applyAlignment="1" applyProtection="1">
      <alignment horizontal="center" shrinkToFit="1"/>
      <protection locked="0"/>
    </xf>
    <xf numFmtId="1" fontId="122" fillId="0" borderId="24" xfId="0" applyNumberFormat="1" applyFont="1" applyBorder="1" applyAlignment="1" applyProtection="1">
      <alignment horizontal="center" shrinkToFit="1"/>
      <protection locked="0"/>
    </xf>
    <xf numFmtId="0" fontId="28" fillId="0" borderId="41" xfId="37" applyFont="1" applyBorder="1" applyAlignment="1" applyProtection="1">
      <alignment horizontal="left"/>
      <protection locked="0"/>
    </xf>
    <xf numFmtId="0" fontId="28" fillId="0" borderId="83" xfId="37" applyFont="1" applyBorder="1" applyAlignment="1" applyProtection="1">
      <alignment horizontal="left"/>
      <protection locked="0"/>
    </xf>
    <xf numFmtId="168" fontId="28" fillId="0" borderId="37" xfId="37" applyNumberFormat="1" applyFont="1" applyBorder="1" applyAlignment="1" applyProtection="1">
      <alignment horizontal="left" shrinkToFit="1"/>
      <protection locked="0"/>
    </xf>
    <xf numFmtId="168" fontId="28" fillId="0" borderId="71" xfId="37" applyNumberFormat="1" applyFont="1" applyBorder="1" applyAlignment="1" applyProtection="1">
      <alignment horizontal="left" shrinkToFit="1"/>
      <protection locked="0"/>
    </xf>
    <xf numFmtId="0" fontId="121" fillId="0" borderId="29" xfId="37" applyFont="1" applyBorder="1" applyAlignment="1" applyProtection="1"/>
    <xf numFmtId="0" fontId="3" fillId="0" borderId="0" xfId="37" applyFont="1" applyFill="1" applyBorder="1" applyAlignment="1" applyProtection="1">
      <alignment horizontal="center"/>
    </xf>
    <xf numFmtId="0" fontId="5" fillId="0" borderId="0" xfId="37" applyFont="1" applyFill="1" applyBorder="1" applyAlignment="1" applyProtection="1"/>
    <xf numFmtId="166" fontId="101" fillId="0" borderId="0" xfId="37" applyNumberFormat="1" applyFont="1" applyFill="1" applyBorder="1" applyAlignment="1" applyProtection="1">
      <alignment horizontal="right"/>
    </xf>
    <xf numFmtId="0" fontId="16" fillId="0" borderId="0" xfId="37" applyFont="1" applyBorder="1" applyAlignment="1"/>
    <xf numFmtId="49" fontId="3" fillId="0" borderId="0" xfId="37" applyNumberFormat="1" applyFont="1" applyFill="1" applyBorder="1" applyAlignment="1" applyProtection="1">
      <alignment horizontal="left"/>
    </xf>
    <xf numFmtId="0" fontId="3" fillId="0" borderId="116" xfId="37" applyFont="1" applyFill="1" applyBorder="1" applyAlignment="1" applyProtection="1">
      <alignment horizontal="center"/>
    </xf>
    <xf numFmtId="0" fontId="5" fillId="0" borderId="116" xfId="37" applyFont="1" applyFill="1" applyBorder="1" applyAlignment="1" applyProtection="1">
      <alignment horizontal="left"/>
    </xf>
    <xf numFmtId="166" fontId="101" fillId="0" borderId="116" xfId="37" applyNumberFormat="1" applyFont="1" applyFill="1" applyBorder="1" applyAlignment="1" applyProtection="1">
      <alignment horizontal="right"/>
    </xf>
    <xf numFmtId="0" fontId="3" fillId="0" borderId="84" xfId="37" applyFont="1" applyFill="1" applyBorder="1" applyAlignment="1" applyProtection="1">
      <alignment horizontal="center"/>
    </xf>
    <xf numFmtId="0" fontId="3" fillId="0" borderId="85" xfId="37" applyFont="1" applyFill="1" applyBorder="1" applyAlignment="1" applyProtection="1">
      <alignment horizontal="center"/>
    </xf>
    <xf numFmtId="0" fontId="123" fillId="0" borderId="86" xfId="37" applyFont="1" applyFill="1" applyBorder="1" applyAlignment="1" applyProtection="1">
      <alignment horizontal="left"/>
    </xf>
    <xf numFmtId="0" fontId="123" fillId="0" borderId="87" xfId="37" applyFont="1" applyFill="1" applyBorder="1" applyAlignment="1" applyProtection="1">
      <alignment horizontal="left"/>
    </xf>
    <xf numFmtId="166" fontId="123" fillId="0" borderId="88" xfId="37" applyNumberFormat="1" applyFont="1" applyFill="1" applyBorder="1" applyAlignment="1" applyProtection="1">
      <alignment horizontal="right"/>
    </xf>
    <xf numFmtId="0" fontId="3" fillId="0" borderId="28" xfId="37" applyFont="1" applyFill="1" applyBorder="1" applyAlignment="1" applyProtection="1">
      <alignment horizontal="center"/>
    </xf>
    <xf numFmtId="0" fontId="3" fillId="0" borderId="38" xfId="37" applyFont="1" applyFill="1" applyBorder="1" applyAlignment="1" applyProtection="1">
      <alignment horizontal="center"/>
    </xf>
    <xf numFmtId="0" fontId="123" fillId="0" borderId="29" xfId="37" applyFont="1" applyFill="1" applyBorder="1" applyAlignment="1" applyProtection="1">
      <alignment horizontal="left"/>
    </xf>
    <xf numFmtId="0" fontId="123" fillId="0" borderId="37" xfId="37" applyFont="1" applyFill="1" applyBorder="1" applyAlignment="1" applyProtection="1">
      <alignment horizontal="left"/>
    </xf>
    <xf numFmtId="166" fontId="123" fillId="0" borderId="39" xfId="37" applyNumberFormat="1" applyFont="1" applyFill="1" applyBorder="1" applyAlignment="1" applyProtection="1">
      <alignment horizontal="right"/>
    </xf>
    <xf numFmtId="0" fontId="3" fillId="0" borderId="30" xfId="37" applyFont="1" applyFill="1" applyBorder="1" applyAlignment="1" applyProtection="1">
      <alignment horizontal="center"/>
    </xf>
    <xf numFmtId="0" fontId="3" fillId="0" borderId="89" xfId="37" applyFont="1" applyFill="1" applyBorder="1" applyAlignment="1" applyProtection="1">
      <alignment horizontal="center"/>
    </xf>
    <xf numFmtId="0" fontId="123" fillId="0" borderId="31" xfId="37" applyFont="1" applyFill="1" applyBorder="1" applyAlignment="1" applyProtection="1">
      <alignment horizontal="left"/>
    </xf>
    <xf numFmtId="0" fontId="123" fillId="0" borderId="42" xfId="37" applyFont="1" applyFill="1" applyBorder="1" applyAlignment="1" applyProtection="1">
      <alignment horizontal="left"/>
    </xf>
    <xf numFmtId="166" fontId="123" fillId="0" borderId="40" xfId="37" applyNumberFormat="1" applyFont="1" applyFill="1" applyBorder="1" applyAlignment="1" applyProtection="1">
      <alignment horizontal="right"/>
    </xf>
    <xf numFmtId="0" fontId="3" fillId="0" borderId="117" xfId="37" applyFont="1" applyFill="1" applyBorder="1" applyAlignment="1" applyProtection="1">
      <alignment horizontal="center"/>
    </xf>
    <xf numFmtId="0" fontId="5" fillId="0" borderId="117" xfId="37" applyFont="1" applyFill="1" applyBorder="1" applyAlignment="1" applyProtection="1">
      <alignment horizontal="left"/>
    </xf>
    <xf numFmtId="166" fontId="101" fillId="0" borderId="117" xfId="37" applyNumberFormat="1" applyFont="1" applyFill="1" applyBorder="1" applyAlignment="1" applyProtection="1">
      <alignment horizontal="right"/>
    </xf>
    <xf numFmtId="0" fontId="3" fillId="0" borderId="0" xfId="37" applyFont="1" applyFill="1" applyAlignment="1" applyProtection="1">
      <alignment horizontal="center"/>
    </xf>
    <xf numFmtId="0" fontId="5" fillId="0" borderId="0" xfId="37" applyFont="1" applyFill="1" applyAlignment="1" applyProtection="1"/>
    <xf numFmtId="166" fontId="101" fillId="0" borderId="0" xfId="37" applyNumberFormat="1" applyFont="1" applyFill="1" applyAlignment="1" applyProtection="1">
      <alignment horizontal="right"/>
    </xf>
    <xf numFmtId="0" fontId="104" fillId="0" borderId="0" xfId="37" applyFont="1" applyFill="1" applyBorder="1" applyAlignment="1" applyProtection="1">
      <alignment shrinkToFit="1"/>
    </xf>
    <xf numFmtId="0" fontId="3" fillId="0" borderId="0" xfId="37" applyFont="1" applyFill="1" applyBorder="1" applyAlignment="1" applyProtection="1">
      <alignment shrinkToFit="1"/>
    </xf>
    <xf numFmtId="0" fontId="3" fillId="0" borderId="0" xfId="37" applyFont="1" applyFill="1" applyBorder="1" applyAlignment="1" applyProtection="1">
      <alignment horizontal="center" shrinkToFit="1"/>
    </xf>
    <xf numFmtId="0" fontId="102" fillId="0" borderId="0" xfId="37" applyFont="1" applyFill="1" applyBorder="1" applyAlignment="1" applyProtection="1">
      <alignment horizontal="right" vertical="center" indent="1" shrinkToFit="1"/>
    </xf>
    <xf numFmtId="0" fontId="102" fillId="0" borderId="0" xfId="37" applyFont="1" applyFill="1" applyBorder="1" applyAlignment="1" applyProtection="1">
      <alignment shrinkToFit="1"/>
    </xf>
    <xf numFmtId="0" fontId="20" fillId="0" borderId="0" xfId="37" applyFont="1" applyBorder="1" applyAlignment="1">
      <alignment shrinkToFit="1"/>
    </xf>
    <xf numFmtId="0" fontId="20" fillId="0" borderId="0" xfId="37" applyFont="1" applyBorder="1" applyAlignment="1"/>
    <xf numFmtId="0" fontId="102" fillId="0" borderId="0" xfId="37" applyFont="1" applyFill="1" applyBorder="1" applyAlignment="1" applyProtection="1">
      <alignment horizontal="right" indent="1" shrinkToFit="1"/>
    </xf>
    <xf numFmtId="0" fontId="20" fillId="0" borderId="0" xfId="37" applyFont="1" applyFill="1" applyBorder="1" applyAlignment="1">
      <alignment shrinkToFit="1"/>
    </xf>
    <xf numFmtId="0" fontId="20" fillId="0" borderId="0" xfId="37" applyFont="1" applyFill="1" applyBorder="1" applyAlignment="1"/>
    <xf numFmtId="0" fontId="102" fillId="0" borderId="90" xfId="37" applyFont="1" applyFill="1" applyBorder="1" applyAlignment="1" applyProtection="1">
      <alignment horizontal="right" indent="1" shrinkToFit="1"/>
    </xf>
    <xf numFmtId="0" fontId="102" fillId="0" borderId="90" xfId="37" applyFont="1" applyFill="1" applyBorder="1" applyAlignment="1" applyProtection="1">
      <alignment horizontal="center" shrinkToFit="1"/>
    </xf>
    <xf numFmtId="0" fontId="20" fillId="0" borderId="90" xfId="37" applyFont="1" applyBorder="1" applyAlignment="1">
      <alignment shrinkToFit="1"/>
    </xf>
    <xf numFmtId="0" fontId="102" fillId="0" borderId="0" xfId="37" applyFont="1" applyFill="1" applyBorder="1" applyAlignment="1" applyProtection="1">
      <alignment horizontal="center" shrinkToFit="1"/>
    </xf>
    <xf numFmtId="0" fontId="102" fillId="0" borderId="0" xfId="37" applyFont="1" applyFill="1" applyBorder="1" applyAlignment="1" applyProtection="1">
      <alignment horizontal="left" shrinkToFit="1"/>
    </xf>
    <xf numFmtId="0" fontId="124" fillId="0" borderId="0" xfId="37" applyFont="1" applyFill="1" applyBorder="1" applyAlignment="1" applyProtection="1">
      <alignment horizontal="right" indent="1" shrinkToFit="1"/>
    </xf>
    <xf numFmtId="0" fontId="124" fillId="0" borderId="0" xfId="37" applyFont="1" applyFill="1" applyBorder="1" applyAlignment="1" applyProtection="1">
      <alignment horizontal="center" shrinkToFit="1"/>
    </xf>
    <xf numFmtId="0" fontId="102" fillId="0" borderId="90" xfId="37" applyFont="1" applyFill="1" applyBorder="1" applyAlignment="1" applyProtection="1">
      <alignment horizontal="left" shrinkToFit="1"/>
    </xf>
    <xf numFmtId="0" fontId="102" fillId="0" borderId="90" xfId="37" applyFont="1" applyFill="1" applyBorder="1" applyAlignment="1" applyProtection="1">
      <alignment horizontal="right" shrinkToFit="1"/>
    </xf>
    <xf numFmtId="0" fontId="102" fillId="0" borderId="0" xfId="37" applyFont="1" applyFill="1" applyBorder="1" applyAlignment="1" applyProtection="1">
      <alignment horizontal="right" shrinkToFit="1"/>
    </xf>
    <xf numFmtId="0" fontId="114" fillId="0" borderId="0" xfId="37" applyFont="1" applyBorder="1" applyAlignment="1">
      <alignment shrinkToFit="1"/>
    </xf>
    <xf numFmtId="49" fontId="102" fillId="0" borderId="0" xfId="37" applyNumberFormat="1" applyFont="1" applyFill="1" applyBorder="1" applyAlignment="1" applyProtection="1">
      <alignment horizontal="left" shrinkToFit="1"/>
    </xf>
    <xf numFmtId="0" fontId="102" fillId="0" borderId="0" xfId="37" applyFont="1" applyFill="1" applyBorder="1" applyAlignment="1" applyProtection="1">
      <alignment horizontal="right" vertical="center" shrinkToFit="1"/>
    </xf>
    <xf numFmtId="0" fontId="3" fillId="0" borderId="0" xfId="37" applyFont="1" applyFill="1" applyBorder="1" applyAlignment="1" applyProtection="1">
      <alignment horizontal="right"/>
    </xf>
    <xf numFmtId="0" fontId="101" fillId="0" borderId="118" xfId="37" applyFont="1" applyFill="1" applyBorder="1" applyAlignment="1" applyProtection="1">
      <alignment horizontal="left" vertical="center" wrapText="1"/>
    </xf>
    <xf numFmtId="0" fontId="101" fillId="0" borderId="118" xfId="37" applyFont="1" applyFill="1" applyBorder="1" applyAlignment="1" applyProtection="1">
      <alignment horizontal="left" vertical="center" wrapText="1"/>
    </xf>
    <xf numFmtId="0" fontId="110" fillId="0" borderId="0" xfId="0" applyFont="1" applyAlignment="1" applyProtection="1"/>
    <xf numFmtId="0" fontId="125" fillId="0" borderId="0" xfId="0" applyFont="1" applyAlignment="1" applyProtection="1"/>
    <xf numFmtId="0" fontId="112" fillId="0" borderId="0" xfId="0" applyFont="1" applyBorder="1" applyAlignment="1" applyProtection="1"/>
    <xf numFmtId="166" fontId="114" fillId="0" borderId="0" xfId="0" applyNumberFormat="1" applyFont="1" applyBorder="1" applyAlignment="1" applyProtection="1">
      <alignment horizontal="center"/>
    </xf>
    <xf numFmtId="0" fontId="121" fillId="0" borderId="0" xfId="0" applyFont="1" applyAlignment="1" applyProtection="1"/>
    <xf numFmtId="0" fontId="125" fillId="0" borderId="0" xfId="0" applyFont="1" applyAlignment="1" applyProtection="1">
      <alignment horizontal="left"/>
    </xf>
    <xf numFmtId="0" fontId="126" fillId="0" borderId="29" xfId="0" applyFont="1" applyFill="1" applyBorder="1" applyAlignment="1" applyProtection="1">
      <alignment horizontal="left" shrinkToFit="1"/>
    </xf>
    <xf numFmtId="0" fontId="121" fillId="0" borderId="29" xfId="0" applyFont="1" applyFill="1" applyBorder="1" applyAlignment="1" applyProtection="1">
      <alignment horizontal="center"/>
    </xf>
    <xf numFmtId="0" fontId="121" fillId="0" borderId="29" xfId="0" applyFont="1" applyBorder="1" applyAlignment="1" applyProtection="1">
      <alignment horizontal="center"/>
    </xf>
    <xf numFmtId="166" fontId="121" fillId="0" borderId="29" xfId="0" applyNumberFormat="1" applyFont="1" applyFill="1" applyBorder="1" applyAlignment="1" applyProtection="1">
      <alignment horizontal="center"/>
    </xf>
    <xf numFmtId="1" fontId="127" fillId="0" borderId="0" xfId="0" applyNumberFormat="1" applyFont="1" applyAlignment="1" applyProtection="1">
      <alignment horizontal="left"/>
    </xf>
    <xf numFmtId="1" fontId="128" fillId="0" borderId="0" xfId="0" applyNumberFormat="1" applyFont="1" applyAlignment="1" applyProtection="1">
      <alignment horizontal="left"/>
    </xf>
    <xf numFmtId="1" fontId="125" fillId="0" borderId="0" xfId="0" applyNumberFormat="1" applyFont="1" applyAlignment="1" applyProtection="1">
      <alignment wrapText="1"/>
    </xf>
    <xf numFmtId="0" fontId="129" fillId="0" borderId="0" xfId="0" applyFont="1" applyAlignment="1" applyProtection="1"/>
    <xf numFmtId="0" fontId="121" fillId="0" borderId="29" xfId="37" applyFont="1" applyFill="1" applyBorder="1" applyAlignment="1" applyProtection="1"/>
    <xf numFmtId="0" fontId="125" fillId="0" borderId="0" xfId="0" applyFont="1" applyAlignment="1" applyProtection="1">
      <alignment horizontal="justify"/>
    </xf>
    <xf numFmtId="0" fontId="125" fillId="0" borderId="0" xfId="0" applyFont="1" applyProtection="1"/>
    <xf numFmtId="0" fontId="125" fillId="0" borderId="0" xfId="0" applyFont="1" applyAlignment="1" applyProtection="1">
      <alignment horizontal="center"/>
    </xf>
    <xf numFmtId="0" fontId="112" fillId="0" borderId="0" xfId="0" applyFont="1" applyAlignment="1" applyProtection="1"/>
    <xf numFmtId="166" fontId="114" fillId="0" borderId="0" xfId="0" applyNumberFormat="1" applyFont="1" applyAlignment="1" applyProtection="1">
      <alignment horizontal="center"/>
    </xf>
    <xf numFmtId="0" fontId="130" fillId="0" borderId="0" xfId="38" applyFont="1" applyBorder="1" applyProtection="1"/>
    <xf numFmtId="0" fontId="125" fillId="0" borderId="0" xfId="38" applyFont="1" applyBorder="1" applyProtection="1"/>
    <xf numFmtId="168" fontId="28" fillId="0" borderId="37" xfId="37" applyNumberFormat="1" applyFont="1" applyBorder="1" applyAlignment="1" applyProtection="1">
      <alignment horizontal="left" wrapText="1"/>
      <protection locked="0"/>
    </xf>
    <xf numFmtId="0" fontId="98" fillId="0" borderId="57" xfId="37" applyFont="1" applyBorder="1" applyAlignment="1" applyProtection="1">
      <alignment horizontal="left" shrinkToFit="1"/>
      <protection locked="0"/>
    </xf>
    <xf numFmtId="0" fontId="107" fillId="0" borderId="28" xfId="0" applyFont="1" applyBorder="1" applyAlignment="1" applyProtection="1">
      <alignment horizontal="center"/>
    </xf>
    <xf numFmtId="0" fontId="131" fillId="0" borderId="29" xfId="0" applyFont="1" applyBorder="1" applyAlignment="1" applyProtection="1">
      <alignment horizontal="center"/>
    </xf>
    <xf numFmtId="0" fontId="114" fillId="0" borderId="0" xfId="0" applyFont="1" applyFill="1" applyBorder="1" applyAlignment="1" applyProtection="1">
      <alignment shrinkToFit="1"/>
    </xf>
    <xf numFmtId="0" fontId="64" fillId="0" borderId="42" xfId="0" applyFont="1" applyFill="1" applyBorder="1" applyAlignment="1" applyProtection="1">
      <alignment vertical="center" shrinkToFit="1"/>
    </xf>
    <xf numFmtId="0" fontId="126" fillId="0" borderId="27" xfId="0" applyFont="1" applyBorder="1" applyAlignment="1" applyProtection="1">
      <alignment horizontal="center" vertical="center" wrapText="1"/>
    </xf>
    <xf numFmtId="0" fontId="116" fillId="0" borderId="0" xfId="0" applyFont="1" applyFill="1" applyBorder="1" applyAlignment="1" applyProtection="1">
      <alignment shrinkToFit="1"/>
    </xf>
    <xf numFmtId="1" fontId="132" fillId="0" borderId="0" xfId="0" applyNumberFormat="1" applyFont="1" applyFill="1" applyBorder="1" applyAlignment="1" applyProtection="1">
      <alignment horizontal="right"/>
    </xf>
    <xf numFmtId="0" fontId="114" fillId="0" borderId="0" xfId="0" applyFont="1" applyFill="1" applyBorder="1" applyAlignment="1" applyProtection="1">
      <alignment horizontal="left" shrinkToFit="1"/>
    </xf>
    <xf numFmtId="0" fontId="114" fillId="0" borderId="34" xfId="0" applyFont="1" applyFill="1" applyBorder="1" applyAlignment="1" applyProtection="1">
      <alignment horizontal="left" shrinkToFit="1"/>
    </xf>
    <xf numFmtId="0" fontId="110" fillId="0" borderId="44" xfId="0" applyFont="1" applyFill="1" applyBorder="1" applyAlignment="1" applyProtection="1">
      <alignment horizontal="left" shrinkToFit="1"/>
    </xf>
    <xf numFmtId="0" fontId="17" fillId="0" borderId="29" xfId="0" applyFont="1" applyBorder="1" applyAlignment="1" applyProtection="1">
      <alignment shrinkToFit="1"/>
    </xf>
    <xf numFmtId="0" fontId="17" fillId="0" borderId="31" xfId="0" applyFont="1" applyBorder="1" applyAlignment="1" applyProtection="1">
      <alignment shrinkToFit="1"/>
    </xf>
    <xf numFmtId="0" fontId="17" fillId="0" borderId="37" xfId="0" applyFont="1" applyBorder="1" applyAlignment="1" applyProtection="1">
      <alignment vertical="center" shrinkToFit="1"/>
    </xf>
    <xf numFmtId="0" fontId="16" fillId="0" borderId="0" xfId="0" applyFont="1" applyAlignment="1" applyProtection="1">
      <alignment shrinkToFit="1"/>
    </xf>
    <xf numFmtId="0" fontId="17" fillId="0" borderId="41" xfId="0" applyFont="1" applyBorder="1" applyAlignment="1" applyProtection="1">
      <alignment vertical="center" shrinkToFit="1"/>
    </xf>
    <xf numFmtId="0" fontId="28" fillId="0" borderId="119" xfId="37" applyFont="1" applyBorder="1" applyAlignment="1" applyProtection="1">
      <alignment horizontal="left" vertical="top" wrapText="1"/>
    </xf>
    <xf numFmtId="0" fontId="28" fillId="0" borderId="120" xfId="37" applyFont="1" applyBorder="1" applyAlignment="1" applyProtection="1">
      <alignment horizontal="left" vertical="top" wrapText="1"/>
    </xf>
    <xf numFmtId="0" fontId="28" fillId="0" borderId="121" xfId="37" applyFont="1" applyBorder="1" applyAlignment="1" applyProtection="1">
      <alignment horizontal="left" vertical="top" wrapText="1"/>
    </xf>
    <xf numFmtId="0" fontId="28" fillId="0" borderId="122" xfId="37" applyFont="1" applyBorder="1" applyAlignment="1" applyProtection="1">
      <alignment horizontal="left" vertical="top" wrapText="1"/>
    </xf>
    <xf numFmtId="0" fontId="28" fillId="0" borderId="0" xfId="37" applyFont="1" applyBorder="1" applyAlignment="1" applyProtection="1">
      <alignment horizontal="left" vertical="top" wrapText="1"/>
    </xf>
    <xf numFmtId="0" fontId="28" fillId="0" borderId="123" xfId="37" applyFont="1" applyBorder="1" applyAlignment="1" applyProtection="1">
      <alignment horizontal="left" vertical="top" wrapText="1"/>
    </xf>
    <xf numFmtId="0" fontId="28" fillId="0" borderId="124" xfId="37" applyFont="1" applyBorder="1" applyAlignment="1" applyProtection="1">
      <alignment horizontal="left" vertical="top" wrapText="1"/>
    </xf>
    <xf numFmtId="0" fontId="28" fillId="0" borderId="125" xfId="37" applyFont="1" applyBorder="1" applyAlignment="1" applyProtection="1">
      <alignment horizontal="left" vertical="top" wrapText="1"/>
    </xf>
    <xf numFmtId="0" fontId="28" fillId="0" borderId="126" xfId="37" applyFont="1" applyBorder="1" applyAlignment="1" applyProtection="1">
      <alignment horizontal="left" vertical="top" wrapText="1"/>
    </xf>
    <xf numFmtId="0" fontId="28" fillId="0" borderId="46" xfId="37" applyFont="1" applyBorder="1" applyAlignment="1" applyProtection="1">
      <alignment horizontal="left"/>
    </xf>
    <xf numFmtId="0" fontId="28" fillId="0" borderId="38" xfId="37" applyFont="1" applyBorder="1" applyAlignment="1" applyProtection="1">
      <alignment horizontal="left"/>
    </xf>
    <xf numFmtId="0" fontId="28" fillId="0" borderId="127" xfId="37" applyFont="1" applyBorder="1" applyAlignment="1" applyProtection="1">
      <alignment horizontal="left" vertical="top" wrapText="1"/>
    </xf>
    <xf numFmtId="0" fontId="28" fillId="0" borderId="128" xfId="37" applyFont="1" applyBorder="1" applyAlignment="1" applyProtection="1">
      <alignment horizontal="left" vertical="top" wrapText="1"/>
    </xf>
    <xf numFmtId="0" fontId="28" fillId="0" borderId="129" xfId="37" applyFont="1" applyBorder="1" applyAlignment="1" applyProtection="1">
      <alignment horizontal="left" vertical="top" wrapText="1"/>
    </xf>
    <xf numFmtId="0" fontId="28" fillId="0" borderId="130" xfId="37" applyFont="1" applyBorder="1" applyAlignment="1" applyProtection="1">
      <alignment horizontal="left" vertical="top" wrapText="1"/>
    </xf>
    <xf numFmtId="0" fontId="28" fillId="0" borderId="131" xfId="37" applyFont="1" applyBorder="1" applyAlignment="1" applyProtection="1">
      <alignment horizontal="left" vertical="top" wrapText="1"/>
    </xf>
    <xf numFmtId="166" fontId="5" fillId="0" borderId="21" xfId="0" applyNumberFormat="1" applyFont="1" applyFill="1" applyBorder="1" applyAlignment="1" applyProtection="1">
      <alignment horizontal="center" vertical="center"/>
    </xf>
    <xf numFmtId="0" fontId="63" fillId="0" borderId="22" xfId="0" applyFont="1" applyBorder="1" applyAlignment="1" applyProtection="1">
      <alignment horizontal="center" shrinkToFit="1"/>
    </xf>
    <xf numFmtId="0" fontId="70" fillId="0" borderId="22" xfId="0" applyFont="1" applyBorder="1" applyAlignment="1" applyProtection="1">
      <alignment horizontal="center" shrinkToFit="1"/>
    </xf>
    <xf numFmtId="0" fontId="70" fillId="0" borderId="92" xfId="0" applyFont="1" applyBorder="1" applyAlignment="1" applyProtection="1">
      <alignment horizontal="center" shrinkToFit="1"/>
    </xf>
    <xf numFmtId="165" fontId="5" fillId="0" borderId="31" xfId="0" applyNumberFormat="1" applyFont="1" applyBorder="1" applyAlignment="1" applyProtection="1">
      <alignment horizontal="center" vertical="center" shrinkToFit="1"/>
    </xf>
    <xf numFmtId="0" fontId="4" fillId="0" borderId="27" xfId="0" applyFont="1" applyBorder="1" applyAlignment="1" applyProtection="1">
      <alignment horizontal="center" vertical="center" shrinkToFit="1"/>
    </xf>
    <xf numFmtId="0" fontId="5" fillId="0" borderId="27" xfId="0" applyFont="1" applyBorder="1" applyAlignment="1" applyProtection="1">
      <alignment horizontal="center" vertical="center" shrinkToFit="1"/>
    </xf>
    <xf numFmtId="0" fontId="3" fillId="0" borderId="37" xfId="0" applyFont="1" applyBorder="1" applyAlignment="1" applyProtection="1">
      <alignment horizontal="center" vertical="center" shrinkToFit="1"/>
    </xf>
    <xf numFmtId="0" fontId="3" fillId="0" borderId="38" xfId="0" applyFont="1" applyBorder="1" applyAlignment="1" applyProtection="1">
      <alignment horizontal="center" vertical="center" shrinkToFit="1"/>
    </xf>
    <xf numFmtId="0" fontId="3" fillId="0" borderId="42" xfId="0" applyFont="1" applyBorder="1" applyAlignment="1" applyProtection="1">
      <alignment horizontal="center" vertical="center" shrinkToFit="1"/>
    </xf>
    <xf numFmtId="0" fontId="3" fillId="0" borderId="89" xfId="0" applyFont="1" applyBorder="1" applyAlignment="1" applyProtection="1">
      <alignment horizontal="center" vertical="center" shrinkToFit="1"/>
    </xf>
    <xf numFmtId="0" fontId="70" fillId="0" borderId="91" xfId="0" applyFont="1" applyBorder="1" applyAlignment="1" applyProtection="1">
      <alignment horizontal="center" shrinkToFit="1"/>
      <protection locked="0"/>
    </xf>
    <xf numFmtId="0" fontId="0" fillId="0" borderId="0" xfId="0" applyBorder="1" applyAlignment="1" applyProtection="1">
      <alignment horizontal="center"/>
      <protection locked="0"/>
    </xf>
    <xf numFmtId="165" fontId="5" fillId="0" borderId="27" xfId="0" applyNumberFormat="1" applyFont="1" applyBorder="1" applyAlignment="1" applyProtection="1">
      <alignment horizontal="center" vertical="center" shrinkToFit="1"/>
    </xf>
    <xf numFmtId="165" fontId="5" fillId="0" borderId="29" xfId="0" applyNumberFormat="1" applyFont="1" applyBorder="1" applyAlignment="1" applyProtection="1">
      <alignment horizontal="center" vertical="center" shrinkToFit="1"/>
    </xf>
    <xf numFmtId="0" fontId="0" fillId="0" borderId="90" xfId="0" applyBorder="1" applyAlignment="1" applyProtection="1">
      <alignment horizontal="center"/>
      <protection locked="0"/>
    </xf>
    <xf numFmtId="0" fontId="61" fillId="0" borderId="0" xfId="37" applyFont="1" applyBorder="1" applyAlignment="1">
      <alignment horizontal="left" vertical="top" shrinkToFit="1"/>
    </xf>
    <xf numFmtId="0" fontId="61" fillId="0" borderId="93" xfId="37" applyFont="1" applyBorder="1" applyAlignment="1">
      <alignment horizontal="right" vertical="top" shrinkToFit="1"/>
    </xf>
    <xf numFmtId="0" fontId="22" fillId="0" borderId="93" xfId="37" applyFont="1" applyBorder="1" applyAlignment="1">
      <alignment horizontal="left" vertical="top" shrinkToFit="1"/>
    </xf>
    <xf numFmtId="0" fontId="116" fillId="0" borderId="0" xfId="0" applyFont="1" applyFill="1" applyBorder="1" applyAlignment="1" applyProtection="1">
      <alignment shrinkToFit="1"/>
    </xf>
    <xf numFmtId="164" fontId="132" fillId="0" borderId="0" xfId="0" applyNumberFormat="1" applyFont="1" applyFill="1" applyBorder="1" applyAlignment="1" applyProtection="1">
      <alignment horizontal="left" vertical="top" shrinkToFit="1"/>
    </xf>
    <xf numFmtId="0" fontId="116" fillId="0" borderId="34" xfId="0" applyFont="1" applyFill="1" applyBorder="1" applyAlignment="1" applyProtection="1">
      <alignment horizontal="left" shrinkToFit="1"/>
    </xf>
    <xf numFmtId="0" fontId="116" fillId="0" borderId="44" xfId="0" applyFont="1" applyFill="1" applyBorder="1" applyAlignment="1" applyProtection="1">
      <alignment horizontal="left" shrinkToFit="1"/>
    </xf>
    <xf numFmtId="0" fontId="116" fillId="0" borderId="35" xfId="0" applyFont="1" applyFill="1" applyBorder="1" applyAlignment="1" applyProtection="1">
      <alignment horizontal="left" shrinkToFit="1"/>
    </xf>
    <xf numFmtId="0" fontId="116" fillId="0" borderId="0" xfId="0" applyFont="1" applyFill="1" applyBorder="1" applyAlignment="1" applyProtection="1">
      <alignment horizontal="left" shrinkToFit="1"/>
    </xf>
    <xf numFmtId="0" fontId="116" fillId="0" borderId="94" xfId="0" applyFont="1" applyFill="1" applyBorder="1" applyAlignment="1" applyProtection="1">
      <alignment horizontal="left" shrinkToFit="1"/>
    </xf>
    <xf numFmtId="0" fontId="116" fillId="0" borderId="21" xfId="0" applyFont="1" applyFill="1" applyBorder="1" applyAlignment="1" applyProtection="1">
      <alignment horizontal="left" shrinkToFit="1"/>
    </xf>
    <xf numFmtId="0" fontId="116" fillId="0" borderId="0" xfId="0" applyFont="1" applyFill="1" applyBorder="1" applyAlignment="1" applyProtection="1">
      <alignment horizontal="right" shrinkToFit="1"/>
    </xf>
    <xf numFmtId="0" fontId="116" fillId="0" borderId="21" xfId="0" applyFont="1" applyFill="1" applyBorder="1" applyAlignment="1" applyProtection="1">
      <alignment horizontal="right" shrinkToFit="1"/>
    </xf>
    <xf numFmtId="164" fontId="132" fillId="0" borderId="43" xfId="0" applyNumberFormat="1" applyFont="1" applyFill="1" applyBorder="1" applyAlignment="1" applyProtection="1">
      <alignment horizontal="left" vertical="top" shrinkToFit="1"/>
    </xf>
    <xf numFmtId="164" fontId="132" fillId="0" borderId="34" xfId="0" applyNumberFormat="1" applyFont="1" applyFill="1" applyBorder="1" applyAlignment="1" applyProtection="1">
      <alignment horizontal="left" vertical="top" shrinkToFit="1"/>
    </xf>
    <xf numFmtId="0" fontId="110" fillId="0" borderId="92" xfId="0" applyFont="1" applyFill="1" applyBorder="1" applyAlignment="1" applyProtection="1">
      <alignment horizontal="left" shrinkToFit="1"/>
    </xf>
    <xf numFmtId="0" fontId="110" fillId="0" borderId="21" xfId="0" applyFont="1" applyFill="1" applyBorder="1" applyAlignment="1" applyProtection="1">
      <alignment horizontal="left" shrinkToFit="1"/>
    </xf>
    <xf numFmtId="164" fontId="132" fillId="0" borderId="92" xfId="0" applyNumberFormat="1" applyFont="1" applyFill="1" applyBorder="1" applyAlignment="1" applyProtection="1">
      <alignment horizontal="left" vertical="top" shrinkToFit="1"/>
    </xf>
    <xf numFmtId="0" fontId="110" fillId="0" borderId="92" xfId="0" applyFont="1" applyFill="1" applyBorder="1" applyAlignment="1" applyProtection="1">
      <alignment horizontal="right" shrinkToFit="1"/>
    </xf>
    <xf numFmtId="0" fontId="110" fillId="0" borderId="21" xfId="0" applyFont="1" applyFill="1" applyBorder="1" applyAlignment="1" applyProtection="1">
      <alignment horizontal="right" shrinkToFit="1"/>
    </xf>
    <xf numFmtId="0" fontId="116" fillId="0" borderId="95" xfId="0" applyFont="1" applyFill="1" applyBorder="1" applyAlignment="1" applyProtection="1">
      <alignment horizontal="center" shrinkToFit="1"/>
    </xf>
    <xf numFmtId="0" fontId="116" fillId="0" borderId="92" xfId="0" applyFont="1" applyFill="1" applyBorder="1" applyAlignment="1" applyProtection="1">
      <alignment horizontal="center" shrinkToFit="1"/>
    </xf>
    <xf numFmtId="0" fontId="116" fillId="0" borderId="94" xfId="0" applyFont="1" applyFill="1" applyBorder="1" applyAlignment="1" applyProtection="1">
      <alignment horizontal="center" shrinkToFit="1"/>
    </xf>
    <xf numFmtId="0" fontId="116" fillId="0" borderId="21" xfId="0" applyFont="1" applyFill="1" applyBorder="1" applyAlignment="1" applyProtection="1">
      <alignment horizontal="center" shrinkToFit="1"/>
    </xf>
    <xf numFmtId="164" fontId="132" fillId="0" borderId="35" xfId="0" applyNumberFormat="1" applyFont="1" applyFill="1" applyBorder="1" applyAlignment="1" applyProtection="1">
      <alignment horizontal="left" vertical="top" shrinkToFit="1"/>
    </xf>
    <xf numFmtId="164" fontId="132" fillId="0" borderId="0" xfId="0" applyNumberFormat="1" applyFont="1" applyFill="1" applyBorder="1" applyAlignment="1" applyProtection="1">
      <alignment horizontal="center" vertical="top" shrinkToFit="1"/>
    </xf>
    <xf numFmtId="0" fontId="108" fillId="0" borderId="0" xfId="0" applyFont="1" applyFill="1" applyBorder="1" applyAlignment="1" applyProtection="1">
      <alignment horizontal="left" shrinkToFit="1"/>
    </xf>
    <xf numFmtId="0" fontId="108" fillId="0" borderId="21" xfId="0" applyFont="1" applyFill="1" applyBorder="1" applyAlignment="1" applyProtection="1">
      <alignment horizontal="left" shrinkToFit="1"/>
    </xf>
    <xf numFmtId="164" fontId="132" fillId="0" borderId="34" xfId="0" applyNumberFormat="1" applyFont="1" applyFill="1" applyBorder="1" applyAlignment="1" applyProtection="1">
      <alignment horizontal="center" vertical="top" shrinkToFit="1"/>
    </xf>
    <xf numFmtId="164" fontId="132" fillId="0" borderId="92" xfId="0" applyNumberFormat="1" applyFont="1" applyFill="1" applyBorder="1" applyAlignment="1" applyProtection="1">
      <alignment horizontal="center" vertical="top" shrinkToFit="1"/>
    </xf>
    <xf numFmtId="0" fontId="116" fillId="0" borderId="0" xfId="0" applyFont="1" applyBorder="1" applyAlignment="1" applyProtection="1">
      <alignment shrinkToFit="1"/>
    </xf>
    <xf numFmtId="164" fontId="132" fillId="0" borderId="43" xfId="0" applyNumberFormat="1" applyFont="1" applyFill="1" applyBorder="1" applyAlignment="1" applyProtection="1">
      <alignment horizontal="center" vertical="top" shrinkToFit="1"/>
    </xf>
    <xf numFmtId="0" fontId="116" fillId="0" borderId="34" xfId="0" applyFont="1" applyBorder="1" applyAlignment="1" applyProtection="1">
      <alignment shrinkToFit="1"/>
    </xf>
    <xf numFmtId="0" fontId="116" fillId="0" borderId="92" xfId="0" applyFont="1" applyFill="1" applyBorder="1" applyAlignment="1" applyProtection="1">
      <alignment horizontal="left" shrinkToFit="1"/>
      <protection locked="0" hidden="1"/>
    </xf>
    <xf numFmtId="0" fontId="116" fillId="0" borderId="21" xfId="0" applyFont="1" applyFill="1" applyBorder="1" applyAlignment="1" applyProtection="1">
      <alignment horizontal="left" shrinkToFit="1"/>
      <protection locked="0" hidden="1"/>
    </xf>
    <xf numFmtId="0" fontId="133" fillId="0" borderId="92" xfId="0" applyFont="1" applyFill="1" applyBorder="1" applyAlignment="1" applyProtection="1">
      <alignment horizontal="center" shrinkToFit="1"/>
      <protection locked="0" hidden="1"/>
    </xf>
    <xf numFmtId="0" fontId="133" fillId="0" borderId="21" xfId="0" applyFont="1" applyFill="1" applyBorder="1" applyAlignment="1" applyProtection="1">
      <alignment horizontal="center" shrinkToFit="1"/>
      <protection locked="0" hidden="1"/>
    </xf>
    <xf numFmtId="0" fontId="133" fillId="0" borderId="43" xfId="0" applyFont="1" applyFill="1" applyBorder="1" applyAlignment="1" applyProtection="1">
      <alignment horizontal="center" shrinkToFit="1"/>
      <protection locked="0" hidden="1"/>
    </xf>
    <xf numFmtId="0" fontId="133" fillId="0" borderId="44" xfId="0" applyFont="1" applyFill="1" applyBorder="1" applyAlignment="1" applyProtection="1">
      <alignment horizontal="center" shrinkToFit="1"/>
      <protection locked="0" hidden="1"/>
    </xf>
    <xf numFmtId="1" fontId="132" fillId="0" borderId="0" xfId="0" applyNumberFormat="1" applyFont="1" applyFill="1" applyBorder="1" applyAlignment="1" applyProtection="1">
      <alignment horizontal="right"/>
    </xf>
    <xf numFmtId="0" fontId="110" fillId="0" borderId="0" xfId="0" applyFont="1" applyFill="1" applyBorder="1" applyAlignment="1" applyProtection="1">
      <alignment horizontal="right" shrinkToFit="1"/>
    </xf>
    <xf numFmtId="0" fontId="110" fillId="0" borderId="0" xfId="0" applyFont="1" applyFill="1" applyBorder="1" applyAlignment="1" applyProtection="1">
      <alignment horizontal="left" shrinkToFit="1"/>
    </xf>
    <xf numFmtId="164" fontId="132" fillId="0" borderId="10" xfId="0" applyNumberFormat="1" applyFont="1" applyFill="1" applyBorder="1" applyAlignment="1" applyProtection="1">
      <alignment horizontal="center" vertical="top" shrinkToFit="1"/>
    </xf>
    <xf numFmtId="0" fontId="110" fillId="0" borderId="92" xfId="0" applyFont="1" applyBorder="1" applyAlignment="1">
      <alignment horizontal="center"/>
    </xf>
    <xf numFmtId="0" fontId="110" fillId="0" borderId="43" xfId="0" applyFont="1" applyBorder="1" applyAlignment="1">
      <alignment horizontal="center"/>
    </xf>
    <xf numFmtId="0" fontId="110" fillId="0" borderId="21" xfId="0" applyFont="1" applyBorder="1" applyAlignment="1">
      <alignment horizontal="center"/>
    </xf>
    <xf numFmtId="0" fontId="110" fillId="0" borderId="44" xfId="0" applyFont="1" applyBorder="1" applyAlignment="1">
      <alignment horizontal="center"/>
    </xf>
    <xf numFmtId="0" fontId="114" fillId="0" borderId="0" xfId="0" applyFont="1" applyFill="1" applyBorder="1" applyAlignment="1" applyProtection="1">
      <alignment horizontal="left" shrinkToFit="1"/>
    </xf>
    <xf numFmtId="0" fontId="114" fillId="0" borderId="21" xfId="0" applyFont="1" applyFill="1" applyBorder="1" applyAlignment="1" applyProtection="1">
      <alignment horizontal="left" shrinkToFit="1"/>
    </xf>
    <xf numFmtId="0" fontId="114" fillId="0" borderId="34" xfId="0" applyFont="1" applyFill="1" applyBorder="1" applyAlignment="1" applyProtection="1">
      <alignment horizontal="left" shrinkToFit="1"/>
    </xf>
    <xf numFmtId="0" fontId="114" fillId="0" borderId="44" xfId="0" applyFont="1" applyFill="1" applyBorder="1" applyAlignment="1" applyProtection="1">
      <alignment horizontal="left" shrinkToFit="1"/>
    </xf>
    <xf numFmtId="0" fontId="114" fillId="0" borderId="0" xfId="0" applyFont="1" applyFill="1" applyBorder="1" applyAlignment="1" applyProtection="1">
      <alignment horizontal="right" shrinkToFit="1"/>
    </xf>
    <xf numFmtId="0" fontId="114" fillId="0" borderId="21" xfId="0" applyFont="1" applyFill="1" applyBorder="1" applyAlignment="1" applyProtection="1">
      <alignment horizontal="right" shrinkToFit="1"/>
    </xf>
    <xf numFmtId="0" fontId="110" fillId="0" borderId="34" xfId="0" applyFont="1" applyFill="1" applyBorder="1" applyAlignment="1" applyProtection="1">
      <alignment horizontal="left" shrinkToFit="1"/>
    </xf>
    <xf numFmtId="0" fontId="110" fillId="0" borderId="44" xfId="0" applyFont="1" applyFill="1" applyBorder="1" applyAlignment="1" applyProtection="1">
      <alignment horizontal="left" shrinkToFit="1"/>
    </xf>
    <xf numFmtId="0" fontId="108" fillId="0" borderId="34" xfId="0" applyFont="1" applyFill="1" applyBorder="1" applyAlignment="1" applyProtection="1">
      <alignment horizontal="left" shrinkToFit="1"/>
    </xf>
    <xf numFmtId="0" fontId="108" fillId="0" borderId="44" xfId="0" applyFont="1" applyFill="1" applyBorder="1" applyAlignment="1" applyProtection="1">
      <alignment horizontal="left" shrinkToFit="1"/>
    </xf>
    <xf numFmtId="0" fontId="108" fillId="0" borderId="0" xfId="0" applyFont="1" applyFill="1" applyBorder="1" applyAlignment="1" applyProtection="1">
      <alignment horizontal="right" shrinkToFit="1"/>
    </xf>
    <xf numFmtId="0" fontId="108" fillId="0" borderId="21" xfId="0" applyFont="1" applyFill="1" applyBorder="1" applyAlignment="1" applyProtection="1">
      <alignment horizontal="right" shrinkToFit="1"/>
    </xf>
    <xf numFmtId="0" fontId="116" fillId="0" borderId="92" xfId="0" applyFont="1" applyFill="1" applyBorder="1" applyAlignment="1" applyProtection="1">
      <alignment horizontal="left" shrinkToFit="1"/>
    </xf>
    <xf numFmtId="0" fontId="116" fillId="0" borderId="43" xfId="0" applyFont="1" applyFill="1" applyBorder="1" applyAlignment="1" applyProtection="1">
      <alignment horizontal="left" shrinkToFit="1"/>
    </xf>
    <xf numFmtId="0" fontId="132" fillId="0" borderId="0" xfId="0" applyFont="1" applyFill="1" applyBorder="1" applyAlignment="1" applyProtection="1">
      <alignment horizontal="center" shrinkToFit="1"/>
    </xf>
    <xf numFmtId="1" fontId="47" fillId="0" borderId="0" xfId="0" applyNumberFormat="1" applyFont="1" applyFill="1" applyBorder="1" applyAlignment="1" applyProtection="1">
      <alignment horizontal="right"/>
    </xf>
    <xf numFmtId="1" fontId="48" fillId="0" borderId="0" xfId="0" applyNumberFormat="1" applyFont="1" applyFill="1" applyBorder="1" applyAlignment="1" applyProtection="1">
      <alignment horizontal="right"/>
    </xf>
    <xf numFmtId="0" fontId="64" fillId="0" borderId="0" xfId="0" applyFont="1" applyFill="1" applyBorder="1" applyAlignment="1" applyProtection="1">
      <alignment horizontal="right" shrinkToFit="1"/>
    </xf>
    <xf numFmtId="0" fontId="64" fillId="0" borderId="21" xfId="0" applyFont="1" applyFill="1" applyBorder="1" applyAlignment="1" applyProtection="1">
      <alignment horizontal="right" shrinkToFit="1"/>
    </xf>
    <xf numFmtId="0" fontId="64" fillId="0" borderId="34" xfId="0" applyFont="1" applyFill="1" applyBorder="1" applyAlignment="1" applyProtection="1">
      <alignment horizontal="left" shrinkToFit="1"/>
    </xf>
    <xf numFmtId="0" fontId="64" fillId="0" borderId="44" xfId="0" applyFont="1" applyFill="1" applyBorder="1" applyAlignment="1" applyProtection="1">
      <alignment horizontal="left" shrinkToFit="1"/>
    </xf>
    <xf numFmtId="0" fontId="64" fillId="0" borderId="0" xfId="0" applyFont="1" applyFill="1" applyBorder="1" applyAlignment="1" applyProtection="1">
      <alignment shrinkToFit="1"/>
    </xf>
    <xf numFmtId="164" fontId="76" fillId="0" borderId="0" xfId="0" applyNumberFormat="1" applyFont="1" applyFill="1" applyBorder="1" applyAlignment="1" applyProtection="1">
      <alignment horizontal="center" vertical="top" shrinkToFit="1"/>
    </xf>
    <xf numFmtId="164" fontId="76" fillId="0" borderId="0" xfId="0" applyNumberFormat="1" applyFont="1" applyFill="1" applyBorder="1" applyAlignment="1" applyProtection="1">
      <alignment horizontal="left" vertical="top" shrinkToFit="1"/>
    </xf>
    <xf numFmtId="164" fontId="76" fillId="0" borderId="10" xfId="0" applyNumberFormat="1" applyFont="1" applyFill="1" applyBorder="1" applyAlignment="1" applyProtection="1">
      <alignment horizontal="center" vertical="top" shrinkToFit="1"/>
    </xf>
    <xf numFmtId="0" fontId="17" fillId="0" borderId="92" xfId="0" applyFont="1" applyFill="1" applyBorder="1" applyAlignment="1" applyProtection="1">
      <alignment horizontal="left" shrinkToFit="1"/>
      <protection locked="0" hidden="1"/>
    </xf>
    <xf numFmtId="0" fontId="17" fillId="0" borderId="21" xfId="0" applyFont="1" applyFill="1" applyBorder="1" applyAlignment="1" applyProtection="1">
      <alignment horizontal="left" shrinkToFit="1"/>
      <protection locked="0" hidden="1"/>
    </xf>
    <xf numFmtId="0" fontId="64" fillId="0" borderId="35" xfId="0" applyFont="1" applyFill="1" applyBorder="1" applyAlignment="1" applyProtection="1">
      <alignment horizontal="left" shrinkToFit="1"/>
    </xf>
    <xf numFmtId="0" fontId="64" fillId="0" borderId="0" xfId="0" applyFont="1" applyFill="1" applyBorder="1" applyAlignment="1" applyProtection="1">
      <alignment horizontal="left" shrinkToFit="1"/>
    </xf>
    <xf numFmtId="0" fontId="64" fillId="0" borderId="94" xfId="0" applyFont="1" applyFill="1" applyBorder="1" applyAlignment="1" applyProtection="1">
      <alignment horizontal="left" shrinkToFit="1"/>
    </xf>
    <xf numFmtId="0" fontId="64" fillId="0" borderId="21" xfId="0" applyFont="1" applyFill="1" applyBorder="1" applyAlignment="1" applyProtection="1">
      <alignment horizontal="left" shrinkToFit="1"/>
    </xf>
    <xf numFmtId="164" fontId="76" fillId="0" borderId="34" xfId="0" applyNumberFormat="1" applyFont="1" applyFill="1" applyBorder="1" applyAlignment="1" applyProtection="1">
      <alignment horizontal="center" vertical="top" shrinkToFit="1"/>
    </xf>
    <xf numFmtId="0" fontId="69" fillId="0" borderId="92" xfId="0" applyFont="1" applyFill="1" applyBorder="1" applyAlignment="1" applyProtection="1">
      <alignment horizontal="center" shrinkToFit="1"/>
      <protection locked="0" hidden="1"/>
    </xf>
    <xf numFmtId="0" fontId="69" fillId="0" borderId="21" xfId="0" applyFont="1" applyFill="1" applyBorder="1" applyAlignment="1" applyProtection="1">
      <alignment horizontal="center" shrinkToFit="1"/>
      <protection locked="0" hidden="1"/>
    </xf>
    <xf numFmtId="0" fontId="69" fillId="0" borderId="43" xfId="0" applyFont="1" applyFill="1" applyBorder="1" applyAlignment="1" applyProtection="1">
      <alignment horizontal="center" shrinkToFit="1"/>
      <protection locked="0" hidden="1"/>
    </xf>
    <xf numFmtId="0" fontId="69" fillId="0" borderId="44" xfId="0" applyFont="1" applyFill="1" applyBorder="1" applyAlignment="1" applyProtection="1">
      <alignment horizontal="center" shrinkToFit="1"/>
      <protection locked="0" hidden="1"/>
    </xf>
    <xf numFmtId="164" fontId="76" fillId="0" borderId="43" xfId="0" applyNumberFormat="1" applyFont="1" applyFill="1" applyBorder="1" applyAlignment="1" applyProtection="1">
      <alignment horizontal="left" vertical="top" shrinkToFit="1"/>
    </xf>
    <xf numFmtId="164" fontId="76" fillId="0" borderId="34" xfId="0" applyNumberFormat="1" applyFont="1" applyFill="1" applyBorder="1" applyAlignment="1" applyProtection="1">
      <alignment horizontal="left" vertical="top" shrinkToFit="1"/>
    </xf>
    <xf numFmtId="0" fontId="61" fillId="0" borderId="34" xfId="0" applyFont="1" applyFill="1" applyBorder="1" applyAlignment="1" applyProtection="1">
      <alignment horizontal="left" shrinkToFit="1"/>
    </xf>
    <xf numFmtId="0" fontId="61" fillId="0" borderId="44" xfId="0" applyFont="1" applyFill="1" applyBorder="1" applyAlignment="1" applyProtection="1">
      <alignment horizontal="left" shrinkToFit="1"/>
    </xf>
    <xf numFmtId="0" fontId="61" fillId="0" borderId="0" xfId="0" applyFont="1" applyFill="1" applyBorder="1" applyAlignment="1" applyProtection="1">
      <alignment horizontal="left" shrinkToFit="1"/>
    </xf>
    <xf numFmtId="0" fontId="61" fillId="0" borderId="21" xfId="0" applyFont="1" applyFill="1" applyBorder="1" applyAlignment="1" applyProtection="1">
      <alignment horizontal="left" shrinkToFit="1"/>
    </xf>
    <xf numFmtId="164" fontId="76" fillId="0" borderId="92" xfId="0" applyNumberFormat="1" applyFont="1" applyFill="1" applyBorder="1" applyAlignment="1" applyProtection="1">
      <alignment horizontal="center" vertical="top" shrinkToFit="1"/>
    </xf>
    <xf numFmtId="0" fontId="64" fillId="0" borderId="0" xfId="0" applyFont="1" applyBorder="1" applyAlignment="1" applyProtection="1">
      <alignment shrinkToFit="1"/>
    </xf>
    <xf numFmtId="164" fontId="76" fillId="0" borderId="43" xfId="0" applyNumberFormat="1" applyFont="1" applyFill="1" applyBorder="1" applyAlignment="1" applyProtection="1">
      <alignment horizontal="center" vertical="top" shrinkToFit="1"/>
    </xf>
    <xf numFmtId="0" fontId="64" fillId="0" borderId="34" xfId="0" applyFont="1" applyBorder="1" applyAlignment="1" applyProtection="1">
      <alignment shrinkToFit="1"/>
    </xf>
    <xf numFmtId="0" fontId="61" fillId="0" borderId="0" xfId="0" applyFont="1" applyFill="1" applyBorder="1" applyAlignment="1" applyProtection="1">
      <alignment horizontal="right" shrinkToFit="1"/>
    </xf>
    <xf numFmtId="0" fontId="61" fillId="0" borderId="21" xfId="0" applyFont="1" applyFill="1" applyBorder="1" applyAlignment="1" applyProtection="1">
      <alignment horizontal="right" shrinkToFit="1"/>
    </xf>
    <xf numFmtId="164" fontId="76" fillId="0" borderId="96" xfId="0" applyNumberFormat="1" applyFont="1" applyFill="1" applyBorder="1" applyAlignment="1" applyProtection="1">
      <alignment horizontal="left" vertical="top" shrinkToFit="1"/>
    </xf>
    <xf numFmtId="0" fontId="63" fillId="0" borderId="0" xfId="0" applyFont="1" applyFill="1" applyBorder="1" applyAlignment="1" applyProtection="1">
      <alignment horizontal="right" shrinkToFit="1"/>
    </xf>
    <xf numFmtId="0" fontId="63" fillId="0" borderId="21" xfId="0" applyFont="1" applyFill="1" applyBorder="1" applyAlignment="1" applyProtection="1">
      <alignment horizontal="right" shrinkToFit="1"/>
    </xf>
    <xf numFmtId="0" fontId="63" fillId="0" borderId="34" xfId="0" applyFont="1" applyFill="1" applyBorder="1" applyAlignment="1" applyProtection="1">
      <alignment horizontal="left" shrinkToFit="1"/>
    </xf>
    <xf numFmtId="0" fontId="63" fillId="0" borderId="44" xfId="0" applyFont="1" applyFill="1" applyBorder="1" applyAlignment="1" applyProtection="1">
      <alignment horizontal="left" shrinkToFit="1"/>
    </xf>
    <xf numFmtId="0" fontId="64" fillId="0" borderId="96" xfId="0" applyFont="1" applyFill="1" applyBorder="1" applyAlignment="1" applyProtection="1">
      <alignment horizontal="left" shrinkToFit="1"/>
    </xf>
    <xf numFmtId="0" fontId="64" fillId="0" borderId="97" xfId="0" applyFont="1" applyFill="1" applyBorder="1" applyAlignment="1" applyProtection="1">
      <alignment horizontal="left" shrinkToFit="1"/>
    </xf>
    <xf numFmtId="0" fontId="0" fillId="0" borderId="92" xfId="0" applyBorder="1" applyAlignment="1">
      <alignment horizontal="center"/>
    </xf>
    <xf numFmtId="0" fontId="0" fillId="0" borderId="43" xfId="0" applyBorder="1" applyAlignment="1">
      <alignment horizontal="center"/>
    </xf>
    <xf numFmtId="0" fontId="0" fillId="0" borderId="21" xfId="0" applyBorder="1" applyAlignment="1">
      <alignment horizontal="center"/>
    </xf>
    <xf numFmtId="0" fontId="0" fillId="0" borderId="44" xfId="0" applyBorder="1" applyAlignment="1">
      <alignment horizontal="center"/>
    </xf>
    <xf numFmtId="164" fontId="76" fillId="0" borderId="92" xfId="0" applyNumberFormat="1" applyFont="1" applyFill="1" applyBorder="1" applyAlignment="1" applyProtection="1">
      <alignment horizontal="left" vertical="top" shrinkToFit="1"/>
    </xf>
    <xf numFmtId="0" fontId="64" fillId="0" borderId="95" xfId="0" applyFont="1" applyFill="1" applyBorder="1" applyAlignment="1" applyProtection="1">
      <alignment horizontal="center" shrinkToFit="1"/>
    </xf>
    <xf numFmtId="0" fontId="64" fillId="0" borderId="92" xfId="0" applyFont="1" applyFill="1" applyBorder="1" applyAlignment="1" applyProtection="1">
      <alignment horizontal="center" shrinkToFit="1"/>
    </xf>
    <xf numFmtId="0" fontId="64" fillId="0" borderId="94" xfId="0" applyFont="1" applyFill="1" applyBorder="1" applyAlignment="1" applyProtection="1">
      <alignment horizontal="center" shrinkToFit="1"/>
    </xf>
    <xf numFmtId="0" fontId="64" fillId="0" borderId="21" xfId="0" applyFont="1" applyFill="1" applyBorder="1" applyAlignment="1" applyProtection="1">
      <alignment horizontal="center" shrinkToFit="1"/>
    </xf>
    <xf numFmtId="0" fontId="63" fillId="0" borderId="92" xfId="0" applyFont="1" applyFill="1" applyBorder="1" applyAlignment="1" applyProtection="1">
      <alignment horizontal="left" shrinkToFit="1"/>
    </xf>
    <xf numFmtId="0" fontId="63" fillId="0" borderId="21" xfId="0" applyFont="1" applyFill="1" applyBorder="1" applyAlignment="1" applyProtection="1">
      <alignment horizontal="left" shrinkToFit="1"/>
    </xf>
    <xf numFmtId="0" fontId="63" fillId="0" borderId="92" xfId="0" applyFont="1" applyFill="1" applyBorder="1" applyAlignment="1" applyProtection="1">
      <alignment horizontal="right" shrinkToFit="1"/>
    </xf>
    <xf numFmtId="0" fontId="63" fillId="0" borderId="0" xfId="0" applyFont="1" applyFill="1" applyBorder="1" applyAlignment="1" applyProtection="1">
      <alignment horizontal="left" shrinkToFit="1"/>
    </xf>
    <xf numFmtId="0" fontId="62" fillId="0" borderId="0" xfId="0" applyFont="1" applyFill="1" applyBorder="1" applyAlignment="1" applyProtection="1">
      <alignment horizontal="right" shrinkToFit="1"/>
    </xf>
    <xf numFmtId="0" fontId="62" fillId="0" borderId="21" xfId="0" applyFont="1" applyFill="1" applyBorder="1" applyAlignment="1" applyProtection="1">
      <alignment horizontal="right" shrinkToFit="1"/>
    </xf>
    <xf numFmtId="0" fontId="62" fillId="0" borderId="34" xfId="0" applyFont="1" applyFill="1" applyBorder="1" applyAlignment="1" applyProtection="1">
      <alignment horizontal="left" shrinkToFit="1"/>
    </xf>
    <xf numFmtId="0" fontId="62" fillId="0" borderId="44" xfId="0" applyFont="1" applyFill="1" applyBorder="1" applyAlignment="1" applyProtection="1">
      <alignment horizontal="left" shrinkToFit="1"/>
    </xf>
    <xf numFmtId="0" fontId="62" fillId="0" borderId="0" xfId="0" applyFont="1" applyFill="1" applyBorder="1" applyAlignment="1" applyProtection="1">
      <alignment horizontal="left" shrinkToFit="1"/>
    </xf>
    <xf numFmtId="0" fontId="62" fillId="0" borderId="21" xfId="0" applyFont="1" applyFill="1" applyBorder="1" applyAlignment="1" applyProtection="1">
      <alignment horizontal="left" shrinkToFit="1"/>
    </xf>
    <xf numFmtId="1" fontId="75" fillId="0" borderId="0" xfId="0" applyNumberFormat="1" applyFont="1" applyFill="1" applyBorder="1" applyAlignment="1" applyProtection="1">
      <alignment horizontal="right"/>
    </xf>
    <xf numFmtId="0" fontId="77" fillId="0" borderId="0" xfId="0" applyFont="1" applyFill="1" applyBorder="1" applyAlignment="1" applyProtection="1">
      <alignment horizontal="left" shrinkToFit="1"/>
      <protection locked="0" hidden="1"/>
    </xf>
    <xf numFmtId="0" fontId="78" fillId="0" borderId="0" xfId="0" applyFont="1" applyFill="1" applyBorder="1" applyAlignment="1" applyProtection="1">
      <alignment horizontal="center" shrinkToFit="1"/>
      <protection locked="0" hidden="1"/>
    </xf>
    <xf numFmtId="0" fontId="78" fillId="0" borderId="34" xfId="0" applyFont="1" applyFill="1" applyBorder="1" applyAlignment="1" applyProtection="1">
      <alignment horizontal="center" shrinkToFit="1"/>
      <protection locked="0" hidden="1"/>
    </xf>
    <xf numFmtId="0" fontId="17" fillId="0" borderId="0" xfId="0" applyFont="1" applyFill="1" applyBorder="1" applyAlignment="1" applyProtection="1">
      <alignment horizontal="left" shrinkToFit="1"/>
      <protection locked="0" hidden="1"/>
    </xf>
    <xf numFmtId="0" fontId="69" fillId="0" borderId="0" xfId="0" applyFont="1" applyFill="1" applyBorder="1" applyAlignment="1" applyProtection="1">
      <alignment horizontal="center" shrinkToFit="1"/>
      <protection locked="0" hidden="1"/>
    </xf>
    <xf numFmtId="0" fontId="69" fillId="0" borderId="34" xfId="0" applyFont="1" applyFill="1" applyBorder="1" applyAlignment="1" applyProtection="1">
      <alignment horizontal="center" shrinkToFit="1"/>
      <protection locked="0" hidden="1"/>
    </xf>
    <xf numFmtId="0" fontId="77" fillId="0" borderId="92" xfId="0" applyFont="1" applyFill="1" applyBorder="1" applyAlignment="1" applyProtection="1">
      <alignment horizontal="left" shrinkToFit="1"/>
      <protection locked="0" hidden="1"/>
    </xf>
    <xf numFmtId="0" fontId="78" fillId="0" borderId="92" xfId="0" applyFont="1" applyFill="1" applyBorder="1" applyAlignment="1" applyProtection="1">
      <alignment horizontal="center" shrinkToFit="1"/>
      <protection locked="0" hidden="1"/>
    </xf>
    <xf numFmtId="0" fontId="78" fillId="0" borderId="43" xfId="0" applyFont="1" applyFill="1" applyBorder="1" applyAlignment="1" applyProtection="1">
      <alignment horizontal="center" shrinkToFit="1"/>
      <protection locked="0" hidden="1"/>
    </xf>
    <xf numFmtId="164" fontId="76" fillId="0" borderId="35" xfId="0" applyNumberFormat="1" applyFont="1" applyFill="1" applyBorder="1" applyAlignment="1" applyProtection="1">
      <alignment horizontal="left" vertical="top" shrinkToFit="1"/>
    </xf>
    <xf numFmtId="0" fontId="75" fillId="0" borderId="0" xfId="0" applyFont="1" applyFill="1" applyBorder="1" applyAlignment="1" applyProtection="1">
      <alignment horizontal="center" shrinkToFit="1"/>
    </xf>
    <xf numFmtId="1" fontId="134" fillId="34" borderId="74" xfId="0" applyNumberFormat="1" applyFont="1" applyFill="1" applyBorder="1" applyAlignment="1" applyProtection="1">
      <alignment horizontal="center" shrinkToFit="1"/>
      <protection locked="0"/>
    </xf>
    <xf numFmtId="0" fontId="79" fillId="0" borderId="70" xfId="37" applyFont="1" applyBorder="1" applyAlignment="1">
      <alignment horizontal="center" vertical="top" wrapText="1"/>
    </xf>
    <xf numFmtId="0" fontId="34" fillId="0" borderId="68" xfId="37" applyFont="1" applyBorder="1" applyAlignment="1">
      <alignment horizontal="center" vertical="center" wrapText="1"/>
    </xf>
    <xf numFmtId="0" fontId="34" fillId="0" borderId="69" xfId="37" applyFont="1" applyBorder="1" applyAlignment="1">
      <alignment horizontal="center" vertical="center" wrapText="1"/>
    </xf>
    <xf numFmtId="0" fontId="43" fillId="0" borderId="98" xfId="0" applyFont="1" applyBorder="1" applyAlignment="1">
      <alignment horizontal="center" vertical="center"/>
    </xf>
    <xf numFmtId="0" fontId="43" fillId="0" borderId="22" xfId="0" applyFont="1" applyBorder="1" applyAlignment="1">
      <alignment horizontal="center" vertical="center"/>
    </xf>
    <xf numFmtId="0" fontId="43" fillId="0" borderId="99" xfId="0" applyFont="1" applyBorder="1" applyAlignment="1">
      <alignment horizontal="center" vertical="center"/>
    </xf>
    <xf numFmtId="0" fontId="42" fillId="0" borderId="21" xfId="0" applyFont="1" applyBorder="1" applyAlignment="1">
      <alignment horizontal="center" vertical="center"/>
    </xf>
    <xf numFmtId="0" fontId="43" fillId="0" borderId="0" xfId="0" applyFont="1" applyAlignment="1">
      <alignment horizontal="center" vertical="center"/>
    </xf>
    <xf numFmtId="0" fontId="39" fillId="0" borderId="98" xfId="0" applyFont="1" applyBorder="1" applyAlignment="1">
      <alignment horizontal="right" vertical="center"/>
    </xf>
    <xf numFmtId="0" fontId="39" fillId="0" borderId="22" xfId="0" applyFont="1" applyBorder="1" applyAlignment="1">
      <alignment horizontal="right" vertical="center"/>
    </xf>
    <xf numFmtId="0" fontId="39" fillId="0" borderId="99" xfId="0" applyFont="1" applyBorder="1" applyAlignment="1">
      <alignment horizontal="right" vertical="center"/>
    </xf>
    <xf numFmtId="0" fontId="39" fillId="0" borderId="98" xfId="0" applyFont="1" applyBorder="1" applyAlignment="1">
      <alignment horizontal="left" vertical="center"/>
    </xf>
    <xf numFmtId="0" fontId="39" fillId="0" borderId="22" xfId="0" applyFont="1" applyBorder="1" applyAlignment="1">
      <alignment horizontal="left" vertical="center"/>
    </xf>
    <xf numFmtId="0" fontId="39" fillId="0" borderId="99" xfId="0" applyFont="1" applyBorder="1" applyAlignment="1">
      <alignment horizontal="left" vertical="center"/>
    </xf>
    <xf numFmtId="0" fontId="44" fillId="0" borderId="0" xfId="0" applyFont="1" applyBorder="1" applyAlignment="1">
      <alignment horizontal="right" vertical="center"/>
    </xf>
    <xf numFmtId="0" fontId="44" fillId="0" borderId="0" xfId="0" applyFont="1" applyBorder="1" applyAlignment="1">
      <alignment horizontal="left" vertical="center"/>
    </xf>
    <xf numFmtId="0" fontId="37" fillId="0" borderId="100" xfId="0" applyFont="1" applyFill="1" applyBorder="1" applyAlignment="1" applyProtection="1">
      <alignment horizontal="center" vertical="center" textRotation="90"/>
      <protection hidden="1"/>
    </xf>
    <xf numFmtId="0" fontId="103" fillId="0" borderId="10" xfId="37" applyFont="1" applyFill="1" applyBorder="1" applyAlignment="1" applyProtection="1">
      <alignment horizontal="left" vertical="center" wrapText="1"/>
    </xf>
    <xf numFmtId="0" fontId="103" fillId="0" borderId="10" xfId="37" applyFont="1" applyFill="1" applyBorder="1" applyAlignment="1" applyProtection="1">
      <alignment horizontal="center" vertical="center"/>
    </xf>
    <xf numFmtId="166" fontId="103" fillId="0" borderId="10" xfId="37" applyNumberFormat="1" applyFont="1" applyFill="1" applyBorder="1" applyAlignment="1" applyProtection="1">
      <alignment horizontal="right" vertical="center" wrapText="1"/>
    </xf>
    <xf numFmtId="0" fontId="101" fillId="0" borderId="118" xfId="37" applyFont="1" applyFill="1" applyBorder="1" applyAlignment="1" applyProtection="1">
      <alignment horizontal="left" vertical="center" wrapText="1"/>
    </xf>
    <xf numFmtId="166" fontId="123" fillId="0" borderId="118" xfId="37" applyNumberFormat="1" applyFont="1" applyFill="1" applyBorder="1" applyAlignment="1" applyProtection="1">
      <alignment horizontal="right" vertical="center" wrapText="1"/>
    </xf>
    <xf numFmtId="164" fontId="24" fillId="0" borderId="102" xfId="0" applyNumberFormat="1" applyFont="1" applyFill="1" applyBorder="1" applyAlignment="1" applyProtection="1">
      <alignment horizontal="center" vertical="top" wrapText="1"/>
    </xf>
    <xf numFmtId="0" fontId="0" fillId="0" borderId="0" xfId="0" applyProtection="1"/>
    <xf numFmtId="0" fontId="17" fillId="0" borderId="109" xfId="0" applyFont="1" applyFill="1" applyBorder="1" applyAlignment="1" applyProtection="1">
      <alignment horizontal="center"/>
    </xf>
    <xf numFmtId="0" fontId="17" fillId="0" borderId="110" xfId="0" applyFont="1" applyFill="1" applyBorder="1" applyAlignment="1" applyProtection="1">
      <alignment horizontal="center"/>
    </xf>
    <xf numFmtId="0" fontId="17" fillId="0" borderId="113" xfId="0" applyFont="1" applyFill="1" applyBorder="1" applyAlignment="1" applyProtection="1">
      <alignment horizontal="center"/>
    </xf>
    <xf numFmtId="0" fontId="17" fillId="0" borderId="114" xfId="0" applyFont="1" applyFill="1" applyBorder="1" applyAlignment="1" applyProtection="1">
      <alignment horizontal="center"/>
    </xf>
    <xf numFmtId="0" fontId="17" fillId="0" borderId="112" xfId="0" applyFont="1" applyFill="1" applyBorder="1" applyAlignment="1" applyProtection="1">
      <alignment horizontal="center"/>
    </xf>
    <xf numFmtId="0" fontId="17" fillId="0" borderId="0" xfId="0" applyFont="1" applyFill="1" applyBorder="1" applyAlignment="1" applyProtection="1">
      <alignment horizontal="left"/>
    </xf>
    <xf numFmtId="0" fontId="17" fillId="0" borderId="115" xfId="0" applyFont="1" applyFill="1" applyBorder="1" applyAlignment="1" applyProtection="1">
      <alignment horizontal="center"/>
    </xf>
    <xf numFmtId="0" fontId="25" fillId="0" borderId="0" xfId="0" applyFont="1" applyFill="1" applyBorder="1" applyAlignment="1" applyProtection="1">
      <alignment horizontal="left"/>
    </xf>
    <xf numFmtId="0" fontId="25" fillId="0" borderId="101" xfId="0" applyFont="1" applyFill="1" applyBorder="1" applyAlignment="1" applyProtection="1">
      <alignment horizontal="left"/>
    </xf>
    <xf numFmtId="1" fontId="33" fillId="0" borderId="0" xfId="0" applyNumberFormat="1" applyFont="1" applyFill="1" applyBorder="1" applyAlignment="1" applyProtection="1">
      <alignment horizontal="center"/>
    </xf>
    <xf numFmtId="0" fontId="22" fillId="0" borderId="102" xfId="0" applyFont="1" applyFill="1" applyBorder="1" applyAlignment="1" applyProtection="1"/>
    <xf numFmtId="0" fontId="22" fillId="0" borderId="101" xfId="0" applyFont="1" applyFill="1" applyBorder="1" applyAlignment="1" applyProtection="1"/>
    <xf numFmtId="0" fontId="22" fillId="0" borderId="104" xfId="0" applyFont="1" applyFill="1" applyBorder="1" applyAlignment="1" applyProtection="1"/>
    <xf numFmtId="0" fontId="22" fillId="0" borderId="105" xfId="0" applyFont="1" applyFill="1" applyBorder="1" applyAlignment="1" applyProtection="1"/>
    <xf numFmtId="0" fontId="22" fillId="0" borderId="0" xfId="0" applyFont="1" applyFill="1" applyBorder="1" applyAlignment="1" applyProtection="1">
      <alignment horizontal="left"/>
    </xf>
    <xf numFmtId="0" fontId="22" fillId="0" borderId="101" xfId="0" applyFont="1" applyFill="1" applyBorder="1" applyAlignment="1" applyProtection="1">
      <alignment horizontal="left"/>
    </xf>
    <xf numFmtId="0" fontId="17" fillId="0" borderId="107" xfId="0" applyFont="1" applyFill="1" applyBorder="1" applyAlignment="1" applyProtection="1">
      <alignment horizontal="center"/>
    </xf>
    <xf numFmtId="0" fontId="17" fillId="0" borderId="108" xfId="0" applyFont="1" applyFill="1" applyBorder="1" applyAlignment="1" applyProtection="1">
      <alignment horizontal="center"/>
    </xf>
    <xf numFmtId="0" fontId="25" fillId="0" borderId="0" xfId="0" applyFont="1" applyFill="1" applyBorder="1" applyAlignment="1" applyProtection="1">
      <alignment horizontal="right"/>
    </xf>
    <xf numFmtId="0" fontId="25" fillId="0" borderId="101" xfId="0" applyFont="1" applyFill="1" applyBorder="1" applyAlignment="1" applyProtection="1">
      <alignment horizontal="right"/>
    </xf>
    <xf numFmtId="0" fontId="17" fillId="0" borderId="111" xfId="0" applyFont="1" applyFill="1" applyBorder="1" applyAlignment="1" applyProtection="1">
      <alignment horizontal="center"/>
    </xf>
    <xf numFmtId="0" fontId="22" fillId="0" borderId="0" xfId="0" applyFont="1" applyFill="1" applyBorder="1" applyAlignment="1" applyProtection="1"/>
    <xf numFmtId="0" fontId="35" fillId="0" borderId="0" xfId="0" applyFont="1" applyFill="1" applyBorder="1" applyAlignment="1" applyProtection="1">
      <alignment horizontal="center" vertical="center"/>
    </xf>
    <xf numFmtId="0" fontId="14" fillId="0" borderId="0" xfId="0" applyFont="1" applyFill="1" applyBorder="1" applyAlignment="1" applyProtection="1">
      <alignment horizontal="center" vertical="center"/>
    </xf>
    <xf numFmtId="164" fontId="24" fillId="0" borderId="102" xfId="0" applyNumberFormat="1" applyFont="1" applyFill="1" applyBorder="1" applyAlignment="1" applyProtection="1">
      <alignment horizontal="center" vertical="top"/>
    </xf>
    <xf numFmtId="164" fontId="24" fillId="0" borderId="0" xfId="0" applyNumberFormat="1" applyFont="1" applyFill="1" applyBorder="1" applyAlignment="1" applyProtection="1">
      <alignment horizontal="center" vertical="top"/>
    </xf>
    <xf numFmtId="0" fontId="25" fillId="0" borderId="106" xfId="0" applyFont="1" applyFill="1" applyBorder="1" applyAlignment="1" applyProtection="1">
      <alignment horizontal="left"/>
    </xf>
    <xf numFmtId="0" fontId="25" fillId="0" borderId="105" xfId="0" applyFont="1" applyFill="1" applyBorder="1" applyAlignment="1" applyProtection="1">
      <alignment horizontal="left"/>
    </xf>
    <xf numFmtId="0" fontId="14" fillId="0" borderId="0" xfId="0" applyFont="1" applyFill="1" applyBorder="1" applyAlignment="1" applyProtection="1">
      <alignment horizontal="center"/>
    </xf>
    <xf numFmtId="1" fontId="33" fillId="0" borderId="0" xfId="0" applyNumberFormat="1" applyFont="1" applyFill="1" applyBorder="1" applyAlignment="1" applyProtection="1">
      <alignment horizontal="right"/>
    </xf>
    <xf numFmtId="1" fontId="27" fillId="0" borderId="0" xfId="0" applyNumberFormat="1" applyFont="1" applyFill="1" applyBorder="1" applyAlignment="1" applyProtection="1">
      <alignment horizontal="right"/>
    </xf>
    <xf numFmtId="0" fontId="16" fillId="0" borderId="102" xfId="0" applyFont="1" applyFill="1" applyBorder="1" applyAlignment="1" applyProtection="1">
      <alignment horizontal="left"/>
    </xf>
    <xf numFmtId="0" fontId="16" fillId="0" borderId="0" xfId="0" applyFont="1" applyFill="1" applyBorder="1" applyAlignment="1" applyProtection="1">
      <alignment horizontal="left"/>
    </xf>
    <xf numFmtId="0" fontId="16" fillId="0" borderId="102" xfId="0" applyFont="1" applyFill="1" applyBorder="1" applyAlignment="1" applyProtection="1"/>
    <xf numFmtId="0" fontId="16" fillId="0" borderId="0" xfId="0" applyFont="1" applyFill="1" applyBorder="1" applyAlignment="1" applyProtection="1"/>
    <xf numFmtId="0" fontId="16" fillId="0" borderId="102" xfId="0" applyFont="1" applyFill="1" applyBorder="1" applyAlignment="1" applyProtection="1">
      <alignment horizontal="center"/>
    </xf>
    <xf numFmtId="0" fontId="16" fillId="0" borderId="0" xfId="0" applyFont="1" applyFill="1" applyBorder="1" applyAlignment="1" applyProtection="1">
      <alignment horizontal="center"/>
    </xf>
    <xf numFmtId="0" fontId="22" fillId="0" borderId="102" xfId="0" applyFont="1" applyFill="1" applyBorder="1" applyAlignment="1" applyProtection="1">
      <alignment horizontal="left"/>
    </xf>
    <xf numFmtId="0" fontId="22" fillId="0" borderId="104" xfId="0" applyFont="1" applyFill="1" applyBorder="1" applyAlignment="1" applyProtection="1">
      <alignment horizontal="left"/>
    </xf>
    <xf numFmtId="0" fontId="22" fillId="0" borderId="105" xfId="0" applyFont="1" applyFill="1" applyBorder="1" applyAlignment="1" applyProtection="1">
      <alignment horizontal="left"/>
    </xf>
    <xf numFmtId="0" fontId="22" fillId="0" borderId="106" xfId="0" applyFont="1" applyFill="1" applyBorder="1" applyAlignment="1" applyProtection="1">
      <alignment horizontal="left"/>
    </xf>
    <xf numFmtId="49" fontId="16" fillId="0" borderId="0" xfId="0" applyNumberFormat="1" applyFont="1" applyFill="1" applyBorder="1" applyAlignment="1" applyProtection="1">
      <alignment horizontal="center"/>
    </xf>
    <xf numFmtId="0" fontId="14" fillId="0" borderId="0" xfId="0" applyFont="1" applyFill="1" applyBorder="1" applyAlignment="1" applyProtection="1">
      <alignment horizontal="left"/>
    </xf>
    <xf numFmtId="0" fontId="14" fillId="0" borderId="101" xfId="0" applyFont="1" applyFill="1" applyBorder="1" applyAlignment="1" applyProtection="1">
      <alignment horizontal="left"/>
    </xf>
    <xf numFmtId="0" fontId="22" fillId="0" borderId="96" xfId="0" applyFont="1" applyFill="1" applyBorder="1" applyAlignment="1" applyProtection="1">
      <alignment horizontal="left"/>
    </xf>
    <xf numFmtId="0" fontId="22" fillId="0" borderId="103" xfId="0" applyFont="1" applyFill="1" applyBorder="1" applyAlignment="1" applyProtection="1">
      <alignment horizontal="left"/>
    </xf>
    <xf numFmtId="0" fontId="14" fillId="0" borderId="0" xfId="0" applyFont="1" applyFill="1" applyBorder="1" applyAlignment="1" applyProtection="1">
      <alignment horizontal="right"/>
    </xf>
    <xf numFmtId="0" fontId="14" fillId="0" borderId="101" xfId="0" applyFont="1" applyFill="1" applyBorder="1" applyAlignment="1" applyProtection="1">
      <alignment horizontal="right"/>
    </xf>
    <xf numFmtId="0" fontId="22" fillId="0" borderId="0" xfId="0" applyFont="1" applyFill="1" applyBorder="1" applyAlignment="1" applyProtection="1">
      <alignment horizontal="right"/>
    </xf>
    <xf numFmtId="0" fontId="22" fillId="0" borderId="101" xfId="0" applyFont="1" applyFill="1" applyBorder="1" applyAlignment="1" applyProtection="1">
      <alignment horizontal="right"/>
    </xf>
    <xf numFmtId="49" fontId="16" fillId="0" borderId="0" xfId="0" applyNumberFormat="1" applyFont="1" applyFill="1" applyBorder="1" applyAlignment="1" applyProtection="1">
      <alignment horizontal="center" vertical="top"/>
    </xf>
    <xf numFmtId="164" fontId="24" fillId="0" borderId="102" xfId="0" applyNumberFormat="1" applyFont="1" applyFill="1" applyBorder="1" applyAlignment="1" applyProtection="1">
      <alignment vertical="top" wrapText="1"/>
    </xf>
    <xf numFmtId="0" fontId="0" fillId="0" borderId="0" xfId="0" applyAlignment="1" applyProtection="1"/>
    <xf numFmtId="0" fontId="25" fillId="0" borderId="0" xfId="0" applyFont="1" applyFill="1" applyBorder="1" applyAlignment="1" applyProtection="1"/>
    <xf numFmtId="0" fontId="25" fillId="0" borderId="101" xfId="0" applyFont="1" applyFill="1" applyBorder="1" applyAlignment="1" applyProtection="1"/>
    <xf numFmtId="1" fontId="32" fillId="0" borderId="0" xfId="0" applyNumberFormat="1" applyFont="1" applyFill="1" applyBorder="1" applyAlignment="1" applyProtection="1">
      <alignment horizontal="right"/>
    </xf>
    <xf numFmtId="0" fontId="34" fillId="0" borderId="0" xfId="0" applyFont="1" applyAlignment="1" applyProtection="1"/>
  </cellXfs>
  <cellStyles count="44">
    <cellStyle name="20% - Accent1 2" xfId="1"/>
    <cellStyle name="20% - Accent2 2" xfId="2"/>
    <cellStyle name="20% - Accent3 2" xfId="3"/>
    <cellStyle name="20% - Accent4 2" xfId="4"/>
    <cellStyle name="20% - Accent5 2" xfId="5"/>
    <cellStyle name="20% - Accent6 2" xfId="6"/>
    <cellStyle name="40% - Accent1 2" xfId="7"/>
    <cellStyle name="40% - Accent2 2" xfId="8"/>
    <cellStyle name="40% - Accent3 2" xfId="9"/>
    <cellStyle name="40% - Accent4 2" xfId="10"/>
    <cellStyle name="40% - Accent5 2" xfId="11"/>
    <cellStyle name="40% - Accent6 2" xfId="12"/>
    <cellStyle name="60% - Accent1 2" xfId="13"/>
    <cellStyle name="60% - Accent2 2" xfId="14"/>
    <cellStyle name="60% - Accent3 2" xfId="15"/>
    <cellStyle name="60% - Accent4 2" xfId="16"/>
    <cellStyle name="60% - Accent5 2" xfId="17"/>
    <cellStyle name="60% - Accent6 2" xfId="18"/>
    <cellStyle name="Accent1 2" xfId="19"/>
    <cellStyle name="Accent2 2" xfId="20"/>
    <cellStyle name="Accent3 2" xfId="21"/>
    <cellStyle name="Accent4 2" xfId="22"/>
    <cellStyle name="Accent5 2" xfId="23"/>
    <cellStyle name="Accent6 2" xfId="24"/>
    <cellStyle name="Bad 2" xfId="25"/>
    <cellStyle name="Calculation 2" xfId="26"/>
    <cellStyle name="Check Cell 2" xfId="27"/>
    <cellStyle name="Explanatory Text 2" xfId="28"/>
    <cellStyle name="Good 2" xfId="29"/>
    <cellStyle name="Heading 1 2" xfId="30"/>
    <cellStyle name="Heading 2 2" xfId="31"/>
    <cellStyle name="Heading 3 2" xfId="32"/>
    <cellStyle name="Heading 4 2" xfId="33"/>
    <cellStyle name="Input 2" xfId="34"/>
    <cellStyle name="Linked Cell 2" xfId="35"/>
    <cellStyle name="Neutral 2" xfId="36"/>
    <cellStyle name="Normal" xfId="0" builtinId="0"/>
    <cellStyle name="Normal 2" xfId="37"/>
    <cellStyle name="Normal 3" xfId="38"/>
    <cellStyle name="Note 2" xfId="39"/>
    <cellStyle name="Output 2" xfId="40"/>
    <cellStyle name="Title 2" xfId="41"/>
    <cellStyle name="Total 2" xfId="42"/>
    <cellStyle name="Warning Text 2" xfId="43"/>
  </cellStyles>
  <dxfs count="429">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theme="0" tint="-0.14996795556505021"/>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indexed="13"/>
      </font>
    </dxf>
    <dxf>
      <font>
        <color indexed="22"/>
      </font>
    </dxf>
    <dxf>
      <font>
        <color indexed="9"/>
      </font>
    </dxf>
    <dxf>
      <font>
        <color theme="0"/>
      </font>
    </dxf>
    <dxf>
      <font>
        <color theme="0"/>
      </font>
    </dxf>
    <dxf>
      <font>
        <color theme="0"/>
      </font>
    </dxf>
    <dxf>
      <font>
        <color theme="0"/>
      </font>
    </dxf>
    <dxf>
      <font>
        <color theme="0"/>
      </font>
    </dxf>
    <dxf>
      <font>
        <color theme="0" tint="-4.9989318521683403E-2"/>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theme="0"/>
      </font>
    </dxf>
    <dxf>
      <font>
        <color theme="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lor rgb="FFC00000"/>
      </font>
      <fill>
        <patternFill patternType="none">
          <bgColor indexed="65"/>
        </patternFill>
      </fill>
    </dxf>
    <dxf>
      <font>
        <strike val="0"/>
        <color rgb="FFC00000"/>
      </font>
      <fill>
        <patternFill patternType="none">
          <bgColor indexed="65"/>
        </patternFill>
      </fill>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fill>
        <patternFill>
          <bgColor rgb="FFFFC7CE"/>
        </patternFill>
      </fill>
    </dxf>
    <dxf>
      <font>
        <color theme="0" tint="-4.9989318521683403E-2"/>
      </font>
    </dxf>
    <dxf>
      <font>
        <color theme="0"/>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lor rgb="FF92D050"/>
      </font>
    </dxf>
    <dxf>
      <font>
        <color theme="0" tint="-4.9989318521683403E-2"/>
      </font>
    </dxf>
    <dxf>
      <font>
        <color rgb="FFFFC000"/>
      </font>
    </dxf>
    <dxf>
      <font>
        <color theme="0"/>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lor rgb="FF92D050"/>
      </font>
    </dxf>
    <dxf>
      <font>
        <color theme="0" tint="-4.9989318521683403E-2"/>
      </font>
    </dxf>
    <dxf>
      <font>
        <color rgb="FFFFC000"/>
      </font>
    </dxf>
    <dxf>
      <font>
        <color theme="0"/>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12</xdr:col>
      <xdr:colOff>0</xdr:colOff>
      <xdr:row>7</xdr:row>
      <xdr:rowOff>0</xdr:rowOff>
    </xdr:from>
    <xdr:to>
      <xdr:col>12</xdr:col>
      <xdr:colOff>0</xdr:colOff>
      <xdr:row>8</xdr:row>
      <xdr:rowOff>0</xdr:rowOff>
    </xdr:to>
    <xdr:sp macro="" textlink="">
      <xdr:nvSpPr>
        <xdr:cNvPr id="175108" name="Line 49"/>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7</xdr:row>
      <xdr:rowOff>0</xdr:rowOff>
    </xdr:from>
    <xdr:to>
      <xdr:col>12</xdr:col>
      <xdr:colOff>0</xdr:colOff>
      <xdr:row>8</xdr:row>
      <xdr:rowOff>0</xdr:rowOff>
    </xdr:to>
    <xdr:sp macro="" textlink="">
      <xdr:nvSpPr>
        <xdr:cNvPr id="175109" name="Line 50"/>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75110" name="Line 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75111" name="Line 5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75112" name="Line 53"/>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75113" name="Line 60"/>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4" name="Line 6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5" name="Line 6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6" name="Line 7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7" name="Line 7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8" name="Line 7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9" name="Line 7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0" name="Line 7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1" name="Line 7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2" name="Line 7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3" name="Line 7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4" name="Line 9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5" name="Line 9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6" name="Line 9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7" name="Line 9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8" name="Line 9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9" name="Line 9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0" name="Line 10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1" name="Line 10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2" name="Line 10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3" name="Line 10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4" name="Line 11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5" name="Line 11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6" name="Line 11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7" name="Line 12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8" name="Line 12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9" name="Line 12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0" name="Line 12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1" name="Line 12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2" name="Line 12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3" name="Line 12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4" name="Line 13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5" name="Line 14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6" name="Line 14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7" name="Line 14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8" name="Line 14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9" name="Line 14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0" name="Line 14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1" name="Line 14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2" name="Line 15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3" name="Line 1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4" name="Line 16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5" name="Line 16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6" name="Line 16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7" name="Line 16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8" name="Line 17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9" name="Line 17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0" name="Line 17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1" name="Line 17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2" name="Line 17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3" name="Line 17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75164" name="Line 49"/>
        <xdr:cNvSpPr>
          <a:spLocks noChangeShapeType="1"/>
        </xdr:cNvSpPr>
      </xdr:nvSpPr>
      <xdr:spPr bwMode="auto">
        <a:xfrm flipV="1">
          <a:off x="3381375" y="2514600"/>
          <a:ext cx="0" cy="17145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75165" name="Line 50"/>
        <xdr:cNvSpPr>
          <a:spLocks noChangeShapeType="1"/>
        </xdr:cNvSpPr>
      </xdr:nvSpPr>
      <xdr:spPr bwMode="auto">
        <a:xfrm flipV="1">
          <a:off x="3381375" y="2514600"/>
          <a:ext cx="0" cy="17145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75166" name="Line 5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75167" name="Line 5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75168" name="Line 53"/>
        <xdr:cNvSpPr>
          <a:spLocks noChangeShapeType="1"/>
        </xdr:cNvSpPr>
      </xdr:nvSpPr>
      <xdr:spPr bwMode="auto">
        <a:xfrm flipV="1">
          <a:off x="3000375" y="2686050"/>
          <a:ext cx="38100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75169" name="Line 60"/>
        <xdr:cNvSpPr>
          <a:spLocks noChangeShapeType="1"/>
        </xdr:cNvSpPr>
      </xdr:nvSpPr>
      <xdr:spPr bwMode="auto">
        <a:xfrm flipV="1">
          <a:off x="3000375" y="2686050"/>
          <a:ext cx="381000" cy="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75170" name="Line 49"/>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75171" name="Line 50"/>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75172" name="Line 51"/>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75173" name="Line 52"/>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75174" name="Line 53"/>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75175" name="Line 60"/>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176" name="Line 49"/>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177" name="Line 50"/>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75178" name="Line 51"/>
        <xdr:cNvSpPr>
          <a:spLocks noChangeShapeType="1"/>
        </xdr:cNvSpPr>
      </xdr:nvSpPr>
      <xdr:spPr bwMode="auto">
        <a:xfrm flipV="1">
          <a:off x="3381375" y="5086350"/>
          <a:ext cx="0" cy="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75179" name="Line 52"/>
        <xdr:cNvSpPr>
          <a:spLocks noChangeShapeType="1"/>
        </xdr:cNvSpPr>
      </xdr:nvSpPr>
      <xdr:spPr bwMode="auto">
        <a:xfrm flipV="1">
          <a:off x="3381375" y="5086350"/>
          <a:ext cx="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75180" name="Line 53"/>
        <xdr:cNvSpPr>
          <a:spLocks noChangeShapeType="1"/>
        </xdr:cNvSpPr>
      </xdr:nvSpPr>
      <xdr:spPr bwMode="auto">
        <a:xfrm flipV="1">
          <a:off x="3000375" y="5086350"/>
          <a:ext cx="38100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75181" name="Line 60"/>
        <xdr:cNvSpPr>
          <a:spLocks noChangeShapeType="1"/>
        </xdr:cNvSpPr>
      </xdr:nvSpPr>
      <xdr:spPr bwMode="auto">
        <a:xfrm flipV="1">
          <a:off x="3000375" y="5086350"/>
          <a:ext cx="381000" cy="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182"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183"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75184" name="Line 51"/>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75185" name="Line 52"/>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75186" name="Line 53"/>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75187" name="Line 60"/>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188" name="Line 49"/>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189" name="Line 50"/>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75190" name="Line 51"/>
        <xdr:cNvSpPr>
          <a:spLocks noChangeShapeType="1"/>
        </xdr:cNvSpPr>
      </xdr:nvSpPr>
      <xdr:spPr bwMode="auto">
        <a:xfrm flipV="1">
          <a:off x="3381375" y="7486650"/>
          <a:ext cx="0" cy="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75191" name="Line 52"/>
        <xdr:cNvSpPr>
          <a:spLocks noChangeShapeType="1"/>
        </xdr:cNvSpPr>
      </xdr:nvSpPr>
      <xdr:spPr bwMode="auto">
        <a:xfrm flipV="1">
          <a:off x="3381375" y="7486650"/>
          <a:ext cx="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75192" name="Line 53"/>
        <xdr:cNvSpPr>
          <a:spLocks noChangeShapeType="1"/>
        </xdr:cNvSpPr>
      </xdr:nvSpPr>
      <xdr:spPr bwMode="auto">
        <a:xfrm flipV="1">
          <a:off x="3000375" y="7486650"/>
          <a:ext cx="38100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75193" name="Line 60"/>
        <xdr:cNvSpPr>
          <a:spLocks noChangeShapeType="1"/>
        </xdr:cNvSpPr>
      </xdr:nvSpPr>
      <xdr:spPr bwMode="auto">
        <a:xfrm flipV="1">
          <a:off x="3000375" y="7486650"/>
          <a:ext cx="381000" cy="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194"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195"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75196" name="Line 51"/>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75197" name="Line 52"/>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75198" name="Line 53"/>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75199" name="Line 60"/>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200" name="Line 49"/>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201" name="Line 50"/>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75202" name="Line 51"/>
        <xdr:cNvSpPr>
          <a:spLocks noChangeShapeType="1"/>
        </xdr:cNvSpPr>
      </xdr:nvSpPr>
      <xdr:spPr bwMode="auto">
        <a:xfrm flipV="1">
          <a:off x="3381375" y="9886950"/>
          <a:ext cx="0" cy="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75203" name="Line 52"/>
        <xdr:cNvSpPr>
          <a:spLocks noChangeShapeType="1"/>
        </xdr:cNvSpPr>
      </xdr:nvSpPr>
      <xdr:spPr bwMode="auto">
        <a:xfrm flipV="1">
          <a:off x="3381375" y="9886950"/>
          <a:ext cx="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75204" name="Line 53"/>
        <xdr:cNvSpPr>
          <a:spLocks noChangeShapeType="1"/>
        </xdr:cNvSpPr>
      </xdr:nvSpPr>
      <xdr:spPr bwMode="auto">
        <a:xfrm flipV="1">
          <a:off x="3000375" y="9886950"/>
          <a:ext cx="38100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75205" name="Line 60"/>
        <xdr:cNvSpPr>
          <a:spLocks noChangeShapeType="1"/>
        </xdr:cNvSpPr>
      </xdr:nvSpPr>
      <xdr:spPr bwMode="auto">
        <a:xfrm flipV="1">
          <a:off x="3000375" y="9886950"/>
          <a:ext cx="381000" cy="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206"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207"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75208" name="Line 51"/>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75209" name="Line 52"/>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75210" name="Line 53"/>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75211" name="Line 60"/>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212" name="Line 49"/>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213" name="Line 50"/>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75214" name="Line 51"/>
        <xdr:cNvSpPr>
          <a:spLocks noChangeShapeType="1"/>
        </xdr:cNvSpPr>
      </xdr:nvSpPr>
      <xdr:spPr bwMode="auto">
        <a:xfrm flipV="1">
          <a:off x="3381375" y="12287250"/>
          <a:ext cx="0" cy="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75215" name="Line 52"/>
        <xdr:cNvSpPr>
          <a:spLocks noChangeShapeType="1"/>
        </xdr:cNvSpPr>
      </xdr:nvSpPr>
      <xdr:spPr bwMode="auto">
        <a:xfrm flipV="1">
          <a:off x="3381375" y="12287250"/>
          <a:ext cx="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75216" name="Line 53"/>
        <xdr:cNvSpPr>
          <a:spLocks noChangeShapeType="1"/>
        </xdr:cNvSpPr>
      </xdr:nvSpPr>
      <xdr:spPr bwMode="auto">
        <a:xfrm flipV="1">
          <a:off x="3000375" y="12287250"/>
          <a:ext cx="38100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75217" name="Line 60"/>
        <xdr:cNvSpPr>
          <a:spLocks noChangeShapeType="1"/>
        </xdr:cNvSpPr>
      </xdr:nvSpPr>
      <xdr:spPr bwMode="auto">
        <a:xfrm flipV="1">
          <a:off x="3000375" y="12287250"/>
          <a:ext cx="381000" cy="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218"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219"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75220" name="Line 51"/>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75221" name="Line 52"/>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75222" name="Line 53"/>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75223" name="Line 60"/>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224" name="Line 49"/>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225" name="Line 50"/>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75226" name="Line 51"/>
        <xdr:cNvSpPr>
          <a:spLocks noChangeShapeType="1"/>
        </xdr:cNvSpPr>
      </xdr:nvSpPr>
      <xdr:spPr bwMode="auto">
        <a:xfrm flipV="1">
          <a:off x="3381375" y="14687550"/>
          <a:ext cx="0" cy="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75227" name="Line 52"/>
        <xdr:cNvSpPr>
          <a:spLocks noChangeShapeType="1"/>
        </xdr:cNvSpPr>
      </xdr:nvSpPr>
      <xdr:spPr bwMode="auto">
        <a:xfrm flipV="1">
          <a:off x="3381375" y="14687550"/>
          <a:ext cx="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75228" name="Line 53"/>
        <xdr:cNvSpPr>
          <a:spLocks noChangeShapeType="1"/>
        </xdr:cNvSpPr>
      </xdr:nvSpPr>
      <xdr:spPr bwMode="auto">
        <a:xfrm flipV="1">
          <a:off x="3000375" y="14687550"/>
          <a:ext cx="38100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75229" name="Line 60"/>
        <xdr:cNvSpPr>
          <a:spLocks noChangeShapeType="1"/>
        </xdr:cNvSpPr>
      </xdr:nvSpPr>
      <xdr:spPr bwMode="auto">
        <a:xfrm flipV="1">
          <a:off x="3000375" y="14687550"/>
          <a:ext cx="381000" cy="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230"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231"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75232" name="Line 51"/>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75233" name="Line 52"/>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75234" name="Line 53"/>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75235" name="Line 60"/>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236" name="Line 49"/>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237" name="Line 50"/>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75238" name="Line 51"/>
        <xdr:cNvSpPr>
          <a:spLocks noChangeShapeType="1"/>
        </xdr:cNvSpPr>
      </xdr:nvSpPr>
      <xdr:spPr bwMode="auto">
        <a:xfrm flipV="1">
          <a:off x="3381375" y="17087850"/>
          <a:ext cx="0" cy="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75239" name="Line 52"/>
        <xdr:cNvSpPr>
          <a:spLocks noChangeShapeType="1"/>
        </xdr:cNvSpPr>
      </xdr:nvSpPr>
      <xdr:spPr bwMode="auto">
        <a:xfrm flipV="1">
          <a:off x="3381375" y="17087850"/>
          <a:ext cx="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75240" name="Line 53"/>
        <xdr:cNvSpPr>
          <a:spLocks noChangeShapeType="1"/>
        </xdr:cNvSpPr>
      </xdr:nvSpPr>
      <xdr:spPr bwMode="auto">
        <a:xfrm flipV="1">
          <a:off x="3000375" y="17087850"/>
          <a:ext cx="38100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75241" name="Line 60"/>
        <xdr:cNvSpPr>
          <a:spLocks noChangeShapeType="1"/>
        </xdr:cNvSpPr>
      </xdr:nvSpPr>
      <xdr:spPr bwMode="auto">
        <a:xfrm flipV="1">
          <a:off x="3000375" y="17087850"/>
          <a:ext cx="381000" cy="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242"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243"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75244" name="Line 51"/>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75245" name="Line 52"/>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75246" name="Line 53"/>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75247" name="Line 60"/>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248" name="Line 49"/>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249" name="Line 50"/>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75250" name="Line 51"/>
        <xdr:cNvSpPr>
          <a:spLocks noChangeShapeType="1"/>
        </xdr:cNvSpPr>
      </xdr:nvSpPr>
      <xdr:spPr bwMode="auto">
        <a:xfrm flipV="1">
          <a:off x="3381375" y="19488150"/>
          <a:ext cx="0" cy="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75251" name="Line 52"/>
        <xdr:cNvSpPr>
          <a:spLocks noChangeShapeType="1"/>
        </xdr:cNvSpPr>
      </xdr:nvSpPr>
      <xdr:spPr bwMode="auto">
        <a:xfrm flipV="1">
          <a:off x="3381375" y="19488150"/>
          <a:ext cx="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75252" name="Line 53"/>
        <xdr:cNvSpPr>
          <a:spLocks noChangeShapeType="1"/>
        </xdr:cNvSpPr>
      </xdr:nvSpPr>
      <xdr:spPr bwMode="auto">
        <a:xfrm flipV="1">
          <a:off x="3000375" y="19488150"/>
          <a:ext cx="38100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75253" name="Line 60"/>
        <xdr:cNvSpPr>
          <a:spLocks noChangeShapeType="1"/>
        </xdr:cNvSpPr>
      </xdr:nvSpPr>
      <xdr:spPr bwMode="auto">
        <a:xfrm flipV="1">
          <a:off x="3000375" y="19488150"/>
          <a:ext cx="381000" cy="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254"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255"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75256" name="Line 51"/>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75257" name="Line 52"/>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75258" name="Line 53"/>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75259" name="Line 60"/>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260" name="Line 49"/>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261" name="Line 50"/>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75262" name="Line 51"/>
        <xdr:cNvSpPr>
          <a:spLocks noChangeShapeType="1"/>
        </xdr:cNvSpPr>
      </xdr:nvSpPr>
      <xdr:spPr bwMode="auto">
        <a:xfrm flipV="1">
          <a:off x="3381375" y="21888450"/>
          <a:ext cx="0" cy="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75263" name="Line 52"/>
        <xdr:cNvSpPr>
          <a:spLocks noChangeShapeType="1"/>
        </xdr:cNvSpPr>
      </xdr:nvSpPr>
      <xdr:spPr bwMode="auto">
        <a:xfrm flipV="1">
          <a:off x="3381375" y="21888450"/>
          <a:ext cx="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75264" name="Line 53"/>
        <xdr:cNvSpPr>
          <a:spLocks noChangeShapeType="1"/>
        </xdr:cNvSpPr>
      </xdr:nvSpPr>
      <xdr:spPr bwMode="auto">
        <a:xfrm flipV="1">
          <a:off x="3000375" y="21888450"/>
          <a:ext cx="38100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75265" name="Line 60"/>
        <xdr:cNvSpPr>
          <a:spLocks noChangeShapeType="1"/>
        </xdr:cNvSpPr>
      </xdr:nvSpPr>
      <xdr:spPr bwMode="auto">
        <a:xfrm flipV="1">
          <a:off x="3000375" y="21888450"/>
          <a:ext cx="381000" cy="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266"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267"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75268" name="Line 51"/>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75269" name="Line 52"/>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75270" name="Line 53"/>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75271" name="Line 60"/>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272" name="Line 49"/>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273" name="Line 50"/>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75274" name="Line 51"/>
        <xdr:cNvSpPr>
          <a:spLocks noChangeShapeType="1"/>
        </xdr:cNvSpPr>
      </xdr:nvSpPr>
      <xdr:spPr bwMode="auto">
        <a:xfrm flipV="1">
          <a:off x="3381375" y="24288750"/>
          <a:ext cx="0" cy="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75275" name="Line 52"/>
        <xdr:cNvSpPr>
          <a:spLocks noChangeShapeType="1"/>
        </xdr:cNvSpPr>
      </xdr:nvSpPr>
      <xdr:spPr bwMode="auto">
        <a:xfrm flipV="1">
          <a:off x="3381375" y="24288750"/>
          <a:ext cx="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75276" name="Line 53"/>
        <xdr:cNvSpPr>
          <a:spLocks noChangeShapeType="1"/>
        </xdr:cNvSpPr>
      </xdr:nvSpPr>
      <xdr:spPr bwMode="auto">
        <a:xfrm flipV="1">
          <a:off x="3000375" y="24288750"/>
          <a:ext cx="38100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75277" name="Line 60"/>
        <xdr:cNvSpPr>
          <a:spLocks noChangeShapeType="1"/>
        </xdr:cNvSpPr>
      </xdr:nvSpPr>
      <xdr:spPr bwMode="auto">
        <a:xfrm flipV="1">
          <a:off x="3000375" y="24288750"/>
          <a:ext cx="381000" cy="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278"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279"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75280" name="Line 51"/>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75281" name="Line 52"/>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75282" name="Line 53"/>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75283" name="Line 60"/>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284" name="Line 49"/>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285" name="Line 50"/>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75286" name="Line 51"/>
        <xdr:cNvSpPr>
          <a:spLocks noChangeShapeType="1"/>
        </xdr:cNvSpPr>
      </xdr:nvSpPr>
      <xdr:spPr bwMode="auto">
        <a:xfrm flipV="1">
          <a:off x="3381375" y="26689050"/>
          <a:ext cx="0" cy="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75287" name="Line 52"/>
        <xdr:cNvSpPr>
          <a:spLocks noChangeShapeType="1"/>
        </xdr:cNvSpPr>
      </xdr:nvSpPr>
      <xdr:spPr bwMode="auto">
        <a:xfrm flipV="1">
          <a:off x="3381375" y="26689050"/>
          <a:ext cx="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75288" name="Line 53"/>
        <xdr:cNvSpPr>
          <a:spLocks noChangeShapeType="1"/>
        </xdr:cNvSpPr>
      </xdr:nvSpPr>
      <xdr:spPr bwMode="auto">
        <a:xfrm flipV="1">
          <a:off x="3000375" y="26689050"/>
          <a:ext cx="38100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75289" name="Line 60"/>
        <xdr:cNvSpPr>
          <a:spLocks noChangeShapeType="1"/>
        </xdr:cNvSpPr>
      </xdr:nvSpPr>
      <xdr:spPr bwMode="auto">
        <a:xfrm flipV="1">
          <a:off x="3000375" y="26689050"/>
          <a:ext cx="381000" cy="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290"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291"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75292" name="Line 51"/>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75293" name="Line 52"/>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75294" name="Line 53"/>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75295" name="Line 60"/>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296" name="Line 49"/>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297" name="Line 50"/>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75298" name="Line 51"/>
        <xdr:cNvSpPr>
          <a:spLocks noChangeShapeType="1"/>
        </xdr:cNvSpPr>
      </xdr:nvSpPr>
      <xdr:spPr bwMode="auto">
        <a:xfrm flipV="1">
          <a:off x="3381375" y="29089350"/>
          <a:ext cx="0" cy="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75299" name="Line 52"/>
        <xdr:cNvSpPr>
          <a:spLocks noChangeShapeType="1"/>
        </xdr:cNvSpPr>
      </xdr:nvSpPr>
      <xdr:spPr bwMode="auto">
        <a:xfrm flipV="1">
          <a:off x="3381375" y="29089350"/>
          <a:ext cx="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75300" name="Line 53"/>
        <xdr:cNvSpPr>
          <a:spLocks noChangeShapeType="1"/>
        </xdr:cNvSpPr>
      </xdr:nvSpPr>
      <xdr:spPr bwMode="auto">
        <a:xfrm flipV="1">
          <a:off x="3000375" y="29089350"/>
          <a:ext cx="38100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75301" name="Line 60"/>
        <xdr:cNvSpPr>
          <a:spLocks noChangeShapeType="1"/>
        </xdr:cNvSpPr>
      </xdr:nvSpPr>
      <xdr:spPr bwMode="auto">
        <a:xfrm flipV="1">
          <a:off x="3000375" y="29089350"/>
          <a:ext cx="381000" cy="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02"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03"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75304" name="Line 51"/>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75305" name="Line 52"/>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75306" name="Line 53"/>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75307" name="Line 60"/>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308" name="Line 49"/>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309" name="Line 50"/>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75310" name="Line 51"/>
        <xdr:cNvSpPr>
          <a:spLocks noChangeShapeType="1"/>
        </xdr:cNvSpPr>
      </xdr:nvSpPr>
      <xdr:spPr bwMode="auto">
        <a:xfrm flipV="1">
          <a:off x="3381375" y="31489650"/>
          <a:ext cx="0" cy="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75311" name="Line 52"/>
        <xdr:cNvSpPr>
          <a:spLocks noChangeShapeType="1"/>
        </xdr:cNvSpPr>
      </xdr:nvSpPr>
      <xdr:spPr bwMode="auto">
        <a:xfrm flipV="1">
          <a:off x="3381375" y="31489650"/>
          <a:ext cx="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75312" name="Line 53"/>
        <xdr:cNvSpPr>
          <a:spLocks noChangeShapeType="1"/>
        </xdr:cNvSpPr>
      </xdr:nvSpPr>
      <xdr:spPr bwMode="auto">
        <a:xfrm flipV="1">
          <a:off x="3000375" y="31489650"/>
          <a:ext cx="38100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75313" name="Line 60"/>
        <xdr:cNvSpPr>
          <a:spLocks noChangeShapeType="1"/>
        </xdr:cNvSpPr>
      </xdr:nvSpPr>
      <xdr:spPr bwMode="auto">
        <a:xfrm flipV="1">
          <a:off x="3000375" y="31489650"/>
          <a:ext cx="381000" cy="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314"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315"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75316" name="Line 51"/>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75317" name="Line 52"/>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75318" name="Line 53"/>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75319" name="Line 60"/>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320" name="Line 49"/>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321" name="Line 50"/>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75322" name="Line 51"/>
        <xdr:cNvSpPr>
          <a:spLocks noChangeShapeType="1"/>
        </xdr:cNvSpPr>
      </xdr:nvSpPr>
      <xdr:spPr bwMode="auto">
        <a:xfrm flipV="1">
          <a:off x="3381375" y="33889950"/>
          <a:ext cx="0" cy="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75323" name="Line 52"/>
        <xdr:cNvSpPr>
          <a:spLocks noChangeShapeType="1"/>
        </xdr:cNvSpPr>
      </xdr:nvSpPr>
      <xdr:spPr bwMode="auto">
        <a:xfrm flipV="1">
          <a:off x="3381375" y="33889950"/>
          <a:ext cx="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75324" name="Line 53"/>
        <xdr:cNvSpPr>
          <a:spLocks noChangeShapeType="1"/>
        </xdr:cNvSpPr>
      </xdr:nvSpPr>
      <xdr:spPr bwMode="auto">
        <a:xfrm flipV="1">
          <a:off x="3000375" y="33889950"/>
          <a:ext cx="38100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75325" name="Line 60"/>
        <xdr:cNvSpPr>
          <a:spLocks noChangeShapeType="1"/>
        </xdr:cNvSpPr>
      </xdr:nvSpPr>
      <xdr:spPr bwMode="auto">
        <a:xfrm flipV="1">
          <a:off x="3000375" y="33889950"/>
          <a:ext cx="381000" cy="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326"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327"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75328" name="Line 51"/>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75329" name="Line 52"/>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75330" name="Line 53"/>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75331" name="Line 60"/>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332" name="Line 49"/>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333" name="Line 50"/>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75334" name="Line 51"/>
        <xdr:cNvSpPr>
          <a:spLocks noChangeShapeType="1"/>
        </xdr:cNvSpPr>
      </xdr:nvSpPr>
      <xdr:spPr bwMode="auto">
        <a:xfrm flipV="1">
          <a:off x="3381375" y="36290250"/>
          <a:ext cx="0" cy="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75335" name="Line 52"/>
        <xdr:cNvSpPr>
          <a:spLocks noChangeShapeType="1"/>
        </xdr:cNvSpPr>
      </xdr:nvSpPr>
      <xdr:spPr bwMode="auto">
        <a:xfrm flipV="1">
          <a:off x="3381375" y="36290250"/>
          <a:ext cx="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75336" name="Line 53"/>
        <xdr:cNvSpPr>
          <a:spLocks noChangeShapeType="1"/>
        </xdr:cNvSpPr>
      </xdr:nvSpPr>
      <xdr:spPr bwMode="auto">
        <a:xfrm flipV="1">
          <a:off x="3000375" y="36290250"/>
          <a:ext cx="38100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75337" name="Line 60"/>
        <xdr:cNvSpPr>
          <a:spLocks noChangeShapeType="1"/>
        </xdr:cNvSpPr>
      </xdr:nvSpPr>
      <xdr:spPr bwMode="auto">
        <a:xfrm flipV="1">
          <a:off x="3000375" y="36290250"/>
          <a:ext cx="381000" cy="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338"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339"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75340" name="Line 51"/>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75341" name="Line 52"/>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75342" name="Line 53"/>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75343" name="Line 60"/>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344" name="Line 49"/>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345" name="Line 50"/>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75346" name="Line 51"/>
        <xdr:cNvSpPr>
          <a:spLocks noChangeShapeType="1"/>
        </xdr:cNvSpPr>
      </xdr:nvSpPr>
      <xdr:spPr bwMode="auto">
        <a:xfrm flipV="1">
          <a:off x="3381375" y="38690550"/>
          <a:ext cx="0" cy="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75347" name="Line 52"/>
        <xdr:cNvSpPr>
          <a:spLocks noChangeShapeType="1"/>
        </xdr:cNvSpPr>
      </xdr:nvSpPr>
      <xdr:spPr bwMode="auto">
        <a:xfrm flipV="1">
          <a:off x="3381375" y="38690550"/>
          <a:ext cx="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75348" name="Line 53"/>
        <xdr:cNvSpPr>
          <a:spLocks noChangeShapeType="1"/>
        </xdr:cNvSpPr>
      </xdr:nvSpPr>
      <xdr:spPr bwMode="auto">
        <a:xfrm flipV="1">
          <a:off x="3000375" y="38690550"/>
          <a:ext cx="38100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75349" name="Line 60"/>
        <xdr:cNvSpPr>
          <a:spLocks noChangeShapeType="1"/>
        </xdr:cNvSpPr>
      </xdr:nvSpPr>
      <xdr:spPr bwMode="auto">
        <a:xfrm flipV="1">
          <a:off x="3000375" y="38690550"/>
          <a:ext cx="381000" cy="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350"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351"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75352" name="Line 51"/>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75353" name="Line 52"/>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75354" name="Line 53"/>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75355" name="Line 60"/>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356" name="Line 49"/>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357" name="Line 50"/>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358"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359"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360" name="Line 49"/>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361" name="Line 50"/>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362"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363"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364" name="Line 49"/>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365" name="Line 50"/>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366"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367"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368" name="Line 49"/>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369" name="Line 50"/>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370"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371"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372" name="Line 49"/>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373" name="Line 50"/>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374"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375"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376" name="Line 49"/>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377" name="Line 50"/>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378"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379"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380" name="Line 49"/>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381" name="Line 50"/>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382"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383"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384" name="Line 49"/>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385" name="Line 50"/>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386"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387"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388" name="Line 49"/>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389" name="Line 50"/>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390"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391"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392" name="Line 49"/>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393" name="Line 50"/>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394"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395"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396" name="Line 49"/>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397" name="Line 50"/>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98"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99"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400" name="Line 49"/>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401" name="Line 50"/>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402"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403"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404" name="Line 49"/>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405" name="Line 50"/>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406"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407"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408" name="Line 49"/>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409" name="Line 50"/>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410"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411"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412" name="Line 49"/>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413" name="Line 50"/>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414"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415"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0</xdr:colOff>
      <xdr:row>7</xdr:row>
      <xdr:rowOff>0</xdr:rowOff>
    </xdr:from>
    <xdr:to>
      <xdr:col>12</xdr:col>
      <xdr:colOff>0</xdr:colOff>
      <xdr:row>8</xdr:row>
      <xdr:rowOff>0</xdr:rowOff>
    </xdr:to>
    <xdr:sp macro="" textlink="">
      <xdr:nvSpPr>
        <xdr:cNvPr id="1208" name="Line 49"/>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7</xdr:row>
      <xdr:rowOff>0</xdr:rowOff>
    </xdr:from>
    <xdr:to>
      <xdr:col>12</xdr:col>
      <xdr:colOff>0</xdr:colOff>
      <xdr:row>8</xdr:row>
      <xdr:rowOff>0</xdr:rowOff>
    </xdr:to>
    <xdr:sp macro="" textlink="">
      <xdr:nvSpPr>
        <xdr:cNvPr id="1209" name="Line 50"/>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210" name="Line 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211" name="Line 5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212" name="Line 53"/>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213" name="Line 60"/>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4" name="Line 6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5" name="Line 6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6" name="Line 7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7" name="Line 7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8" name="Line 7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9" name="Line 7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0" name="Line 7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1" name="Line 7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2" name="Line 7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3" name="Line 7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4" name="Line 9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5" name="Line 9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6" name="Line 9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7" name="Line 9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8" name="Line 9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9" name="Line 9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0" name="Line 10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1" name="Line 10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2" name="Line 10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3" name="Line 10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4" name="Line 11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5" name="Line 11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6" name="Line 11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7" name="Line 12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8" name="Line 12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9" name="Line 12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0" name="Line 12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1" name="Line 12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2" name="Line 12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3" name="Line 12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4" name="Line 13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5" name="Line 14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6" name="Line 14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7" name="Line 14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8" name="Line 14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9" name="Line 14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0" name="Line 14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1" name="Line 14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2" name="Line 15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3" name="Line 15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4" name="Line 16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5" name="Line 16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6" name="Line 16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7" name="Line 16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8" name="Line 17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9" name="Line 17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0" name="Line 17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1" name="Line 17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2" name="Line 17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3" name="Line 17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264" name="Line 49"/>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265" name="Line 50"/>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266" name="Line 51"/>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267" name="Line 52"/>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268" name="Line 53"/>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269" name="Line 60"/>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270"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271"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272" name="Line 51"/>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273" name="Line 52"/>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274" name="Line 53"/>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275" name="Line 60"/>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276"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277"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278" name="Line 51"/>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279" name="Line 52"/>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280" name="Line 53"/>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281" name="Line 60"/>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282"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283"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284" name="Line 51"/>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285" name="Line 52"/>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286" name="Line 53"/>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287" name="Line 60"/>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288"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289"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290" name="Line 51"/>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291" name="Line 52"/>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292" name="Line 53"/>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293" name="Line 60"/>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294"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295"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296" name="Line 51"/>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297" name="Line 52"/>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298" name="Line 53"/>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299" name="Line 60"/>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300"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301"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302" name="Line 51"/>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303" name="Line 52"/>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304" name="Line 53"/>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305" name="Line 60"/>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306"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307"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308" name="Line 51"/>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309" name="Line 52"/>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310" name="Line 53"/>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311" name="Line 60"/>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312"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313"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314" name="Line 51"/>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315" name="Line 52"/>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316" name="Line 53"/>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317" name="Line 60"/>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318"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319"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320" name="Line 51"/>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321" name="Line 52"/>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322" name="Line 53"/>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323" name="Line 60"/>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324"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325"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326" name="Line 51"/>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327" name="Line 52"/>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328" name="Line 53"/>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329" name="Line 60"/>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330"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331"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332" name="Line 51"/>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333" name="Line 52"/>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334" name="Line 53"/>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335" name="Line 60"/>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336"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337"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338" name="Line 51"/>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339" name="Line 52"/>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340" name="Line 53"/>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341" name="Line 60"/>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342"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343"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344" name="Line 51"/>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345" name="Line 52"/>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346" name="Line 53"/>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347" name="Line 60"/>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348"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349"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350" name="Line 51"/>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351" name="Line 52"/>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352" name="Line 53"/>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353" name="Line 60"/>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354"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355"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356" name="Line 51"/>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357" name="Line 52"/>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358" name="Line 53"/>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359" name="Line 60"/>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360" name="Line 49"/>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361" name="Line 50"/>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362" name="Line 51"/>
        <xdr:cNvSpPr>
          <a:spLocks noChangeShapeType="1"/>
        </xdr:cNvSpPr>
      </xdr:nvSpPr>
      <xdr:spPr bwMode="auto">
        <a:xfrm flipV="1">
          <a:off x="3381375" y="42291000"/>
          <a:ext cx="0" cy="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363" name="Line 52"/>
        <xdr:cNvSpPr>
          <a:spLocks noChangeShapeType="1"/>
        </xdr:cNvSpPr>
      </xdr:nvSpPr>
      <xdr:spPr bwMode="auto">
        <a:xfrm flipV="1">
          <a:off x="3381375" y="42291000"/>
          <a:ext cx="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364" name="Line 53"/>
        <xdr:cNvSpPr>
          <a:spLocks noChangeShapeType="1"/>
        </xdr:cNvSpPr>
      </xdr:nvSpPr>
      <xdr:spPr bwMode="auto">
        <a:xfrm flipV="1">
          <a:off x="3000375" y="42291000"/>
          <a:ext cx="38100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365" name="Line 60"/>
        <xdr:cNvSpPr>
          <a:spLocks noChangeShapeType="1"/>
        </xdr:cNvSpPr>
      </xdr:nvSpPr>
      <xdr:spPr bwMode="auto">
        <a:xfrm flipV="1">
          <a:off x="3000375" y="42291000"/>
          <a:ext cx="381000" cy="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366" name="Line 49"/>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367" name="Line 50"/>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368" name="Line 51"/>
        <xdr:cNvSpPr>
          <a:spLocks noChangeShapeType="1"/>
        </xdr:cNvSpPr>
      </xdr:nvSpPr>
      <xdr:spPr bwMode="auto">
        <a:xfrm flipV="1">
          <a:off x="3381375" y="44691300"/>
          <a:ext cx="0" cy="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369" name="Line 52"/>
        <xdr:cNvSpPr>
          <a:spLocks noChangeShapeType="1"/>
        </xdr:cNvSpPr>
      </xdr:nvSpPr>
      <xdr:spPr bwMode="auto">
        <a:xfrm flipV="1">
          <a:off x="3381375" y="44691300"/>
          <a:ext cx="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370" name="Line 53"/>
        <xdr:cNvSpPr>
          <a:spLocks noChangeShapeType="1"/>
        </xdr:cNvSpPr>
      </xdr:nvSpPr>
      <xdr:spPr bwMode="auto">
        <a:xfrm flipV="1">
          <a:off x="3000375" y="44691300"/>
          <a:ext cx="38100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371" name="Line 60"/>
        <xdr:cNvSpPr>
          <a:spLocks noChangeShapeType="1"/>
        </xdr:cNvSpPr>
      </xdr:nvSpPr>
      <xdr:spPr bwMode="auto">
        <a:xfrm flipV="1">
          <a:off x="3000375" y="44691300"/>
          <a:ext cx="381000" cy="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372" name="Line 49"/>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373" name="Line 50"/>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374" name="Line 51"/>
        <xdr:cNvSpPr>
          <a:spLocks noChangeShapeType="1"/>
        </xdr:cNvSpPr>
      </xdr:nvSpPr>
      <xdr:spPr bwMode="auto">
        <a:xfrm flipV="1">
          <a:off x="3381375" y="47091600"/>
          <a:ext cx="0" cy="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375" name="Line 52"/>
        <xdr:cNvSpPr>
          <a:spLocks noChangeShapeType="1"/>
        </xdr:cNvSpPr>
      </xdr:nvSpPr>
      <xdr:spPr bwMode="auto">
        <a:xfrm flipV="1">
          <a:off x="3381375" y="47091600"/>
          <a:ext cx="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376" name="Line 53"/>
        <xdr:cNvSpPr>
          <a:spLocks noChangeShapeType="1"/>
        </xdr:cNvSpPr>
      </xdr:nvSpPr>
      <xdr:spPr bwMode="auto">
        <a:xfrm flipV="1">
          <a:off x="3000375" y="47091600"/>
          <a:ext cx="38100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377" name="Line 60"/>
        <xdr:cNvSpPr>
          <a:spLocks noChangeShapeType="1"/>
        </xdr:cNvSpPr>
      </xdr:nvSpPr>
      <xdr:spPr bwMode="auto">
        <a:xfrm flipV="1">
          <a:off x="3000375" y="47091600"/>
          <a:ext cx="381000" cy="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378" name="Line 49"/>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379" name="Line 50"/>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380" name="Line 51"/>
        <xdr:cNvSpPr>
          <a:spLocks noChangeShapeType="1"/>
        </xdr:cNvSpPr>
      </xdr:nvSpPr>
      <xdr:spPr bwMode="auto">
        <a:xfrm flipV="1">
          <a:off x="3381375" y="49491900"/>
          <a:ext cx="0" cy="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381" name="Line 52"/>
        <xdr:cNvSpPr>
          <a:spLocks noChangeShapeType="1"/>
        </xdr:cNvSpPr>
      </xdr:nvSpPr>
      <xdr:spPr bwMode="auto">
        <a:xfrm flipV="1">
          <a:off x="3381375" y="49491900"/>
          <a:ext cx="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382" name="Line 53"/>
        <xdr:cNvSpPr>
          <a:spLocks noChangeShapeType="1"/>
        </xdr:cNvSpPr>
      </xdr:nvSpPr>
      <xdr:spPr bwMode="auto">
        <a:xfrm flipV="1">
          <a:off x="3000375" y="49491900"/>
          <a:ext cx="38100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383" name="Line 60"/>
        <xdr:cNvSpPr>
          <a:spLocks noChangeShapeType="1"/>
        </xdr:cNvSpPr>
      </xdr:nvSpPr>
      <xdr:spPr bwMode="auto">
        <a:xfrm flipV="1">
          <a:off x="3000375" y="49491900"/>
          <a:ext cx="381000" cy="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384" name="Line 49"/>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385" name="Line 50"/>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386" name="Line 51"/>
        <xdr:cNvSpPr>
          <a:spLocks noChangeShapeType="1"/>
        </xdr:cNvSpPr>
      </xdr:nvSpPr>
      <xdr:spPr bwMode="auto">
        <a:xfrm flipV="1">
          <a:off x="3381375" y="51892200"/>
          <a:ext cx="0" cy="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387" name="Line 52"/>
        <xdr:cNvSpPr>
          <a:spLocks noChangeShapeType="1"/>
        </xdr:cNvSpPr>
      </xdr:nvSpPr>
      <xdr:spPr bwMode="auto">
        <a:xfrm flipV="1">
          <a:off x="3381375" y="51892200"/>
          <a:ext cx="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388" name="Line 53"/>
        <xdr:cNvSpPr>
          <a:spLocks noChangeShapeType="1"/>
        </xdr:cNvSpPr>
      </xdr:nvSpPr>
      <xdr:spPr bwMode="auto">
        <a:xfrm flipV="1">
          <a:off x="3000375" y="51892200"/>
          <a:ext cx="38100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389" name="Line 60"/>
        <xdr:cNvSpPr>
          <a:spLocks noChangeShapeType="1"/>
        </xdr:cNvSpPr>
      </xdr:nvSpPr>
      <xdr:spPr bwMode="auto">
        <a:xfrm flipV="1">
          <a:off x="3000375" y="51892200"/>
          <a:ext cx="381000" cy="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390" name="Line 49"/>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391" name="Line 50"/>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392" name="Line 51"/>
        <xdr:cNvSpPr>
          <a:spLocks noChangeShapeType="1"/>
        </xdr:cNvSpPr>
      </xdr:nvSpPr>
      <xdr:spPr bwMode="auto">
        <a:xfrm flipV="1">
          <a:off x="3381375" y="54292500"/>
          <a:ext cx="0" cy="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393" name="Line 52"/>
        <xdr:cNvSpPr>
          <a:spLocks noChangeShapeType="1"/>
        </xdr:cNvSpPr>
      </xdr:nvSpPr>
      <xdr:spPr bwMode="auto">
        <a:xfrm flipV="1">
          <a:off x="3381375" y="54292500"/>
          <a:ext cx="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394" name="Line 53"/>
        <xdr:cNvSpPr>
          <a:spLocks noChangeShapeType="1"/>
        </xdr:cNvSpPr>
      </xdr:nvSpPr>
      <xdr:spPr bwMode="auto">
        <a:xfrm flipV="1">
          <a:off x="3000375" y="54292500"/>
          <a:ext cx="38100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395" name="Line 60"/>
        <xdr:cNvSpPr>
          <a:spLocks noChangeShapeType="1"/>
        </xdr:cNvSpPr>
      </xdr:nvSpPr>
      <xdr:spPr bwMode="auto">
        <a:xfrm flipV="1">
          <a:off x="3000375" y="54292500"/>
          <a:ext cx="381000" cy="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396" name="Line 49"/>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397" name="Line 50"/>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398" name="Line 51"/>
        <xdr:cNvSpPr>
          <a:spLocks noChangeShapeType="1"/>
        </xdr:cNvSpPr>
      </xdr:nvSpPr>
      <xdr:spPr bwMode="auto">
        <a:xfrm flipV="1">
          <a:off x="3381375" y="56692800"/>
          <a:ext cx="0" cy="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399" name="Line 52"/>
        <xdr:cNvSpPr>
          <a:spLocks noChangeShapeType="1"/>
        </xdr:cNvSpPr>
      </xdr:nvSpPr>
      <xdr:spPr bwMode="auto">
        <a:xfrm flipV="1">
          <a:off x="3381375" y="56692800"/>
          <a:ext cx="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400" name="Line 53"/>
        <xdr:cNvSpPr>
          <a:spLocks noChangeShapeType="1"/>
        </xdr:cNvSpPr>
      </xdr:nvSpPr>
      <xdr:spPr bwMode="auto">
        <a:xfrm flipV="1">
          <a:off x="3000375" y="56692800"/>
          <a:ext cx="38100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401" name="Line 60"/>
        <xdr:cNvSpPr>
          <a:spLocks noChangeShapeType="1"/>
        </xdr:cNvSpPr>
      </xdr:nvSpPr>
      <xdr:spPr bwMode="auto">
        <a:xfrm flipV="1">
          <a:off x="3000375" y="56692800"/>
          <a:ext cx="381000" cy="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02" name="Line 49"/>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03" name="Line 50"/>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404" name="Line 51"/>
        <xdr:cNvSpPr>
          <a:spLocks noChangeShapeType="1"/>
        </xdr:cNvSpPr>
      </xdr:nvSpPr>
      <xdr:spPr bwMode="auto">
        <a:xfrm flipV="1">
          <a:off x="3381375" y="59093100"/>
          <a:ext cx="0" cy="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405" name="Line 52"/>
        <xdr:cNvSpPr>
          <a:spLocks noChangeShapeType="1"/>
        </xdr:cNvSpPr>
      </xdr:nvSpPr>
      <xdr:spPr bwMode="auto">
        <a:xfrm flipV="1">
          <a:off x="3381375" y="59093100"/>
          <a:ext cx="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406" name="Line 53"/>
        <xdr:cNvSpPr>
          <a:spLocks noChangeShapeType="1"/>
        </xdr:cNvSpPr>
      </xdr:nvSpPr>
      <xdr:spPr bwMode="auto">
        <a:xfrm flipV="1">
          <a:off x="3000375" y="59093100"/>
          <a:ext cx="38100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407" name="Line 60"/>
        <xdr:cNvSpPr>
          <a:spLocks noChangeShapeType="1"/>
        </xdr:cNvSpPr>
      </xdr:nvSpPr>
      <xdr:spPr bwMode="auto">
        <a:xfrm flipV="1">
          <a:off x="3000375" y="59093100"/>
          <a:ext cx="381000" cy="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408" name="Line 49"/>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409" name="Line 50"/>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410" name="Line 51"/>
        <xdr:cNvSpPr>
          <a:spLocks noChangeShapeType="1"/>
        </xdr:cNvSpPr>
      </xdr:nvSpPr>
      <xdr:spPr bwMode="auto">
        <a:xfrm flipV="1">
          <a:off x="3381375" y="61493400"/>
          <a:ext cx="0" cy="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411" name="Line 52"/>
        <xdr:cNvSpPr>
          <a:spLocks noChangeShapeType="1"/>
        </xdr:cNvSpPr>
      </xdr:nvSpPr>
      <xdr:spPr bwMode="auto">
        <a:xfrm flipV="1">
          <a:off x="3381375" y="61493400"/>
          <a:ext cx="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412" name="Line 53"/>
        <xdr:cNvSpPr>
          <a:spLocks noChangeShapeType="1"/>
        </xdr:cNvSpPr>
      </xdr:nvSpPr>
      <xdr:spPr bwMode="auto">
        <a:xfrm flipV="1">
          <a:off x="3000375" y="61493400"/>
          <a:ext cx="38100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413" name="Line 60"/>
        <xdr:cNvSpPr>
          <a:spLocks noChangeShapeType="1"/>
        </xdr:cNvSpPr>
      </xdr:nvSpPr>
      <xdr:spPr bwMode="auto">
        <a:xfrm flipV="1">
          <a:off x="3000375" y="61493400"/>
          <a:ext cx="381000" cy="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414" name="Line 49"/>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415" name="Line 50"/>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416" name="Line 51"/>
        <xdr:cNvSpPr>
          <a:spLocks noChangeShapeType="1"/>
        </xdr:cNvSpPr>
      </xdr:nvSpPr>
      <xdr:spPr bwMode="auto">
        <a:xfrm flipV="1">
          <a:off x="3381375" y="63893700"/>
          <a:ext cx="0" cy="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417" name="Line 52"/>
        <xdr:cNvSpPr>
          <a:spLocks noChangeShapeType="1"/>
        </xdr:cNvSpPr>
      </xdr:nvSpPr>
      <xdr:spPr bwMode="auto">
        <a:xfrm flipV="1">
          <a:off x="3381375" y="63893700"/>
          <a:ext cx="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418" name="Line 53"/>
        <xdr:cNvSpPr>
          <a:spLocks noChangeShapeType="1"/>
        </xdr:cNvSpPr>
      </xdr:nvSpPr>
      <xdr:spPr bwMode="auto">
        <a:xfrm flipV="1">
          <a:off x="3000375" y="63893700"/>
          <a:ext cx="38100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419" name="Line 60"/>
        <xdr:cNvSpPr>
          <a:spLocks noChangeShapeType="1"/>
        </xdr:cNvSpPr>
      </xdr:nvSpPr>
      <xdr:spPr bwMode="auto">
        <a:xfrm flipV="1">
          <a:off x="3000375" y="63893700"/>
          <a:ext cx="381000" cy="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420" name="Line 49"/>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421" name="Line 50"/>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422" name="Line 51"/>
        <xdr:cNvSpPr>
          <a:spLocks noChangeShapeType="1"/>
        </xdr:cNvSpPr>
      </xdr:nvSpPr>
      <xdr:spPr bwMode="auto">
        <a:xfrm flipV="1">
          <a:off x="3381375" y="66294000"/>
          <a:ext cx="0" cy="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423" name="Line 52"/>
        <xdr:cNvSpPr>
          <a:spLocks noChangeShapeType="1"/>
        </xdr:cNvSpPr>
      </xdr:nvSpPr>
      <xdr:spPr bwMode="auto">
        <a:xfrm flipV="1">
          <a:off x="3381375" y="66294000"/>
          <a:ext cx="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424" name="Line 53"/>
        <xdr:cNvSpPr>
          <a:spLocks noChangeShapeType="1"/>
        </xdr:cNvSpPr>
      </xdr:nvSpPr>
      <xdr:spPr bwMode="auto">
        <a:xfrm flipV="1">
          <a:off x="3000375" y="66294000"/>
          <a:ext cx="38100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425" name="Line 60"/>
        <xdr:cNvSpPr>
          <a:spLocks noChangeShapeType="1"/>
        </xdr:cNvSpPr>
      </xdr:nvSpPr>
      <xdr:spPr bwMode="auto">
        <a:xfrm flipV="1">
          <a:off x="3000375" y="66294000"/>
          <a:ext cx="381000" cy="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426" name="Line 49"/>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427" name="Line 50"/>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428" name="Line 51"/>
        <xdr:cNvSpPr>
          <a:spLocks noChangeShapeType="1"/>
        </xdr:cNvSpPr>
      </xdr:nvSpPr>
      <xdr:spPr bwMode="auto">
        <a:xfrm flipV="1">
          <a:off x="3381375" y="68694300"/>
          <a:ext cx="0" cy="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429" name="Line 52"/>
        <xdr:cNvSpPr>
          <a:spLocks noChangeShapeType="1"/>
        </xdr:cNvSpPr>
      </xdr:nvSpPr>
      <xdr:spPr bwMode="auto">
        <a:xfrm flipV="1">
          <a:off x="3381375" y="68694300"/>
          <a:ext cx="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430" name="Line 53"/>
        <xdr:cNvSpPr>
          <a:spLocks noChangeShapeType="1"/>
        </xdr:cNvSpPr>
      </xdr:nvSpPr>
      <xdr:spPr bwMode="auto">
        <a:xfrm flipV="1">
          <a:off x="3000375" y="68694300"/>
          <a:ext cx="38100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431" name="Line 60"/>
        <xdr:cNvSpPr>
          <a:spLocks noChangeShapeType="1"/>
        </xdr:cNvSpPr>
      </xdr:nvSpPr>
      <xdr:spPr bwMode="auto">
        <a:xfrm flipV="1">
          <a:off x="3000375" y="68694300"/>
          <a:ext cx="381000" cy="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432" name="Line 49"/>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433" name="Line 50"/>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434" name="Line 51"/>
        <xdr:cNvSpPr>
          <a:spLocks noChangeShapeType="1"/>
        </xdr:cNvSpPr>
      </xdr:nvSpPr>
      <xdr:spPr bwMode="auto">
        <a:xfrm flipV="1">
          <a:off x="3381375" y="71094600"/>
          <a:ext cx="0" cy="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435" name="Line 52"/>
        <xdr:cNvSpPr>
          <a:spLocks noChangeShapeType="1"/>
        </xdr:cNvSpPr>
      </xdr:nvSpPr>
      <xdr:spPr bwMode="auto">
        <a:xfrm flipV="1">
          <a:off x="3381375" y="71094600"/>
          <a:ext cx="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436" name="Line 53"/>
        <xdr:cNvSpPr>
          <a:spLocks noChangeShapeType="1"/>
        </xdr:cNvSpPr>
      </xdr:nvSpPr>
      <xdr:spPr bwMode="auto">
        <a:xfrm flipV="1">
          <a:off x="3000375" y="71094600"/>
          <a:ext cx="38100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437" name="Line 60"/>
        <xdr:cNvSpPr>
          <a:spLocks noChangeShapeType="1"/>
        </xdr:cNvSpPr>
      </xdr:nvSpPr>
      <xdr:spPr bwMode="auto">
        <a:xfrm flipV="1">
          <a:off x="3000375" y="71094600"/>
          <a:ext cx="381000" cy="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438" name="Line 49"/>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439" name="Line 50"/>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440" name="Line 51"/>
        <xdr:cNvSpPr>
          <a:spLocks noChangeShapeType="1"/>
        </xdr:cNvSpPr>
      </xdr:nvSpPr>
      <xdr:spPr bwMode="auto">
        <a:xfrm flipV="1">
          <a:off x="3381375" y="73494900"/>
          <a:ext cx="0" cy="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441" name="Line 52"/>
        <xdr:cNvSpPr>
          <a:spLocks noChangeShapeType="1"/>
        </xdr:cNvSpPr>
      </xdr:nvSpPr>
      <xdr:spPr bwMode="auto">
        <a:xfrm flipV="1">
          <a:off x="3381375" y="73494900"/>
          <a:ext cx="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442" name="Line 53"/>
        <xdr:cNvSpPr>
          <a:spLocks noChangeShapeType="1"/>
        </xdr:cNvSpPr>
      </xdr:nvSpPr>
      <xdr:spPr bwMode="auto">
        <a:xfrm flipV="1">
          <a:off x="3000375" y="73494900"/>
          <a:ext cx="38100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443" name="Line 60"/>
        <xdr:cNvSpPr>
          <a:spLocks noChangeShapeType="1"/>
        </xdr:cNvSpPr>
      </xdr:nvSpPr>
      <xdr:spPr bwMode="auto">
        <a:xfrm flipV="1">
          <a:off x="3000375" y="73494900"/>
          <a:ext cx="381000" cy="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444" name="Line 49"/>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445" name="Line 50"/>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446" name="Line 51"/>
        <xdr:cNvSpPr>
          <a:spLocks noChangeShapeType="1"/>
        </xdr:cNvSpPr>
      </xdr:nvSpPr>
      <xdr:spPr bwMode="auto">
        <a:xfrm flipV="1">
          <a:off x="3381375" y="75895200"/>
          <a:ext cx="0" cy="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447" name="Line 52"/>
        <xdr:cNvSpPr>
          <a:spLocks noChangeShapeType="1"/>
        </xdr:cNvSpPr>
      </xdr:nvSpPr>
      <xdr:spPr bwMode="auto">
        <a:xfrm flipV="1">
          <a:off x="3381375" y="75895200"/>
          <a:ext cx="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448" name="Line 53"/>
        <xdr:cNvSpPr>
          <a:spLocks noChangeShapeType="1"/>
        </xdr:cNvSpPr>
      </xdr:nvSpPr>
      <xdr:spPr bwMode="auto">
        <a:xfrm flipV="1">
          <a:off x="3000375" y="75895200"/>
          <a:ext cx="38100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449" name="Line 60"/>
        <xdr:cNvSpPr>
          <a:spLocks noChangeShapeType="1"/>
        </xdr:cNvSpPr>
      </xdr:nvSpPr>
      <xdr:spPr bwMode="auto">
        <a:xfrm flipV="1">
          <a:off x="3000375" y="75895200"/>
          <a:ext cx="381000" cy="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450" name="Line 49"/>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451" name="Line 50"/>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452" name="Line 51"/>
        <xdr:cNvSpPr>
          <a:spLocks noChangeShapeType="1"/>
        </xdr:cNvSpPr>
      </xdr:nvSpPr>
      <xdr:spPr bwMode="auto">
        <a:xfrm flipV="1">
          <a:off x="3381375" y="78295500"/>
          <a:ext cx="0" cy="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453" name="Line 52"/>
        <xdr:cNvSpPr>
          <a:spLocks noChangeShapeType="1"/>
        </xdr:cNvSpPr>
      </xdr:nvSpPr>
      <xdr:spPr bwMode="auto">
        <a:xfrm flipV="1">
          <a:off x="3381375" y="78295500"/>
          <a:ext cx="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454" name="Line 53"/>
        <xdr:cNvSpPr>
          <a:spLocks noChangeShapeType="1"/>
        </xdr:cNvSpPr>
      </xdr:nvSpPr>
      <xdr:spPr bwMode="auto">
        <a:xfrm flipV="1">
          <a:off x="3000375" y="78295500"/>
          <a:ext cx="38100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455" name="Line 60"/>
        <xdr:cNvSpPr>
          <a:spLocks noChangeShapeType="1"/>
        </xdr:cNvSpPr>
      </xdr:nvSpPr>
      <xdr:spPr bwMode="auto">
        <a:xfrm flipV="1">
          <a:off x="3000375" y="782955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456"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457"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458"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459"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460"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461"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462"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463"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464"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465"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466"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467"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468"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469"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470"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471"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472"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473"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474"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475"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476"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477"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478"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479"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480"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481"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482"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483"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484" name="Line 49"/>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485" name="Line 50"/>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486" name="Line 49"/>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487" name="Line 50"/>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488" name="Line 49"/>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489" name="Line 50"/>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490" name="Line 49"/>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491" name="Line 50"/>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492" name="Line 49"/>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493" name="Line 50"/>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494" name="Line 49"/>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495" name="Line 50"/>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496" name="Line 49"/>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497" name="Line 50"/>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98" name="Line 49"/>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99" name="Line 50"/>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500" name="Line 49"/>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501" name="Line 50"/>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502" name="Line 49"/>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503" name="Line 50"/>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504" name="Line 49"/>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505" name="Line 50"/>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506" name="Line 49"/>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507" name="Line 50"/>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508" name="Line 49"/>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509" name="Line 50"/>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510" name="Line 49"/>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511" name="Line 50"/>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512" name="Line 49"/>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513" name="Line 50"/>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514" name="Line 49"/>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515" name="Line 50"/>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40</xdr:col>
      <xdr:colOff>323850</xdr:colOff>
      <xdr:row>3</xdr:row>
      <xdr:rowOff>17991</xdr:rowOff>
    </xdr:from>
    <xdr:to>
      <xdr:col>44</xdr:col>
      <xdr:colOff>257176</xdr:colOff>
      <xdr:row>7</xdr:row>
      <xdr:rowOff>85725</xdr:rowOff>
    </xdr:to>
    <xdr:sp macro="" textlink="">
      <xdr:nvSpPr>
        <xdr:cNvPr id="3" name="TextBox 2"/>
        <xdr:cNvSpPr txBox="1"/>
      </xdr:nvSpPr>
      <xdr:spPr>
        <a:xfrm>
          <a:off x="7934325" y="637116"/>
          <a:ext cx="2371726" cy="6773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endParaRPr 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40</xdr:col>
      <xdr:colOff>200025</xdr:colOff>
      <xdr:row>2</xdr:row>
      <xdr:rowOff>70403</xdr:rowOff>
    </xdr:from>
    <xdr:to>
      <xdr:col>44</xdr:col>
      <xdr:colOff>569430</xdr:colOff>
      <xdr:row>6</xdr:row>
      <xdr:rowOff>85725</xdr:rowOff>
    </xdr:to>
    <xdr:sp macro="" textlink="">
      <xdr:nvSpPr>
        <xdr:cNvPr id="2" name="TextBox 1"/>
        <xdr:cNvSpPr txBox="1"/>
      </xdr:nvSpPr>
      <xdr:spPr>
        <a:xfrm>
          <a:off x="7497003" y="484533"/>
          <a:ext cx="2821057" cy="669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endParaRPr lang="en-US"/>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933450</xdr:colOff>
      <xdr:row>44</xdr:row>
      <xdr:rowOff>76200</xdr:rowOff>
    </xdr:from>
    <xdr:to>
      <xdr:col>3</xdr:col>
      <xdr:colOff>285750</xdr:colOff>
      <xdr:row>44</xdr:row>
      <xdr:rowOff>447675</xdr:rowOff>
    </xdr:to>
    <xdr:pic>
      <xdr:nvPicPr>
        <xdr:cNvPr id="180225" name="Picture 11" descr="stss.jpg"/>
        <xdr:cNvPicPr>
          <a:picLocks noChangeAspect="1"/>
        </xdr:cNvPicPr>
      </xdr:nvPicPr>
      <xdr:blipFill>
        <a:blip xmlns:r="http://schemas.openxmlformats.org/officeDocument/2006/relationships" r:embed="rId1"/>
        <a:srcRect/>
        <a:stretch>
          <a:fillRect/>
        </a:stretch>
      </xdr:blipFill>
      <xdr:spPr bwMode="auto">
        <a:xfrm>
          <a:off x="3095625" y="9848850"/>
          <a:ext cx="523875" cy="371475"/>
        </a:xfrm>
        <a:prstGeom prst="rect">
          <a:avLst/>
        </a:prstGeom>
        <a:noFill/>
        <a:ln w="9525">
          <a:noFill/>
          <a:miter lim="800000"/>
          <a:headEnd/>
          <a:tailEnd/>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933450</xdr:colOff>
      <xdr:row>50</xdr:row>
      <xdr:rowOff>76200</xdr:rowOff>
    </xdr:from>
    <xdr:to>
      <xdr:col>3</xdr:col>
      <xdr:colOff>285750</xdr:colOff>
      <xdr:row>50</xdr:row>
      <xdr:rowOff>447675</xdr:rowOff>
    </xdr:to>
    <xdr:pic>
      <xdr:nvPicPr>
        <xdr:cNvPr id="181249" name="Picture 11" descr="stss.jpg"/>
        <xdr:cNvPicPr>
          <a:picLocks noChangeAspect="1"/>
        </xdr:cNvPicPr>
      </xdr:nvPicPr>
      <xdr:blipFill>
        <a:blip xmlns:r="http://schemas.openxmlformats.org/officeDocument/2006/relationships" r:embed="rId1"/>
        <a:srcRect/>
        <a:stretch>
          <a:fillRect/>
        </a:stretch>
      </xdr:blipFill>
      <xdr:spPr bwMode="auto">
        <a:xfrm>
          <a:off x="3095625" y="10020300"/>
          <a:ext cx="523875" cy="371475"/>
        </a:xfrm>
        <a:prstGeom prst="rect">
          <a:avLst/>
        </a:prstGeom>
        <a:noFill/>
        <a:ln w="9525">
          <a:noFill/>
          <a:miter lim="800000"/>
          <a:headEnd/>
          <a:tailEnd/>
        </a:ln>
      </xdr:spPr>
    </xdr:pic>
    <xdr:clientData/>
  </xdr:twoCellAnchor>
  <xdr:twoCellAnchor editAs="oneCell">
    <xdr:from>
      <xdr:col>4</xdr:col>
      <xdr:colOff>0</xdr:colOff>
      <xdr:row>109</xdr:row>
      <xdr:rowOff>47625</xdr:rowOff>
    </xdr:from>
    <xdr:to>
      <xdr:col>4</xdr:col>
      <xdr:colOff>523875</xdr:colOff>
      <xdr:row>109</xdr:row>
      <xdr:rowOff>419100</xdr:rowOff>
    </xdr:to>
    <xdr:pic>
      <xdr:nvPicPr>
        <xdr:cNvPr id="181250" name="Picture 13" descr="stss.jpg"/>
        <xdr:cNvPicPr>
          <a:picLocks noChangeAspect="1"/>
        </xdr:cNvPicPr>
      </xdr:nvPicPr>
      <xdr:blipFill>
        <a:blip xmlns:r="http://schemas.openxmlformats.org/officeDocument/2006/relationships" r:embed="rId1"/>
        <a:srcRect/>
        <a:stretch>
          <a:fillRect/>
        </a:stretch>
      </xdr:blipFill>
      <xdr:spPr bwMode="auto">
        <a:xfrm>
          <a:off x="4505325" y="19364325"/>
          <a:ext cx="523875" cy="371475"/>
        </a:xfrm>
        <a:prstGeom prst="rect">
          <a:avLst/>
        </a:prstGeom>
        <a:noFill/>
        <a:ln w="9525">
          <a:noFill/>
          <a:miter lim="800000"/>
          <a:headEnd/>
          <a:tailEnd/>
        </a:ln>
      </xdr:spPr>
    </xdr:pic>
    <xdr:clientData/>
  </xdr:twoCellAnchor>
  <xdr:twoCellAnchor editAs="oneCell">
    <xdr:from>
      <xdr:col>4</xdr:col>
      <xdr:colOff>0</xdr:colOff>
      <xdr:row>109</xdr:row>
      <xdr:rowOff>47625</xdr:rowOff>
    </xdr:from>
    <xdr:to>
      <xdr:col>4</xdr:col>
      <xdr:colOff>314325</xdr:colOff>
      <xdr:row>109</xdr:row>
      <xdr:rowOff>428625</xdr:rowOff>
    </xdr:to>
    <xdr:pic>
      <xdr:nvPicPr>
        <xdr:cNvPr id="181251" name="Picture 14" descr="vb.jpg"/>
        <xdr:cNvPicPr>
          <a:picLocks noChangeAspect="1"/>
        </xdr:cNvPicPr>
      </xdr:nvPicPr>
      <xdr:blipFill>
        <a:blip xmlns:r="http://schemas.openxmlformats.org/officeDocument/2006/relationships" r:embed="rId2"/>
        <a:srcRect/>
        <a:stretch>
          <a:fillRect/>
        </a:stretch>
      </xdr:blipFill>
      <xdr:spPr bwMode="auto">
        <a:xfrm>
          <a:off x="4505325" y="19364325"/>
          <a:ext cx="314325" cy="38100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obi\d\stoni%20tenis\bata\stss-09-10\zrebovi\bata\STSS-07-08\zrebovi\top%2012%20mladj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bata/AppData/Local/Opera/Opera/temporary_downloads/bata/STSS-07-08/zrebovi/top%2012%20mladj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bata/stss-08-09/takmicenja/zrebovi/kvalifikacioni%20seniori%202/bata/STSS-07-08/zrebovi/top%2012%20mladje.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bata/stss-08-09/takmicenja/rezultati/excel-rezultati/bata/STSS-07-08/zrebovi/top%2012%20mladje.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pera/Turniri/Kragujevac090829/Kragujevac2009.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bata/stss2011-12/banja/rezultati/winners.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grupa1"/>
      <sheetName val="grupa2"/>
      <sheetName val="grupa3"/>
      <sheetName val="grupa4"/>
      <sheetName val="grupa5"/>
      <sheetName val="grupa6"/>
      <sheetName val="grupa7"/>
      <sheetName val="grupa8"/>
      <sheetName val="prijava"/>
      <sheetName val="LISTICI"/>
      <sheetName val="Grupe"/>
      <sheetName val="kostur32"/>
      <sheetName val="grupa9"/>
      <sheetName val="grupa10"/>
      <sheetName val="grupa11"/>
      <sheetName val="grupa12"/>
      <sheetName val="grupa13"/>
      <sheetName val="grupa14"/>
      <sheetName val="grupa15"/>
      <sheetName val="grupa16"/>
      <sheetName val="kosturUtesn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3">
          <cell r="D3" t="str">
            <v>Majstorović Ilija</v>
          </cell>
        </row>
        <row r="5">
          <cell r="D5" t="str">
            <v>Đuriš Emil</v>
          </cell>
        </row>
        <row r="6">
          <cell r="D6" t="str">
            <v>Đukić Nenad</v>
          </cell>
        </row>
        <row r="7">
          <cell r="D7" t="str">
            <v>Džudović Luka</v>
          </cell>
        </row>
        <row r="10">
          <cell r="D10" t="str">
            <v>Takač Ivan</v>
          </cell>
        </row>
        <row r="11">
          <cell r="D11" t="str">
            <v>Kaman Srđan</v>
          </cell>
        </row>
        <row r="14">
          <cell r="D14" t="str">
            <v>Starević Dušan</v>
          </cell>
        </row>
        <row r="15">
          <cell r="D15" t="str">
            <v>Džudžar Igor</v>
          </cell>
        </row>
        <row r="16">
          <cell r="D16" t="str">
            <v>Grbić Nikola</v>
          </cell>
        </row>
        <row r="18">
          <cell r="D18" t="str">
            <v>Čolaković Miroslav</v>
          </cell>
        </row>
        <row r="19">
          <cell r="D19" t="str">
            <v>Janković Srećko</v>
          </cell>
        </row>
        <row r="21">
          <cell r="D21" t="str">
            <v>Milenković Branislav</v>
          </cell>
        </row>
        <row r="22">
          <cell r="D22" t="str">
            <v>Sabo Patrik</v>
          </cell>
        </row>
        <row r="23">
          <cell r="D23" t="str">
            <v>Stanković Miroslav</v>
          </cell>
        </row>
        <row r="26">
          <cell r="D26" t="str">
            <v>Runac Marko</v>
          </cell>
        </row>
        <row r="27">
          <cell r="D27" t="str">
            <v>Ćetković Radovan</v>
          </cell>
        </row>
        <row r="30">
          <cell r="D30" t="str">
            <v>Petrović Dušan</v>
          </cell>
        </row>
        <row r="31">
          <cell r="D31" t="str">
            <v>Nikolić Nenad</v>
          </cell>
        </row>
        <row r="32">
          <cell r="D32" t="str">
            <v>Mujić Predrag</v>
          </cell>
        </row>
        <row r="34">
          <cell r="D34" t="str">
            <v>Gergić Nikola</v>
          </cell>
        </row>
        <row r="35">
          <cell r="D35" t="str">
            <v>Jovanović Jadran</v>
          </cell>
        </row>
        <row r="37">
          <cell r="D37" t="str">
            <v>Antić Marko</v>
          </cell>
        </row>
        <row r="38">
          <cell r="D38" t="str">
            <v>Stojanović Dejan</v>
          </cell>
        </row>
        <row r="39">
          <cell r="D39" t="str">
            <v>Čović Miodrag</v>
          </cell>
        </row>
        <row r="42">
          <cell r="D42" t="str">
            <v>Jovanović Jugoslav</v>
          </cell>
        </row>
        <row r="43">
          <cell r="D43" t="str">
            <v>Karvak Atila</v>
          </cell>
        </row>
        <row r="46">
          <cell r="D46" t="str">
            <v>Đorđević Dragan</v>
          </cell>
        </row>
        <row r="47">
          <cell r="D47" t="str">
            <v>Mihajlović Dušan</v>
          </cell>
        </row>
        <row r="48">
          <cell r="D48" t="str">
            <v>Ćurić Miroslav</v>
          </cell>
        </row>
        <row r="50">
          <cell r="D50" t="str">
            <v>Vasiljević Mirko</v>
          </cell>
        </row>
        <row r="51">
          <cell r="D51" t="str">
            <v>Milivojević Dragoljub</v>
          </cell>
        </row>
        <row r="53">
          <cell r="D53" t="str">
            <v>Stanković Ivica</v>
          </cell>
        </row>
        <row r="54">
          <cell r="D54" t="str">
            <v>Ćalasan Srđan</v>
          </cell>
        </row>
        <row r="55">
          <cell r="D55" t="str">
            <v>Marković Vladimir</v>
          </cell>
        </row>
        <row r="58">
          <cell r="D58" t="str">
            <v>Pajović Vladimir</v>
          </cell>
        </row>
        <row r="59">
          <cell r="D59" t="str">
            <v>Simović Miroljub</v>
          </cell>
        </row>
        <row r="62">
          <cell r="D62" t="str">
            <v>Vuletić Nikola</v>
          </cell>
        </row>
        <row r="63">
          <cell r="D63" t="str">
            <v>Đonović Vladimir</v>
          </cell>
        </row>
        <row r="64">
          <cell r="D64" t="str">
            <v>Milanović Milan</v>
          </cell>
        </row>
        <row r="66">
          <cell r="D66" t="str">
            <v>Đorđev Dejan</v>
          </cell>
        </row>
      </sheetData>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info"/>
      <sheetName val="teams"/>
      <sheetName val="singles"/>
      <sheetName val="juniorski"/>
      <sheetName val="kadetski"/>
    </sheetNames>
    <sheetDataSet>
      <sheetData sheetId="0">
        <row r="5">
          <cell r="C5" t="str">
            <v>September 22-25, 2011</v>
          </cell>
        </row>
        <row r="6">
          <cell r="C6" t="str">
            <v>Vrnjačka Banja, Serbia</v>
          </cell>
        </row>
      </sheetData>
      <sheetData sheetId="1" refreshError="1"/>
      <sheetData sheetId="2"/>
      <sheetData sheetId="3" refreshError="1"/>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D33"/>
  <sheetViews>
    <sheetView showGridLines="0" zoomScale="112" zoomScaleNormal="112" workbookViewId="0">
      <selection activeCell="C4" sqref="C4"/>
    </sheetView>
  </sheetViews>
  <sheetFormatPr defaultRowHeight="15"/>
  <cols>
    <col min="1" max="1" width="6.28515625" style="2" customWidth="1"/>
    <col min="2" max="2" width="25.42578125" style="8" customWidth="1"/>
    <col min="3" max="3" width="33.7109375" style="9" customWidth="1"/>
    <col min="4" max="4" width="30" style="9" customWidth="1"/>
    <col min="5" max="16384" width="9.140625" style="2"/>
  </cols>
  <sheetData>
    <row r="1" spans="1:4" ht="30" customHeight="1" thickTop="1" thickBot="1">
      <c r="A1" s="297" t="s">
        <v>176</v>
      </c>
      <c r="B1" s="452" t="s">
        <v>207</v>
      </c>
      <c r="C1" s="298"/>
      <c r="D1" s="299"/>
    </row>
    <row r="2" spans="1:4" ht="13.5" customHeight="1" thickTop="1">
      <c r="A2" s="3"/>
      <c r="B2" s="4"/>
      <c r="C2" s="5"/>
      <c r="D2" s="5"/>
    </row>
    <row r="3" spans="1:4" ht="26.25" customHeight="1">
      <c r="A3" s="295" t="s">
        <v>97</v>
      </c>
      <c r="B3" s="296"/>
      <c r="C3" s="452" t="s">
        <v>198</v>
      </c>
      <c r="D3" s="453"/>
    </row>
    <row r="4" spans="1:4" ht="26.25" customHeight="1">
      <c r="A4" s="104" t="s">
        <v>113</v>
      </c>
      <c r="B4" s="105"/>
      <c r="C4" s="534" t="s">
        <v>208</v>
      </c>
      <c r="D4" s="319"/>
    </row>
    <row r="5" spans="1:4" ht="26.25" customHeight="1">
      <c r="A5" s="560" t="s">
        <v>98</v>
      </c>
      <c r="B5" s="561" t="s">
        <v>98</v>
      </c>
      <c r="C5" s="318" t="s">
        <v>202</v>
      </c>
      <c r="D5" s="319"/>
    </row>
    <row r="6" spans="1:4" ht="26.25" customHeight="1">
      <c r="A6" s="560" t="s">
        <v>99</v>
      </c>
      <c r="B6" s="561" t="s">
        <v>99</v>
      </c>
      <c r="C6" s="318" t="s">
        <v>196</v>
      </c>
      <c r="D6" s="319"/>
    </row>
    <row r="7" spans="1:4" ht="26.25" customHeight="1">
      <c r="A7" s="560" t="s">
        <v>100</v>
      </c>
      <c r="B7" s="561" t="s">
        <v>100</v>
      </c>
      <c r="C7" s="454" t="s">
        <v>203</v>
      </c>
      <c r="D7" s="455"/>
    </row>
    <row r="8" spans="1:4" ht="26.25" customHeight="1">
      <c r="A8" s="293" t="s">
        <v>197</v>
      </c>
      <c r="B8" s="294"/>
      <c r="C8" s="337" t="s">
        <v>204</v>
      </c>
      <c r="D8" s="338"/>
    </row>
    <row r="9" spans="1:4" ht="28.5" customHeight="1">
      <c r="A9" s="6"/>
      <c r="B9" s="6"/>
      <c r="C9" s="7"/>
      <c r="D9" s="7"/>
    </row>
    <row r="10" spans="1:4" ht="21" customHeight="1">
      <c r="A10" s="562"/>
      <c r="B10" s="563"/>
      <c r="C10" s="563"/>
      <c r="D10" s="564"/>
    </row>
    <row r="11" spans="1:4" ht="21" customHeight="1">
      <c r="A11" s="565"/>
      <c r="B11" s="555"/>
      <c r="C11" s="555"/>
      <c r="D11" s="566"/>
    </row>
    <row r="12" spans="1:4" ht="21" customHeight="1">
      <c r="A12" s="565"/>
      <c r="B12" s="555"/>
      <c r="C12" s="555"/>
      <c r="D12" s="566"/>
    </row>
    <row r="13" spans="1:4" ht="21" customHeight="1">
      <c r="A13" s="565"/>
      <c r="B13" s="555"/>
      <c r="C13" s="555"/>
      <c r="D13" s="566"/>
    </row>
    <row r="14" spans="1:4" ht="21" customHeight="1">
      <c r="A14" s="565"/>
      <c r="B14" s="555"/>
      <c r="C14" s="555"/>
      <c r="D14" s="566"/>
    </row>
    <row r="15" spans="1:4" ht="21" customHeight="1">
      <c r="A15" s="565"/>
      <c r="B15" s="555"/>
      <c r="C15" s="555"/>
      <c r="D15" s="566"/>
    </row>
    <row r="16" spans="1:4" ht="21" customHeight="1">
      <c r="A16" s="565"/>
      <c r="B16" s="555"/>
      <c r="C16" s="555"/>
      <c r="D16" s="566"/>
    </row>
    <row r="17" spans="1:4" ht="21" customHeight="1">
      <c r="A17" s="565"/>
      <c r="B17" s="555"/>
      <c r="C17" s="555"/>
      <c r="D17" s="566"/>
    </row>
    <row r="18" spans="1:4" ht="21" customHeight="1">
      <c r="A18" s="565"/>
      <c r="B18" s="555"/>
      <c r="C18" s="555"/>
      <c r="D18" s="566"/>
    </row>
    <row r="19" spans="1:4" ht="21" customHeight="1">
      <c r="A19" s="565"/>
      <c r="B19" s="555"/>
      <c r="C19" s="555"/>
      <c r="D19" s="566"/>
    </row>
    <row r="20" spans="1:4" ht="21" customHeight="1">
      <c r="A20" s="565"/>
      <c r="B20" s="555"/>
      <c r="C20" s="555"/>
      <c r="D20" s="566"/>
    </row>
    <row r="21" spans="1:4">
      <c r="A21" s="565"/>
      <c r="B21" s="555"/>
      <c r="C21" s="555"/>
      <c r="D21" s="566"/>
    </row>
    <row r="22" spans="1:4" ht="30" customHeight="1">
      <c r="A22" s="565"/>
      <c r="B22" s="555"/>
      <c r="C22" s="555"/>
      <c r="D22" s="566"/>
    </row>
    <row r="23" spans="1:4" ht="22.5" customHeight="1">
      <c r="A23" s="565"/>
      <c r="B23" s="555"/>
      <c r="C23" s="555"/>
      <c r="D23" s="566"/>
    </row>
    <row r="24" spans="1:4" ht="30" hidden="1" customHeight="1">
      <c r="A24" s="565"/>
      <c r="B24" s="555"/>
      <c r="C24" s="555"/>
      <c r="D24" s="566"/>
    </row>
    <row r="25" spans="1:4" ht="30" hidden="1" customHeight="1">
      <c r="A25" s="551"/>
      <c r="B25" s="552"/>
      <c r="C25" s="552"/>
      <c r="D25" s="553"/>
    </row>
    <row r="26" spans="1:4" ht="18" hidden="1" customHeight="1">
      <c r="A26" s="554"/>
      <c r="B26" s="555"/>
      <c r="C26" s="555"/>
      <c r="D26" s="556"/>
    </row>
    <row r="27" spans="1:4" ht="17.25" customHeight="1">
      <c r="A27" s="554"/>
      <c r="B27" s="555"/>
      <c r="C27" s="555"/>
      <c r="D27" s="556"/>
    </row>
    <row r="28" spans="1:4" ht="16.5" customHeight="1">
      <c r="A28" s="554"/>
      <c r="B28" s="555"/>
      <c r="C28" s="555"/>
      <c r="D28" s="556"/>
    </row>
    <row r="29" spans="1:4" ht="18" customHeight="1">
      <c r="A29" s="554"/>
      <c r="B29" s="555"/>
      <c r="C29" s="555"/>
      <c r="D29" s="556"/>
    </row>
    <row r="30" spans="1:4" hidden="1">
      <c r="A30" s="554"/>
      <c r="B30" s="555"/>
      <c r="C30" s="555"/>
      <c r="D30" s="556"/>
    </row>
    <row r="31" spans="1:4" ht="16.5" customHeight="1">
      <c r="A31" s="554"/>
      <c r="B31" s="555"/>
      <c r="C31" s="555"/>
      <c r="D31" s="556"/>
    </row>
    <row r="32" spans="1:4" ht="16.5" customHeight="1">
      <c r="A32" s="554"/>
      <c r="B32" s="555"/>
      <c r="C32" s="555"/>
      <c r="D32" s="556"/>
    </row>
    <row r="33" spans="1:4" ht="183" customHeight="1">
      <c r="A33" s="557"/>
      <c r="B33" s="558"/>
      <c r="C33" s="558"/>
      <c r="D33" s="559"/>
    </row>
  </sheetData>
  <sheetProtection selectLockedCells="1"/>
  <mergeCells count="5">
    <mergeCell ref="A25:D33"/>
    <mergeCell ref="A5:B5"/>
    <mergeCell ref="A6:B6"/>
    <mergeCell ref="A7:B7"/>
    <mergeCell ref="A10:D24"/>
  </mergeCells>
  <phoneticPr fontId="0" type="noConversion"/>
  <pageMargins left="0.47244094488188981" right="0.43307086614173229" top="0.47244094488188981" bottom="0.27559055118110237" header="0.23622047244094491" footer="0.23622047244094491"/>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sheetPr codeName="Sheet8"/>
  <dimension ref="A1:K48"/>
  <sheetViews>
    <sheetView workbookViewId="0">
      <selection activeCell="L19" sqref="L19"/>
    </sheetView>
  </sheetViews>
  <sheetFormatPr defaultRowHeight="18"/>
  <cols>
    <col min="1" max="1" width="11.28515625" style="110" customWidth="1"/>
    <col min="2" max="2" width="8.140625" style="110" customWidth="1"/>
    <col min="3" max="4" width="8.7109375" style="110" customWidth="1"/>
    <col min="5" max="5" width="7.42578125" style="110" customWidth="1"/>
    <col min="6" max="6" width="2.7109375" style="110" customWidth="1"/>
    <col min="7" max="7" width="7.42578125" style="110" customWidth="1"/>
    <col min="8" max="9" width="8.7109375" style="110" customWidth="1"/>
    <col min="10" max="10" width="8" style="110" customWidth="1"/>
    <col min="11" max="16384" width="9.140625" style="110"/>
  </cols>
  <sheetData>
    <row r="1" spans="1:11" s="106" customFormat="1" ht="17.25" customHeight="1">
      <c r="A1" s="106" t="str">
        <f>info!C3</f>
        <v>Pojedinačno prvenstvo RSTSN</v>
      </c>
      <c r="F1" s="107"/>
      <c r="K1" s="108"/>
    </row>
    <row r="2" spans="1:11" ht="17.25" customHeight="1">
      <c r="A2" s="723" t="s">
        <v>126</v>
      </c>
      <c r="B2" s="723"/>
      <c r="C2" s="723"/>
      <c r="D2" s="723"/>
      <c r="E2" s="723"/>
      <c r="F2" s="723"/>
      <c r="G2" s="723"/>
      <c r="H2" s="723"/>
      <c r="I2" s="723"/>
      <c r="J2" s="723"/>
      <c r="K2" s="723"/>
    </row>
    <row r="3" spans="1:11" ht="9.75" customHeight="1"/>
    <row r="4" spans="1:11" ht="17.25" customHeight="1">
      <c r="A4" s="724" t="str">
        <f>info!C4</f>
        <v>Mini kadetkinje</v>
      </c>
      <c r="B4" s="724"/>
      <c r="C4" s="724"/>
      <c r="D4" s="724"/>
      <c r="E4" s="724"/>
      <c r="F4" s="724"/>
      <c r="G4" s="724"/>
      <c r="H4" s="724"/>
      <c r="I4" s="724"/>
      <c r="J4" s="724"/>
      <c r="K4" s="724"/>
    </row>
    <row r="5" spans="1:11" ht="11.25" customHeight="1"/>
    <row r="6" spans="1:11" ht="17.25" customHeight="1">
      <c r="A6" s="112" t="s">
        <v>127</v>
      </c>
      <c r="B6" s="115" t="str">
        <f>INDEX(partije!$B$2:$B$332,MATCH($K$6,partije!$A$2:$A$332,0))</f>
        <v>SF</v>
      </c>
      <c r="C6" s="113" t="s">
        <v>128</v>
      </c>
      <c r="D6" s="115" t="str">
        <f>INDEX(partije!$C$2:$C$332,MATCH($K$6,partije!$A$2:$A$332,0))</f>
        <v>gz</v>
      </c>
      <c r="F6" s="114"/>
      <c r="G6" s="112" t="s">
        <v>129</v>
      </c>
      <c r="H6" s="115"/>
      <c r="I6" s="114"/>
      <c r="J6" s="112" t="s">
        <v>130</v>
      </c>
      <c r="K6" s="375">
        <f>partije!AE1</f>
        <v>227</v>
      </c>
    </row>
    <row r="7" spans="1:11" ht="9.75" customHeight="1">
      <c r="A7" s="112"/>
      <c r="B7" s="114"/>
    </row>
    <row r="8" spans="1:11" ht="17.25" customHeight="1">
      <c r="E8" s="113" t="s">
        <v>131</v>
      </c>
      <c r="F8" s="109"/>
      <c r="G8" s="109" t="s">
        <v>132</v>
      </c>
    </row>
    <row r="9" spans="1:11" ht="22.5" customHeight="1">
      <c r="B9" s="725" t="str">
        <f>INDEX(partije!$F$2:$F$587,MATCH($K$6,partije!$A$2:$A$587,0))</f>
        <v>bye</v>
      </c>
      <c r="C9" s="726"/>
      <c r="D9" s="726"/>
      <c r="E9" s="727"/>
      <c r="F9" s="111" t="s">
        <v>133</v>
      </c>
      <c r="G9" s="728" t="str">
        <f>INDEX(partije!H2:H587,MATCH(K6,partije!A2:A587,0))</f>
        <v>bye</v>
      </c>
      <c r="H9" s="729"/>
      <c r="I9" s="729"/>
      <c r="J9" s="730"/>
    </row>
    <row r="10" spans="1:11" ht="22.5" customHeight="1">
      <c r="B10" s="731" t="str">
        <f>INDEX(partije!$G$2:$G$587,MATCH($K$6,partije!$A$2:$A$587,0))</f>
        <v/>
      </c>
      <c r="C10" s="731"/>
      <c r="D10" s="731"/>
      <c r="E10" s="731"/>
      <c r="F10" s="111"/>
      <c r="G10" s="732" t="str">
        <f>INDEX(partije!I2:I587,MATCH(K6,partije!A2:A587,0))</f>
        <v/>
      </c>
      <c r="H10" s="732"/>
      <c r="I10" s="732"/>
      <c r="J10" s="732"/>
    </row>
    <row r="11" spans="1:11" ht="17.25" customHeight="1">
      <c r="B11" s="114"/>
    </row>
    <row r="12" spans="1:11" ht="17.25" customHeight="1">
      <c r="D12" s="109" t="s">
        <v>18</v>
      </c>
      <c r="E12" s="116"/>
      <c r="F12" s="111" t="s">
        <v>133</v>
      </c>
      <c r="G12" s="116"/>
    </row>
    <row r="13" spans="1:11" ht="17.25" customHeight="1">
      <c r="D13" s="109" t="s">
        <v>19</v>
      </c>
      <c r="E13" s="116"/>
      <c r="F13" s="111" t="s">
        <v>133</v>
      </c>
      <c r="G13" s="116"/>
    </row>
    <row r="14" spans="1:11" ht="17.25" customHeight="1">
      <c r="D14" s="109" t="s">
        <v>20</v>
      </c>
      <c r="E14" s="116"/>
      <c r="F14" s="111" t="s">
        <v>133</v>
      </c>
      <c r="G14" s="116"/>
    </row>
    <row r="15" spans="1:11" ht="17.25" customHeight="1">
      <c r="D15" s="109" t="s">
        <v>21</v>
      </c>
      <c r="E15" s="116"/>
      <c r="F15" s="111" t="s">
        <v>133</v>
      </c>
      <c r="G15" s="116"/>
    </row>
    <row r="16" spans="1:11" ht="17.25" customHeight="1">
      <c r="D16" s="109" t="s">
        <v>22</v>
      </c>
      <c r="E16" s="116"/>
      <c r="F16" s="111" t="s">
        <v>133</v>
      </c>
      <c r="G16" s="116"/>
    </row>
    <row r="17" spans="1:11" ht="17.25" customHeight="1" thickBot="1">
      <c r="D17" s="109"/>
      <c r="E17" s="114"/>
      <c r="F17" s="111"/>
      <c r="G17" s="114"/>
    </row>
    <row r="18" spans="1:11" ht="17.25" customHeight="1" thickTop="1" thickBot="1">
      <c r="D18" s="109" t="s">
        <v>134</v>
      </c>
      <c r="E18" s="117"/>
      <c r="F18" s="111" t="s">
        <v>133</v>
      </c>
      <c r="G18" s="117"/>
    </row>
    <row r="19" spans="1:11" ht="14.25" customHeight="1" thickTop="1"/>
    <row r="20" spans="1:11" ht="17.25" customHeight="1">
      <c r="B20" s="112" t="s">
        <v>135</v>
      </c>
      <c r="C20" s="720"/>
      <c r="D20" s="721"/>
      <c r="E20" s="721"/>
      <c r="F20" s="721"/>
      <c r="G20" s="721"/>
      <c r="H20" s="721"/>
      <c r="I20" s="722"/>
    </row>
    <row r="21" spans="1:11" ht="14.25" customHeight="1">
      <c r="B21" s="112"/>
    </row>
    <row r="22" spans="1:11" ht="17.25" customHeight="1">
      <c r="B22" s="112" t="s">
        <v>136</v>
      </c>
      <c r="C22" s="720"/>
      <c r="D22" s="721"/>
      <c r="E22" s="721"/>
      <c r="F22" s="721"/>
      <c r="G22" s="721"/>
      <c r="H22" s="721"/>
      <c r="I22" s="722"/>
    </row>
    <row r="23" spans="1:11" ht="17.25" customHeight="1" thickBot="1">
      <c r="A23" s="118"/>
      <c r="B23" s="118"/>
      <c r="C23" s="118"/>
      <c r="D23" s="118"/>
      <c r="E23" s="118"/>
      <c r="F23" s="118"/>
      <c r="G23" s="118"/>
      <c r="H23" s="118"/>
      <c r="I23" s="118"/>
      <c r="J23" s="118"/>
      <c r="K23" s="118"/>
    </row>
    <row r="24" spans="1:11" ht="17.25" customHeight="1" thickTop="1">
      <c r="A24" s="114"/>
      <c r="B24" s="114"/>
      <c r="C24" s="114"/>
      <c r="D24" s="114"/>
      <c r="E24" s="114"/>
      <c r="F24" s="114"/>
      <c r="G24" s="114"/>
      <c r="H24" s="114"/>
      <c r="I24" s="114"/>
      <c r="J24" s="114"/>
      <c r="K24" s="114"/>
    </row>
    <row r="25" spans="1:11" s="106" customFormat="1" ht="17.25" customHeight="1">
      <c r="A25" s="106" t="str">
        <f>info!C3</f>
        <v>Pojedinačno prvenstvo RSTSN</v>
      </c>
      <c r="F25" s="107"/>
      <c r="K25" s="108"/>
    </row>
    <row r="26" spans="1:11" ht="17.25" customHeight="1">
      <c r="A26" s="723" t="s">
        <v>126</v>
      </c>
      <c r="B26" s="723"/>
      <c r="C26" s="723"/>
      <c r="D26" s="723"/>
      <c r="E26" s="723"/>
      <c r="F26" s="723"/>
      <c r="G26" s="723"/>
      <c r="H26" s="723"/>
      <c r="I26" s="723"/>
      <c r="J26" s="723"/>
      <c r="K26" s="723"/>
    </row>
    <row r="27" spans="1:11" ht="8.25" customHeight="1"/>
    <row r="28" spans="1:11" ht="17.25" customHeight="1">
      <c r="A28" s="724" t="str">
        <f>A4</f>
        <v>Mini kadetkinje</v>
      </c>
      <c r="B28" s="724"/>
      <c r="C28" s="724"/>
      <c r="D28" s="724"/>
      <c r="E28" s="724"/>
      <c r="F28" s="724"/>
      <c r="G28" s="724"/>
      <c r="H28" s="724"/>
      <c r="I28" s="724"/>
      <c r="J28" s="724"/>
      <c r="K28" s="724"/>
    </row>
    <row r="29" spans="1:11" ht="17.25" customHeight="1"/>
    <row r="30" spans="1:11" ht="17.25" customHeight="1">
      <c r="A30" s="112" t="s">
        <v>127</v>
      </c>
      <c r="B30" s="115" t="str">
        <f>INDEX(partije!$B$2:$B$332,MATCH($K$30,partije!$A$2:$A$332,0))</f>
        <v>SF</v>
      </c>
      <c r="C30" s="113" t="s">
        <v>128</v>
      </c>
      <c r="D30" s="115" t="str">
        <f>INDEX(partije!$C$2:$C$332,MATCH($K$30,partije!$A$2:$A$332,0))</f>
        <v>gz</v>
      </c>
      <c r="F30" s="114"/>
      <c r="G30" s="112" t="s">
        <v>129</v>
      </c>
      <c r="H30" s="115"/>
      <c r="I30" s="114"/>
      <c r="J30" s="112" t="s">
        <v>130</v>
      </c>
      <c r="K30" s="375">
        <f>partije!AF1</f>
        <v>228</v>
      </c>
    </row>
    <row r="31" spans="1:11" ht="17.25" customHeight="1">
      <c r="A31" s="112"/>
      <c r="B31" s="114"/>
    </row>
    <row r="32" spans="1:11" ht="17.25" customHeight="1">
      <c r="E32" s="113" t="s">
        <v>131</v>
      </c>
      <c r="F32" s="109"/>
      <c r="G32" s="109" t="s">
        <v>132</v>
      </c>
    </row>
    <row r="33" spans="1:11" ht="22.5" customHeight="1">
      <c r="B33" s="725" t="str">
        <f>INDEX(partije!$F$2:$F$587,MATCH($K$30,partije!$A$2:$A$587,0))</f>
        <v>bye</v>
      </c>
      <c r="C33" s="726"/>
      <c r="D33" s="726"/>
      <c r="E33" s="727"/>
      <c r="F33" s="111" t="s">
        <v>133</v>
      </c>
      <c r="G33" s="728" t="str">
        <f>INDEX(partije!H2:H332,MATCH(K30,partije!A2:A332,0))</f>
        <v>bye</v>
      </c>
      <c r="H33" s="729"/>
      <c r="I33" s="729"/>
      <c r="J33" s="730"/>
    </row>
    <row r="34" spans="1:11" ht="22.5" customHeight="1">
      <c r="B34" s="731" t="str">
        <f>INDEX(partije!$G$2:$G$587,MATCH($K$30,partije!$A$2:$A$587,0))</f>
        <v/>
      </c>
      <c r="C34" s="731"/>
      <c r="D34" s="731"/>
      <c r="E34" s="731"/>
      <c r="F34" s="111"/>
      <c r="G34" s="732" t="str">
        <f>INDEX(partije!I2:I587,MATCH(K30,partije!A2:A587,0))</f>
        <v/>
      </c>
      <c r="H34" s="732"/>
      <c r="I34" s="732"/>
      <c r="J34" s="732"/>
    </row>
    <row r="35" spans="1:11" ht="17.25" customHeight="1">
      <c r="B35" s="114"/>
    </row>
    <row r="36" spans="1:11" ht="17.25" customHeight="1">
      <c r="D36" s="109" t="s">
        <v>18</v>
      </c>
      <c r="E36" s="116"/>
      <c r="F36" s="111" t="s">
        <v>133</v>
      </c>
      <c r="G36" s="116"/>
    </row>
    <row r="37" spans="1:11" ht="17.25" customHeight="1">
      <c r="D37" s="109" t="s">
        <v>19</v>
      </c>
      <c r="E37" s="116"/>
      <c r="F37" s="111" t="s">
        <v>133</v>
      </c>
      <c r="G37" s="116"/>
    </row>
    <row r="38" spans="1:11" ht="17.25" customHeight="1">
      <c r="D38" s="109" t="s">
        <v>20</v>
      </c>
      <c r="E38" s="116"/>
      <c r="F38" s="111" t="s">
        <v>133</v>
      </c>
      <c r="G38" s="116"/>
    </row>
    <row r="39" spans="1:11" ht="17.25" customHeight="1">
      <c r="D39" s="109" t="s">
        <v>21</v>
      </c>
      <c r="E39" s="116"/>
      <c r="F39" s="111" t="s">
        <v>133</v>
      </c>
      <c r="G39" s="116"/>
    </row>
    <row r="40" spans="1:11" ht="17.25" customHeight="1">
      <c r="D40" s="109" t="s">
        <v>22</v>
      </c>
      <c r="E40" s="116"/>
      <c r="F40" s="111" t="s">
        <v>133</v>
      </c>
      <c r="G40" s="116"/>
    </row>
    <row r="41" spans="1:11" ht="14.25" customHeight="1" thickBot="1">
      <c r="D41" s="109"/>
      <c r="E41" s="114"/>
      <c r="F41" s="111"/>
      <c r="G41" s="114"/>
    </row>
    <row r="42" spans="1:11" ht="17.25" customHeight="1" thickTop="1" thickBot="1">
      <c r="D42" s="109" t="s">
        <v>134</v>
      </c>
      <c r="E42" s="117"/>
      <c r="F42" s="111" t="s">
        <v>133</v>
      </c>
      <c r="G42" s="117"/>
    </row>
    <row r="43" spans="1:11" ht="17.25" customHeight="1" thickTop="1"/>
    <row r="44" spans="1:11" ht="17.25" customHeight="1">
      <c r="B44" s="112" t="s">
        <v>135</v>
      </c>
      <c r="C44" s="720"/>
      <c r="D44" s="721"/>
      <c r="E44" s="721"/>
      <c r="F44" s="721"/>
      <c r="G44" s="721"/>
      <c r="H44" s="721"/>
      <c r="I44" s="722"/>
    </row>
    <row r="45" spans="1:11" ht="14.25" customHeight="1">
      <c r="B45" s="112"/>
    </row>
    <row r="46" spans="1:11" ht="17.25" customHeight="1">
      <c r="B46" s="112" t="s">
        <v>136</v>
      </c>
      <c r="C46" s="720"/>
      <c r="D46" s="721"/>
      <c r="E46" s="721"/>
      <c r="F46" s="721"/>
      <c r="G46" s="721"/>
      <c r="H46" s="721"/>
      <c r="I46" s="722"/>
    </row>
    <row r="47" spans="1:11" ht="17.25" customHeight="1" thickBot="1">
      <c r="A47" s="118"/>
      <c r="B47" s="118"/>
      <c r="C47" s="118"/>
      <c r="D47" s="118"/>
      <c r="E47" s="118"/>
      <c r="F47" s="118"/>
      <c r="G47" s="118"/>
      <c r="H47" s="118"/>
      <c r="I47" s="118"/>
      <c r="J47" s="118"/>
      <c r="K47" s="118"/>
    </row>
    <row r="48" spans="1:11" ht="18.75" thickTop="1"/>
  </sheetData>
  <sheetProtection selectLockedCells="1"/>
  <mergeCells count="16">
    <mergeCell ref="C44:I44"/>
    <mergeCell ref="C46:I46"/>
    <mergeCell ref="A26:K26"/>
    <mergeCell ref="A28:K28"/>
    <mergeCell ref="B34:E34"/>
    <mergeCell ref="G34:J34"/>
    <mergeCell ref="B33:E33"/>
    <mergeCell ref="G33:J33"/>
    <mergeCell ref="C20:I20"/>
    <mergeCell ref="C22:I22"/>
    <mergeCell ref="A2:K2"/>
    <mergeCell ref="A4:K4"/>
    <mergeCell ref="B9:E9"/>
    <mergeCell ref="G9:J9"/>
    <mergeCell ref="B10:E10"/>
    <mergeCell ref="G10:J10"/>
  </mergeCells>
  <phoneticPr fontId="38" type="noConversion"/>
  <conditionalFormatting sqref="A1:K1048576">
    <cfRule type="containsErrors" dxfId="89" priority="2" stopIfTrue="1">
      <formula>ISERROR(A1)</formula>
    </cfRule>
  </conditionalFormatting>
  <conditionalFormatting sqref="K6 K30">
    <cfRule type="cellIs" dxfId="88" priority="1" operator="equal">
      <formula>0</formula>
    </cfRule>
  </conditionalFormatting>
  <pageMargins left="0.55118110236220474" right="0.15748031496062992" top="0.39370078740157483" bottom="0.39370078740157483" header="0.51181102362204722" footer="0.51181102362204722"/>
  <pageSetup paperSize="9" orientation="portrait" errors="blank" r:id="rId1"/>
  <headerFooter alignWithMargins="0"/>
</worksheet>
</file>

<file path=xl/worksheets/sheet11.xml><?xml version="1.0" encoding="utf-8"?>
<worksheet xmlns="http://schemas.openxmlformats.org/spreadsheetml/2006/main" xmlns:r="http://schemas.openxmlformats.org/officeDocument/2006/relationships">
  <sheetPr codeName="Sheet11"/>
  <dimension ref="A1:Q32"/>
  <sheetViews>
    <sheetView zoomScale="115" zoomScaleNormal="115" workbookViewId="0">
      <selection activeCell="B2" sqref="B2"/>
    </sheetView>
  </sheetViews>
  <sheetFormatPr defaultRowHeight="21" customHeight="1"/>
  <cols>
    <col min="1" max="1" width="5.28515625" style="373" customWidth="1"/>
    <col min="2" max="2" width="34.42578125" style="11" customWidth="1"/>
    <col min="3" max="7" width="7.7109375" style="374" customWidth="1"/>
    <col min="8" max="8" width="10.5703125" style="374" customWidth="1"/>
    <col min="9" max="9" width="5.140625" style="11" customWidth="1"/>
    <col min="10" max="10" width="5.28515625" style="11" customWidth="1"/>
    <col min="11" max="11" width="34.28515625" style="11" customWidth="1"/>
    <col min="12" max="16" width="7.7109375" style="11" customWidth="1"/>
    <col min="17" max="17" width="10.5703125" style="11" customWidth="1"/>
    <col min="18" max="16384" width="9.140625" style="69"/>
  </cols>
  <sheetData>
    <row r="1" spans="1:17" s="224" customFormat="1" ht="15.75" customHeight="1" thickBot="1">
      <c r="A1" s="372">
        <f>partije!U1</f>
        <v>1</v>
      </c>
      <c r="B1" s="220" t="str">
        <f>"kolo " &amp; INDEX(partije!$B$2:$B$332,MATCH(A1,partije!$A$2:$A$332,0))</f>
        <v>kolo q1</v>
      </c>
      <c r="C1" s="221" t="s">
        <v>117</v>
      </c>
      <c r="D1" s="222" t="s">
        <v>118</v>
      </c>
      <c r="E1" s="222" t="s">
        <v>119</v>
      </c>
      <c r="F1" s="222" t="s">
        <v>120</v>
      </c>
      <c r="G1" s="223" t="s">
        <v>121</v>
      </c>
      <c r="H1" s="223" t="s">
        <v>122</v>
      </c>
      <c r="J1" s="372">
        <f>partije!Z1</f>
        <v>67</v>
      </c>
      <c r="K1" s="220" t="str">
        <f>"kolo " &amp; INDEX(partije!$B$2:$B$332,MATCH(J1,partije!$A$2:$A$332,0))</f>
        <v>kolo q2</v>
      </c>
      <c r="L1" s="221" t="s">
        <v>117</v>
      </c>
      <c r="M1" s="222" t="s">
        <v>118</v>
      </c>
      <c r="N1" s="222" t="s">
        <v>119</v>
      </c>
      <c r="O1" s="222" t="s">
        <v>120</v>
      </c>
      <c r="P1" s="223" t="s">
        <v>121</v>
      </c>
      <c r="Q1" s="223" t="s">
        <v>122</v>
      </c>
    </row>
    <row r="2" spans="1:17" s="70" customFormat="1" ht="39.75" customHeight="1" thickBot="1">
      <c r="A2" s="733" t="str">
        <f>"grupa " &amp; INDEX(partije!$C$2:$C$332,MATCH(A1,partije!$A$2:$A$332,0))</f>
        <v>grupa 1</v>
      </c>
      <c r="B2" s="225" t="str">
        <f>INDEX(partije!$F$2:$F$555,MATCH(A1,partije!$A$2:$A$555,0))&amp;" - "&amp;INDEX(partije!$G$2:$G$555,MATCH(A1,partije!$A$2:$A$555,0))</f>
        <v>Nikolić Ema - Napad</v>
      </c>
      <c r="C2" s="71"/>
      <c r="D2" s="72"/>
      <c r="E2" s="72"/>
      <c r="F2" s="73"/>
      <c r="G2" s="73"/>
      <c r="H2" s="74"/>
      <c r="J2" s="733" t="str">
        <f>"grupa " &amp; INDEX(partije!$C$2:$C$332,MATCH(J1,partije!$A$2:$A$332,0))</f>
        <v>grupa 1</v>
      </c>
      <c r="K2" s="225" t="str">
        <f>INDEX(partije!$F$2:$F$555,MATCH(J1,partije!$A$2:$A$555,0))&amp;" - "&amp;INDEX(partije!$G$2:$G$555,MATCH(J1,partije!$A$2:$A$555,0))</f>
        <v>Nikolić Ema - Napad</v>
      </c>
      <c r="L2" s="71"/>
      <c r="M2" s="72"/>
      <c r="N2" s="72"/>
      <c r="O2" s="73"/>
      <c r="P2" s="73"/>
      <c r="Q2" s="74"/>
    </row>
    <row r="3" spans="1:17" s="70" customFormat="1" ht="39.75" customHeight="1" thickBot="1">
      <c r="A3" s="733"/>
      <c r="B3" s="226" t="str">
        <f>INDEX(partije!$H$2:$H$555,MATCH(A1,partije!$A$2:$A$555,0))&amp;" - "&amp;INDEX(partije!$I$2:$I$555,MATCH(A1,partije!$A$2:$A$555,0))</f>
        <v>Kocić Marta - Stoni</v>
      </c>
      <c r="C3" s="75"/>
      <c r="D3" s="76"/>
      <c r="E3" s="76"/>
      <c r="F3" s="77"/>
      <c r="G3" s="77"/>
      <c r="H3" s="74"/>
      <c r="J3" s="733"/>
      <c r="K3" s="226" t="str">
        <f>INDEX(partije!$H$2:$H$555,MATCH(J1,partije!$A$2:$A$555,0))&amp;" - "&amp;INDEX(partije!$I$2:$I$555,MATCH(J1,partije!$A$2:$A$555,0))</f>
        <v>Vasić Neda - Stoni</v>
      </c>
      <c r="L3" s="75"/>
      <c r="M3" s="76"/>
      <c r="N3" s="76"/>
      <c r="O3" s="77"/>
      <c r="P3" s="77"/>
      <c r="Q3" s="74"/>
    </row>
    <row r="4" spans="1:17" s="230" customFormat="1" ht="24" customHeight="1">
      <c r="A4" s="227"/>
      <c r="B4" s="228" t="s">
        <v>123</v>
      </c>
      <c r="C4" s="229"/>
      <c r="D4" s="229"/>
      <c r="E4" s="229"/>
      <c r="F4" s="229"/>
      <c r="G4" s="229"/>
      <c r="H4" s="229"/>
      <c r="J4" s="227"/>
      <c r="K4" s="228" t="s">
        <v>123</v>
      </c>
      <c r="L4" s="229"/>
      <c r="M4" s="229"/>
      <c r="N4" s="229"/>
      <c r="O4" s="229"/>
      <c r="P4" s="229"/>
      <c r="Q4" s="229"/>
    </row>
    <row r="5" spans="1:17" s="230" customFormat="1" ht="24" customHeight="1">
      <c r="A5" s="227"/>
      <c r="B5" s="228" t="s">
        <v>124</v>
      </c>
      <c r="C5" s="231"/>
      <c r="D5" s="231"/>
      <c r="E5" s="231"/>
      <c r="F5" s="231"/>
      <c r="G5" s="231"/>
      <c r="H5" s="231"/>
      <c r="J5" s="227"/>
      <c r="K5" s="228" t="s">
        <v>124</v>
      </c>
      <c r="L5" s="231"/>
      <c r="M5" s="231"/>
      <c r="N5" s="231"/>
      <c r="O5" s="231"/>
      <c r="P5" s="231"/>
      <c r="Q5" s="231"/>
    </row>
    <row r="6" spans="1:17" s="70" customFormat="1" ht="14.25" customHeight="1" thickBot="1">
      <c r="A6" s="78"/>
      <c r="B6" s="79"/>
      <c r="C6" s="80"/>
      <c r="D6" s="80"/>
      <c r="E6" s="80"/>
      <c r="F6" s="80"/>
      <c r="G6" s="80"/>
      <c r="H6" s="80"/>
      <c r="J6" s="78"/>
      <c r="K6" s="79"/>
      <c r="L6" s="80"/>
      <c r="M6" s="80"/>
      <c r="N6" s="80"/>
      <c r="O6" s="80"/>
      <c r="P6" s="80"/>
      <c r="Q6" s="80"/>
    </row>
    <row r="7" spans="1:17" s="224" customFormat="1" ht="15.75" customHeight="1" thickBot="1">
      <c r="A7" s="372">
        <f>partije!V1</f>
        <v>3</v>
      </c>
      <c r="B7" s="220" t="str">
        <f>"kolo " &amp; INDEX(partije!$B$2:$B$332,MATCH(A7,partije!$A$2:$A$332,0))</f>
        <v>kolo q1</v>
      </c>
      <c r="C7" s="221" t="s">
        <v>117</v>
      </c>
      <c r="D7" s="222" t="s">
        <v>118</v>
      </c>
      <c r="E7" s="222" t="s">
        <v>119</v>
      </c>
      <c r="F7" s="222" t="s">
        <v>120</v>
      </c>
      <c r="G7" s="223" t="s">
        <v>121</v>
      </c>
      <c r="H7" s="223" t="s">
        <v>122</v>
      </c>
      <c r="J7" s="372">
        <f>partije!AA1</f>
        <v>69</v>
      </c>
      <c r="K7" s="220" t="str">
        <f>"kolo " &amp; INDEX(partije!$B$2:$B$332,MATCH(J7,partije!$A$2:$A$332,0))</f>
        <v>kolo q2</v>
      </c>
      <c r="L7" s="221" t="s">
        <v>117</v>
      </c>
      <c r="M7" s="222" t="s">
        <v>118</v>
      </c>
      <c r="N7" s="222" t="s">
        <v>119</v>
      </c>
      <c r="O7" s="222" t="s">
        <v>120</v>
      </c>
      <c r="P7" s="223" t="s">
        <v>121</v>
      </c>
      <c r="Q7" s="223" t="s">
        <v>122</v>
      </c>
    </row>
    <row r="8" spans="1:17" s="70" customFormat="1" ht="39.75" customHeight="1" thickBot="1">
      <c r="A8" s="733" t="str">
        <f>"grupa " &amp; INDEX(partije!$C$2:$C$332,MATCH(A7,partije!$A$2:$A$332,0))</f>
        <v>grupa 2</v>
      </c>
      <c r="B8" s="225" t="e">
        <f>INDEX(partije!$F$2:$F$555,MATCH(A7,partije!$A$2:$A$555,0))&amp;" - "&amp;INDEX(partije!$G$2:$G$555,MATCH(A7,partije!$A$2:$A$555,0))</f>
        <v>#N/A</v>
      </c>
      <c r="C8" s="71"/>
      <c r="D8" s="72"/>
      <c r="E8" s="72"/>
      <c r="F8" s="73"/>
      <c r="G8" s="73"/>
      <c r="H8" s="74"/>
      <c r="J8" s="733" t="str">
        <f>"grupa " &amp; INDEX(partije!$C$2:$C$332,MATCH(J7,partije!$A$2:$A$332,0))</f>
        <v>grupa 2</v>
      </c>
      <c r="K8" s="225" t="e">
        <f>INDEX(partije!$F$2:$F$555,MATCH(J7,partije!$A$2:$A$555,0))&amp;" - "&amp;INDEX(partije!$G$2:$G$555,MATCH(J7,partije!$A$2:$A$555,0))</f>
        <v>#N/A</v>
      </c>
      <c r="L8" s="71"/>
      <c r="M8" s="72"/>
      <c r="N8" s="72"/>
      <c r="O8" s="73"/>
      <c r="P8" s="73"/>
      <c r="Q8" s="74"/>
    </row>
    <row r="9" spans="1:17" s="70" customFormat="1" ht="39.75" customHeight="1" thickBot="1">
      <c r="A9" s="733"/>
      <c r="B9" s="226" t="e">
        <f>INDEX(partije!$H$2:$H$555,MATCH(A7,partije!$A$2:$A$555,0))&amp;" - "&amp;INDEX(partije!$I$2:$I$555,MATCH(A7,partije!$A$2:$A$555,0))</f>
        <v>#N/A</v>
      </c>
      <c r="C9" s="75"/>
      <c r="D9" s="76"/>
      <c r="E9" s="76"/>
      <c r="F9" s="77"/>
      <c r="G9" s="77"/>
      <c r="H9" s="74"/>
      <c r="J9" s="733"/>
      <c r="K9" s="226" t="e">
        <f>INDEX(partije!$H$2:$H$555,MATCH(J7,partije!$A$2:$A$555,0))&amp;" - "&amp;INDEX(partije!$I$2:$I$555,MATCH(J7,partije!$A$2:$A$555,0))</f>
        <v>#N/A</v>
      </c>
      <c r="L9" s="75"/>
      <c r="M9" s="76"/>
      <c r="N9" s="76"/>
      <c r="O9" s="77"/>
      <c r="P9" s="77"/>
      <c r="Q9" s="74"/>
    </row>
    <row r="10" spans="1:17" s="230" customFormat="1" ht="24" customHeight="1">
      <c r="A10" s="227"/>
      <c r="B10" s="228" t="s">
        <v>123</v>
      </c>
      <c r="C10" s="229"/>
      <c r="D10" s="229"/>
      <c r="E10" s="229"/>
      <c r="F10" s="229"/>
      <c r="G10" s="229"/>
      <c r="H10" s="229"/>
      <c r="J10" s="227"/>
      <c r="K10" s="228" t="s">
        <v>123</v>
      </c>
      <c r="L10" s="229"/>
      <c r="M10" s="229"/>
      <c r="N10" s="229"/>
      <c r="O10" s="229"/>
      <c r="P10" s="229"/>
      <c r="Q10" s="229"/>
    </row>
    <row r="11" spans="1:17" s="230" customFormat="1" ht="24" customHeight="1">
      <c r="A11" s="227"/>
      <c r="B11" s="228" t="s">
        <v>124</v>
      </c>
      <c r="C11" s="231"/>
      <c r="D11" s="231"/>
      <c r="E11" s="231"/>
      <c r="F11" s="231"/>
      <c r="G11" s="231"/>
      <c r="H11" s="231"/>
      <c r="J11" s="227"/>
      <c r="K11" s="228" t="s">
        <v>124</v>
      </c>
      <c r="L11" s="231"/>
      <c r="M11" s="231"/>
      <c r="N11" s="231"/>
      <c r="O11" s="231"/>
      <c r="P11" s="231"/>
      <c r="Q11" s="231"/>
    </row>
    <row r="12" spans="1:17" s="70" customFormat="1" ht="14.25" customHeight="1" thickBot="1">
      <c r="A12" s="78"/>
      <c r="C12" s="80"/>
      <c r="D12" s="80"/>
      <c r="E12" s="80"/>
      <c r="F12" s="80"/>
      <c r="G12" s="80"/>
      <c r="H12" s="80"/>
      <c r="J12" s="78"/>
      <c r="L12" s="80"/>
      <c r="M12" s="80"/>
      <c r="N12" s="80"/>
      <c r="O12" s="80"/>
      <c r="P12" s="80"/>
      <c r="Q12" s="80"/>
    </row>
    <row r="13" spans="1:17" s="224" customFormat="1" ht="15.75" customHeight="1" thickBot="1">
      <c r="A13" s="372">
        <f>partije!W1</f>
        <v>4</v>
      </c>
      <c r="B13" s="220" t="str">
        <f>"kolo " &amp; INDEX(partije!$B$2:$B$332,MATCH(A13,partije!$A$2:$A$332,0))</f>
        <v>kolo q1</v>
      </c>
      <c r="C13" s="221" t="s">
        <v>117</v>
      </c>
      <c r="D13" s="222" t="s">
        <v>118</v>
      </c>
      <c r="E13" s="222" t="s">
        <v>119</v>
      </c>
      <c r="F13" s="222" t="s">
        <v>120</v>
      </c>
      <c r="G13" s="223" t="s">
        <v>121</v>
      </c>
      <c r="H13" s="223" t="s">
        <v>122</v>
      </c>
      <c r="J13" s="372">
        <f>partije!AB1</f>
        <v>70</v>
      </c>
      <c r="K13" s="220" t="str">
        <f>"kolo " &amp; INDEX(partije!$B$2:$B$332,MATCH(J13,partije!$A$2:$A$332,0))</f>
        <v>kolo q2</v>
      </c>
      <c r="L13" s="221" t="s">
        <v>117</v>
      </c>
      <c r="M13" s="222" t="s">
        <v>118</v>
      </c>
      <c r="N13" s="222" t="s">
        <v>119</v>
      </c>
      <c r="O13" s="222" t="s">
        <v>120</v>
      </c>
      <c r="P13" s="223" t="s">
        <v>121</v>
      </c>
      <c r="Q13" s="223" t="s">
        <v>122</v>
      </c>
    </row>
    <row r="14" spans="1:17" s="70" customFormat="1" ht="39.75" customHeight="1" thickBot="1">
      <c r="A14" s="733" t="str">
        <f>"grupa " &amp; INDEX(partije!$C$2:$C$332,MATCH(A13,partije!$A$2:$A$332,0))</f>
        <v>grupa 2</v>
      </c>
      <c r="B14" s="225" t="e">
        <f>INDEX(partije!$F$2:$F$555,MATCH(A13,partije!$A$2:$A$555,0))&amp;" - "&amp;INDEX(partije!$G$2:$G$555,MATCH(A13,partije!$A$2:$A$555,0))</f>
        <v>#N/A</v>
      </c>
      <c r="C14" s="71"/>
      <c r="D14" s="72"/>
      <c r="E14" s="72"/>
      <c r="F14" s="73"/>
      <c r="G14" s="73"/>
      <c r="H14" s="74"/>
      <c r="J14" s="733" t="str">
        <f>"grupa " &amp; INDEX(partije!$C$2:$C$332,MATCH(J13,partije!$A$2:$A$332,0))</f>
        <v>grupa 2</v>
      </c>
      <c r="K14" s="225" t="e">
        <f>INDEX(partije!$F$2:$F$555,MATCH(J13,partije!$A$2:$A$555,0))&amp;" - "&amp;INDEX(partije!$G$2:$G$555,MATCH(J13,partije!$A$2:$A$555,0))</f>
        <v>#N/A</v>
      </c>
      <c r="L14" s="71"/>
      <c r="M14" s="72"/>
      <c r="N14" s="72"/>
      <c r="O14" s="73"/>
      <c r="P14" s="73"/>
      <c r="Q14" s="74"/>
    </row>
    <row r="15" spans="1:17" s="70" customFormat="1" ht="39.75" customHeight="1" thickBot="1">
      <c r="A15" s="733"/>
      <c r="B15" s="226" t="e">
        <f>INDEX(partije!$H$2:$H$555,MATCH(A13,partije!$A$2:$A$555,0))&amp;" - "&amp;INDEX(partije!$I$2:$I$555,MATCH(A13,partije!$A$2:$A$555,0))</f>
        <v>#N/A</v>
      </c>
      <c r="C15" s="75"/>
      <c r="D15" s="76"/>
      <c r="E15" s="76"/>
      <c r="F15" s="77"/>
      <c r="G15" s="77"/>
      <c r="H15" s="74"/>
      <c r="J15" s="733"/>
      <c r="K15" s="226" t="e">
        <f>INDEX(partije!$H$2:$H$555,MATCH(J13,partije!$A$2:$A$555,0))&amp;" - "&amp;INDEX(partije!$I$2:$I$555,MATCH(J13,partije!$A$2:$A$555,0))</f>
        <v>#N/A</v>
      </c>
      <c r="L15" s="75"/>
      <c r="M15" s="76"/>
      <c r="N15" s="76"/>
      <c r="O15" s="77"/>
      <c r="P15" s="77"/>
      <c r="Q15" s="74"/>
    </row>
    <row r="16" spans="1:17" s="230" customFormat="1" ht="24" customHeight="1">
      <c r="A16" s="227"/>
      <c r="B16" s="228" t="s">
        <v>123</v>
      </c>
      <c r="C16" s="229"/>
      <c r="D16" s="229"/>
      <c r="E16" s="229"/>
      <c r="F16" s="229"/>
      <c r="G16" s="229"/>
      <c r="H16" s="229"/>
      <c r="J16" s="227"/>
      <c r="K16" s="228" t="s">
        <v>123</v>
      </c>
      <c r="L16" s="229"/>
      <c r="M16" s="229"/>
      <c r="N16" s="229"/>
      <c r="O16" s="229"/>
      <c r="P16" s="229"/>
      <c r="Q16" s="229"/>
    </row>
    <row r="17" spans="1:17" s="230" customFormat="1" ht="24" customHeight="1">
      <c r="A17" s="227"/>
      <c r="B17" s="228" t="s">
        <v>124</v>
      </c>
      <c r="C17" s="231"/>
      <c r="D17" s="231"/>
      <c r="E17" s="231"/>
      <c r="F17" s="231"/>
      <c r="G17" s="231"/>
      <c r="H17" s="231"/>
      <c r="J17" s="227"/>
      <c r="K17" s="228" t="s">
        <v>124</v>
      </c>
      <c r="L17" s="231"/>
      <c r="M17" s="231"/>
      <c r="N17" s="231"/>
      <c r="O17" s="231"/>
      <c r="P17" s="231"/>
      <c r="Q17" s="231"/>
    </row>
    <row r="18" spans="1:17" s="70" customFormat="1" ht="14.25" customHeight="1" thickBot="1">
      <c r="A18" s="78"/>
      <c r="C18" s="80"/>
      <c r="D18" s="80"/>
      <c r="E18" s="80"/>
      <c r="F18" s="80"/>
      <c r="G18" s="80"/>
      <c r="H18" s="80"/>
      <c r="J18" s="78"/>
      <c r="L18" s="80"/>
      <c r="M18" s="80"/>
      <c r="N18" s="80"/>
      <c r="O18" s="80"/>
      <c r="P18" s="80"/>
      <c r="Q18" s="80"/>
    </row>
    <row r="19" spans="1:17" s="224" customFormat="1" ht="15.75" customHeight="1" thickBot="1">
      <c r="A19" s="372">
        <f>partije!X1</f>
        <v>5</v>
      </c>
      <c r="B19" s="220" t="str">
        <f>"kolo " &amp; INDEX(partije!$B$2:$B$332,MATCH(A19,partije!$A$2:$A$332,0))</f>
        <v>kolo q1</v>
      </c>
      <c r="C19" s="221" t="s">
        <v>117</v>
      </c>
      <c r="D19" s="222" t="s">
        <v>118</v>
      </c>
      <c r="E19" s="222" t="s">
        <v>119</v>
      </c>
      <c r="F19" s="222" t="s">
        <v>120</v>
      </c>
      <c r="G19" s="223" t="s">
        <v>121</v>
      </c>
      <c r="H19" s="223" t="s">
        <v>122</v>
      </c>
      <c r="J19" s="372">
        <f>partije!AC1</f>
        <v>71</v>
      </c>
      <c r="K19" s="220" t="str">
        <f>"kolo " &amp; INDEX(partije!$B$2:$B$332,MATCH(J19,partije!$A$2:$A$332,0))</f>
        <v>kolo q2</v>
      </c>
      <c r="L19" s="221" t="s">
        <v>117</v>
      </c>
      <c r="M19" s="222" t="s">
        <v>118</v>
      </c>
      <c r="N19" s="222" t="s">
        <v>119</v>
      </c>
      <c r="O19" s="222" t="s">
        <v>120</v>
      </c>
      <c r="P19" s="223" t="s">
        <v>121</v>
      </c>
      <c r="Q19" s="223" t="s">
        <v>122</v>
      </c>
    </row>
    <row r="20" spans="1:17" s="70" customFormat="1" ht="39.75" customHeight="1" thickBot="1">
      <c r="A20" s="733" t="str">
        <f>"grupa " &amp; INDEX(partije!$C$2:$C$332,MATCH(A19,partije!$A$2:$A$332,0))</f>
        <v>grupa 3</v>
      </c>
      <c r="B20" s="225" t="e">
        <f>INDEX(partije!$F$2:$F$555,MATCH(A19,partije!$A$2:$A$555,0))&amp;" - "&amp;INDEX(partije!$G$2:$G$555,MATCH(A19,partije!$A$2:$A$555,0))</f>
        <v>#N/A</v>
      </c>
      <c r="C20" s="71"/>
      <c r="D20" s="72"/>
      <c r="E20" s="72"/>
      <c r="F20" s="73"/>
      <c r="G20" s="73"/>
      <c r="H20" s="74"/>
      <c r="J20" s="733" t="str">
        <f>"grupa " &amp; INDEX(partije!$C$2:$C$332,MATCH(J19,partije!$A$2:$A$332,0))</f>
        <v>grupa 3</v>
      </c>
      <c r="K20" s="225" t="e">
        <f>INDEX(partije!$F$2:$F$555,MATCH(J19,partije!$A$2:$A$555,0))&amp;" - "&amp;INDEX(partije!$G$2:$G$555,MATCH(J19,partije!$A$2:$A$555,0))</f>
        <v>#N/A</v>
      </c>
      <c r="L20" s="71"/>
      <c r="M20" s="72"/>
      <c r="N20" s="72"/>
      <c r="O20" s="73"/>
      <c r="P20" s="73"/>
      <c r="Q20" s="74"/>
    </row>
    <row r="21" spans="1:17" s="70" customFormat="1" ht="39.75" customHeight="1" thickBot="1">
      <c r="A21" s="733"/>
      <c r="B21" s="226" t="e">
        <f>INDEX(partije!$H$2:$H$555,MATCH(A19,partije!$A$2:$A$555,0))&amp;" - "&amp;INDEX(partije!$I$2:$I$555,MATCH(A19,partije!$A$2:$A$555,0))</f>
        <v>#N/A</v>
      </c>
      <c r="C21" s="75"/>
      <c r="D21" s="76"/>
      <c r="E21" s="76"/>
      <c r="F21" s="77"/>
      <c r="G21" s="77"/>
      <c r="H21" s="74"/>
      <c r="J21" s="733"/>
      <c r="K21" s="226" t="e">
        <f>INDEX(partije!$H$2:$H$555,MATCH(J19,partije!$A$2:$A$555,0))&amp;" - "&amp;INDEX(partije!$I$2:$I$555,MATCH(J19,partije!$A$2:$A$555,0))</f>
        <v>#N/A</v>
      </c>
      <c r="L21" s="75"/>
      <c r="M21" s="76"/>
      <c r="N21" s="76"/>
      <c r="O21" s="77"/>
      <c r="P21" s="77"/>
      <c r="Q21" s="74"/>
    </row>
    <row r="22" spans="1:17" s="230" customFormat="1" ht="24" customHeight="1">
      <c r="A22" s="227"/>
      <c r="B22" s="228" t="s">
        <v>123</v>
      </c>
      <c r="C22" s="229"/>
      <c r="D22" s="229"/>
      <c r="E22" s="229"/>
      <c r="F22" s="229"/>
      <c r="G22" s="229"/>
      <c r="H22" s="229"/>
      <c r="J22" s="227"/>
      <c r="K22" s="228" t="s">
        <v>123</v>
      </c>
      <c r="L22" s="229"/>
      <c r="M22" s="229"/>
      <c r="N22" s="229"/>
      <c r="O22" s="229"/>
      <c r="P22" s="229"/>
      <c r="Q22" s="229"/>
    </row>
    <row r="23" spans="1:17" s="230" customFormat="1" ht="24" customHeight="1">
      <c r="A23" s="227"/>
      <c r="B23" s="228" t="s">
        <v>124</v>
      </c>
      <c r="C23" s="231"/>
      <c r="D23" s="231"/>
      <c r="E23" s="231"/>
      <c r="F23" s="231"/>
      <c r="G23" s="231"/>
      <c r="H23" s="231"/>
      <c r="J23" s="227"/>
      <c r="K23" s="228" t="s">
        <v>124</v>
      </c>
      <c r="L23" s="231"/>
      <c r="M23" s="231"/>
      <c r="N23" s="231"/>
      <c r="O23" s="231"/>
      <c r="P23" s="231"/>
      <c r="Q23" s="231"/>
    </row>
    <row r="24" spans="1:17" s="70" customFormat="1" ht="14.25" customHeight="1" thickBot="1">
      <c r="A24" s="78"/>
      <c r="C24" s="80"/>
      <c r="D24" s="80"/>
      <c r="E24" s="80"/>
      <c r="F24" s="80"/>
      <c r="G24" s="80"/>
      <c r="H24" s="80"/>
      <c r="J24" s="78"/>
      <c r="L24" s="80"/>
      <c r="M24" s="80"/>
      <c r="N24" s="80"/>
      <c r="O24" s="80"/>
      <c r="P24" s="80"/>
      <c r="Q24" s="80"/>
    </row>
    <row r="25" spans="1:17" s="224" customFormat="1" ht="15.75" customHeight="1" thickBot="1">
      <c r="A25" s="372">
        <f>partije!Y1</f>
        <v>7</v>
      </c>
      <c r="B25" s="220" t="str">
        <f>"kolo " &amp; INDEX(partije!$B$2:$B$332,MATCH(A25,partije!$A$2:$A$332,0))</f>
        <v>kolo q1</v>
      </c>
      <c r="C25" s="221" t="s">
        <v>117</v>
      </c>
      <c r="D25" s="222" t="s">
        <v>118</v>
      </c>
      <c r="E25" s="222" t="s">
        <v>119</v>
      </c>
      <c r="F25" s="222" t="s">
        <v>120</v>
      </c>
      <c r="G25" s="223" t="s">
        <v>121</v>
      </c>
      <c r="H25" s="223" t="s">
        <v>122</v>
      </c>
      <c r="J25" s="372">
        <f>partije!AD1</f>
        <v>73</v>
      </c>
      <c r="K25" s="220" t="str">
        <f>"kolo " &amp; INDEX(partije!$B$2:$B$332,MATCH(J25,partije!$A$2:$A$332,0))</f>
        <v>kolo q2</v>
      </c>
      <c r="L25" s="221" t="s">
        <v>117</v>
      </c>
      <c r="M25" s="222" t="s">
        <v>118</v>
      </c>
      <c r="N25" s="222" t="s">
        <v>119</v>
      </c>
      <c r="O25" s="222" t="s">
        <v>120</v>
      </c>
      <c r="P25" s="223" t="s">
        <v>121</v>
      </c>
      <c r="Q25" s="223" t="s">
        <v>122</v>
      </c>
    </row>
    <row r="26" spans="1:17" s="70" customFormat="1" ht="39.75" customHeight="1" thickBot="1">
      <c r="A26" s="733" t="str">
        <f>"grupa " &amp; INDEX(partije!$C$2:$C$332,MATCH(A25,partije!$A$2:$A$332,0))</f>
        <v>grupa 4</v>
      </c>
      <c r="B26" s="225" t="e">
        <f>INDEX(partije!$F$2:$F$555,MATCH(A25,partije!$A$2:$A$555,0))&amp;" - "&amp;INDEX(partije!$G$2:$G$555,MATCH(A25,partije!$A$2:$A$555,0))</f>
        <v>#N/A</v>
      </c>
      <c r="C26" s="71"/>
      <c r="D26" s="72"/>
      <c r="E26" s="72"/>
      <c r="F26" s="73"/>
      <c r="G26" s="73"/>
      <c r="H26" s="74"/>
      <c r="J26" s="733" t="str">
        <f>"grupa " &amp; INDEX(partije!$C$2:$C$332,MATCH(J25,partije!$A$2:$A$332,0))</f>
        <v>grupa 4</v>
      </c>
      <c r="K26" s="225" t="e">
        <f>INDEX(partije!$F$2:$F$555,MATCH(J25,partije!$A$2:$A$555,0))&amp;" - "&amp;INDEX(partije!$G$2:$G$555,MATCH(J25,partije!$A$2:$A$555,0))</f>
        <v>#N/A</v>
      </c>
      <c r="L26" s="71"/>
      <c r="M26" s="72"/>
      <c r="N26" s="72"/>
      <c r="O26" s="73"/>
      <c r="P26" s="73"/>
      <c r="Q26" s="74"/>
    </row>
    <row r="27" spans="1:17" s="70" customFormat="1" ht="39.75" customHeight="1" thickBot="1">
      <c r="A27" s="733"/>
      <c r="B27" s="226" t="e">
        <f>INDEX(partije!$H$2:$H$555,MATCH(A25,partije!$A$2:$A$555,0))&amp;" - "&amp;INDEX(partije!$I$2:$I$555,MATCH(A25,partije!$A$2:$A$555,0))</f>
        <v>#N/A</v>
      </c>
      <c r="C27" s="75"/>
      <c r="D27" s="76"/>
      <c r="E27" s="76"/>
      <c r="F27" s="77"/>
      <c r="G27" s="77"/>
      <c r="H27" s="74"/>
      <c r="J27" s="733"/>
      <c r="K27" s="226" t="e">
        <f>INDEX(partije!$H$2:$H$555,MATCH(J25,partije!$A$2:$A$555,0))&amp;" - "&amp;INDEX(partije!$I$2:$I$555,MATCH(J25,partije!$A$2:$A$555,0))</f>
        <v>#N/A</v>
      </c>
      <c r="L27" s="75"/>
      <c r="M27" s="76"/>
      <c r="N27" s="76"/>
      <c r="O27" s="77"/>
      <c r="P27" s="77"/>
      <c r="Q27" s="74"/>
    </row>
    <row r="28" spans="1:17" s="230" customFormat="1" ht="24" customHeight="1">
      <c r="A28" s="227"/>
      <c r="B28" s="228" t="s">
        <v>123</v>
      </c>
      <c r="C28" s="229"/>
      <c r="D28" s="229"/>
      <c r="E28" s="229"/>
      <c r="F28" s="229"/>
      <c r="G28" s="229"/>
      <c r="H28" s="229"/>
      <c r="J28" s="227"/>
      <c r="K28" s="228" t="s">
        <v>123</v>
      </c>
      <c r="L28" s="229"/>
      <c r="M28" s="229"/>
      <c r="N28" s="229"/>
      <c r="O28" s="229"/>
      <c r="P28" s="229"/>
      <c r="Q28" s="229"/>
    </row>
    <row r="29" spans="1:17" s="230" customFormat="1" ht="24" customHeight="1">
      <c r="A29" s="227"/>
      <c r="B29" s="228" t="s">
        <v>124</v>
      </c>
      <c r="C29" s="231"/>
      <c r="D29" s="231"/>
      <c r="E29" s="231"/>
      <c r="F29" s="231"/>
      <c r="G29" s="231"/>
      <c r="H29" s="231"/>
      <c r="J29" s="227"/>
      <c r="K29" s="228" t="s">
        <v>124</v>
      </c>
      <c r="L29" s="231"/>
      <c r="M29" s="231"/>
      <c r="N29" s="231"/>
      <c r="O29" s="231"/>
      <c r="P29" s="231"/>
      <c r="Q29" s="231"/>
    </row>
    <row r="30" spans="1:17" s="70" customFormat="1" ht="30" customHeight="1">
      <c r="A30" s="78"/>
      <c r="C30" s="80"/>
      <c r="D30" s="80"/>
      <c r="E30" s="80"/>
      <c r="F30" s="80"/>
      <c r="G30" s="80"/>
      <c r="H30" s="80"/>
      <c r="J30" s="78"/>
      <c r="L30" s="80"/>
      <c r="M30" s="80"/>
      <c r="N30" s="80"/>
      <c r="O30" s="80"/>
      <c r="P30" s="80"/>
      <c r="Q30" s="80"/>
    </row>
    <row r="31" spans="1:17" s="70" customFormat="1" ht="21" customHeight="1">
      <c r="A31" s="78"/>
      <c r="C31" s="80"/>
      <c r="D31" s="80"/>
      <c r="E31" s="80"/>
      <c r="F31" s="80"/>
      <c r="G31" s="80"/>
      <c r="H31" s="80"/>
    </row>
    <row r="32" spans="1:17" s="70" customFormat="1" ht="21" customHeight="1">
      <c r="A32" s="78"/>
      <c r="C32" s="80"/>
      <c r="D32" s="80"/>
      <c r="E32" s="80"/>
      <c r="F32" s="80"/>
      <c r="G32" s="80"/>
      <c r="H32" s="80"/>
    </row>
  </sheetData>
  <sheetProtection selectLockedCells="1"/>
  <mergeCells count="10">
    <mergeCell ref="A2:A3"/>
    <mergeCell ref="J2:J3"/>
    <mergeCell ref="A8:A9"/>
    <mergeCell ref="J8:J9"/>
    <mergeCell ref="A26:A27"/>
    <mergeCell ref="J26:J27"/>
    <mergeCell ref="A14:A15"/>
    <mergeCell ref="J14:J15"/>
    <mergeCell ref="A20:A21"/>
    <mergeCell ref="J20:J21"/>
  </mergeCells>
  <phoneticPr fontId="38" type="noConversion"/>
  <conditionalFormatting sqref="B1 A2:B3">
    <cfRule type="expression" dxfId="87" priority="4">
      <formula>"ISNA(A1)"</formula>
    </cfRule>
  </conditionalFormatting>
  <conditionalFormatting sqref="J26:J27 K25:K27">
    <cfRule type="expression" dxfId="86" priority="3">
      <formula>"ISNA(J26)"</formula>
    </cfRule>
  </conditionalFormatting>
  <conditionalFormatting sqref="A1:A1048576">
    <cfRule type="cellIs" dxfId="85" priority="2" operator="equal">
      <formula>0</formula>
    </cfRule>
  </conditionalFormatting>
  <conditionalFormatting sqref="J1:J1048576">
    <cfRule type="cellIs" dxfId="84" priority="1" operator="equal">
      <formula>0</formula>
    </cfRule>
  </conditionalFormatting>
  <pageMargins left="0.47244094488188981" right="0.55118110236220474" top="0.51181102362204722" bottom="0.47244094488188981" header="0.51181102362204722" footer="0.47244094488188981"/>
  <pageSetup paperSize="9" orientation="portrait" errors="blank" r:id="rId1"/>
  <headerFooter alignWithMargins="0"/>
</worksheet>
</file>

<file path=xl/worksheets/sheet12.xml><?xml version="1.0" encoding="utf-8"?>
<worksheet xmlns="http://schemas.openxmlformats.org/spreadsheetml/2006/main" xmlns:r="http://schemas.openxmlformats.org/officeDocument/2006/relationships">
  <dimension ref="A1:F45"/>
  <sheetViews>
    <sheetView workbookViewId="0">
      <pane ySplit="1" topLeftCell="A32" activePane="bottomLeft" state="frozen"/>
      <selection activeCell="B30" sqref="B30"/>
      <selection pane="bottomLeft" activeCell="H28" sqref="H28"/>
    </sheetView>
  </sheetViews>
  <sheetFormatPr defaultColWidth="18.85546875" defaultRowHeight="17.25" customHeight="1"/>
  <cols>
    <col min="1" max="1" width="14.85546875" style="483" customWidth="1"/>
    <col min="2" max="2" width="17.5703125" style="483" customWidth="1"/>
    <col min="3" max="5" width="17.5703125" style="484" customWidth="1"/>
    <col min="6" max="6" width="10.7109375" style="485" customWidth="1"/>
    <col min="7" max="16384" width="18.85546875" style="233"/>
  </cols>
  <sheetData>
    <row r="1" spans="1:6" ht="46.5" customHeight="1" thickBot="1">
      <c r="A1" s="734" t="str">
        <f>info!C3</f>
        <v>Pojedinačno prvenstvo RSTSN</v>
      </c>
      <c r="B1" s="734"/>
      <c r="C1" s="735" t="s">
        <v>205</v>
      </c>
      <c r="D1" s="735"/>
      <c r="E1" s="736" t="str">
        <f>info!C4</f>
        <v>Mini kadetkinje</v>
      </c>
      <c r="F1" s="736"/>
    </row>
    <row r="2" spans="1:6" ht="9.75" customHeight="1" thickTop="1">
      <c r="A2" s="457"/>
      <c r="B2" s="457"/>
      <c r="C2" s="458"/>
      <c r="D2" s="458"/>
      <c r="E2" s="458"/>
      <c r="F2" s="459"/>
    </row>
    <row r="3" spans="1:6" s="460" customFormat="1" ht="24.75" customHeight="1">
      <c r="A3" s="486" t="s">
        <v>183</v>
      </c>
      <c r="B3" s="487"/>
      <c r="C3" s="487"/>
      <c r="D3" s="487"/>
      <c r="E3" s="487"/>
      <c r="F3" s="487"/>
    </row>
    <row r="4" spans="1:6" s="460" customFormat="1" ht="16.5" customHeight="1">
      <c r="A4" s="488"/>
      <c r="B4" s="488"/>
      <c r="C4" s="488"/>
      <c r="D4" s="488"/>
      <c r="E4" s="488"/>
      <c r="F4" s="488"/>
    </row>
    <row r="5" spans="1:6" s="492" customFormat="1" ht="16.5" customHeight="1">
      <c r="A5" s="489" t="s">
        <v>184</v>
      </c>
      <c r="B5" s="490" t="str">
        <f>partije!S230</f>
        <v>bye</v>
      </c>
      <c r="C5" s="491" t="e">
        <f>INDEX(spisak!$C$4:$C$260,MATCH(B5,spisak!$B$4:$B$494,0))</f>
        <v>#N/A</v>
      </c>
      <c r="D5" s="491"/>
      <c r="E5" s="491"/>
      <c r="F5" s="491"/>
    </row>
    <row r="6" spans="1:6" s="495" customFormat="1" ht="16.5" customHeight="1">
      <c r="A6" s="493" t="s">
        <v>185</v>
      </c>
      <c r="B6" s="490" t="str">
        <f>partije!T230</f>
        <v>bye</v>
      </c>
      <c r="C6" s="491" t="e">
        <f>INDEX(spisak!$C$4:$C$260,MATCH(B6,spisak!$B$4:$B$494,0))</f>
        <v>#N/A</v>
      </c>
      <c r="D6" s="494"/>
      <c r="E6" s="494"/>
      <c r="F6" s="494"/>
    </row>
    <row r="7" spans="1:6" s="492" customFormat="1" ht="16.5" customHeight="1">
      <c r="A7" s="493" t="s">
        <v>194</v>
      </c>
      <c r="B7" s="490" t="str">
        <f>partije!T229</f>
        <v>bye</v>
      </c>
      <c r="C7" s="491" t="e">
        <f>INDEX(spisak!$C$4:$C$260,MATCH(B7,spisak!$B$4:$B$494,0))</f>
        <v>#N/A</v>
      </c>
      <c r="D7" s="491"/>
      <c r="E7" s="491"/>
      <c r="F7" s="491"/>
    </row>
    <row r="8" spans="1:6" s="492" customFormat="1" ht="16.5" customHeight="1">
      <c r="A8" s="493"/>
      <c r="B8" s="490" t="str">
        <f>partije!T228</f>
        <v>bye</v>
      </c>
      <c r="C8" s="491" t="e">
        <f>INDEX(spisak!$C$4:$C$260,MATCH(B8,spisak!$B$4:$B$494,0))</f>
        <v>#N/A</v>
      </c>
      <c r="D8" s="491"/>
      <c r="E8" s="491"/>
      <c r="F8" s="491"/>
    </row>
    <row r="9" spans="1:6" s="492" customFormat="1" ht="16.5" customHeight="1">
      <c r="A9" s="496"/>
      <c r="B9" s="497"/>
      <c r="C9" s="497"/>
      <c r="D9" s="497"/>
      <c r="E9" s="498"/>
      <c r="F9" s="498"/>
    </row>
    <row r="10" spans="1:6" s="492" customFormat="1" ht="16.5" customHeight="1">
      <c r="A10" s="493"/>
      <c r="B10" s="499"/>
      <c r="C10" s="500"/>
      <c r="D10" s="500"/>
      <c r="E10" s="491"/>
      <c r="F10" s="491"/>
    </row>
    <row r="11" spans="1:6" s="492" customFormat="1" ht="16.5" customHeight="1">
      <c r="A11" s="489" t="s">
        <v>187</v>
      </c>
      <c r="B11" s="490" t="str">
        <f>IF(partije!T224=partije!S224,"",partije!T224)</f>
        <v/>
      </c>
      <c r="C11" s="491" t="e">
        <f>INDEX(spisak!$C$4:$C$260,MATCH(B11,spisak!$B$4:$B$494,0))</f>
        <v>#N/A</v>
      </c>
      <c r="D11" s="491"/>
      <c r="E11" s="491"/>
      <c r="F11" s="491"/>
    </row>
    <row r="12" spans="1:6" s="492" customFormat="1" ht="16.5" customHeight="1">
      <c r="A12" s="493"/>
      <c r="B12" s="490" t="str">
        <f>IF(partije!T225=partije!S225,"",partije!T225)</f>
        <v/>
      </c>
      <c r="C12" s="491" t="e">
        <f>INDEX(spisak!$C$4:$C$260,MATCH(B12,spisak!$B$4:$B$494,0))</f>
        <v>#N/A</v>
      </c>
      <c r="D12" s="491"/>
      <c r="E12" s="494"/>
      <c r="F12" s="494"/>
    </row>
    <row r="13" spans="1:6" s="492" customFormat="1" ht="16.5" customHeight="1">
      <c r="A13" s="493"/>
      <c r="B13" s="490" t="str">
        <f>IF(partije!T226=partije!S226,"",partije!T226)</f>
        <v/>
      </c>
      <c r="C13" s="491" t="e">
        <f>INDEX(spisak!$C$4:$C$260,MATCH(B13,spisak!$B$4:$B$494,0))</f>
        <v>#N/A</v>
      </c>
      <c r="D13" s="491"/>
      <c r="E13" s="491"/>
      <c r="F13" s="491"/>
    </row>
    <row r="14" spans="1:6" s="492" customFormat="1" ht="16.5" customHeight="1">
      <c r="A14" s="493"/>
      <c r="B14" s="490" t="str">
        <f>IF(partije!T227=partije!S227,"",partije!T227)</f>
        <v/>
      </c>
      <c r="C14" s="491" t="e">
        <f>INDEX(spisak!$C$4:$C$260,MATCH(B14,spisak!$B$4:$B$494,0))</f>
        <v>#N/A</v>
      </c>
      <c r="D14" s="491"/>
      <c r="E14" s="491"/>
      <c r="F14" s="491"/>
    </row>
    <row r="15" spans="1:6" s="492" customFormat="1" ht="16.5" customHeight="1">
      <c r="A15" s="496"/>
      <c r="B15" s="497"/>
      <c r="C15" s="497"/>
      <c r="D15" s="497"/>
      <c r="E15" s="498"/>
      <c r="F15" s="498"/>
    </row>
    <row r="16" spans="1:6" s="492" customFormat="1" ht="16.5" customHeight="1">
      <c r="A16" s="501"/>
      <c r="B16" s="502"/>
      <c r="C16" s="500"/>
      <c r="D16" s="500"/>
      <c r="E16" s="491"/>
      <c r="F16" s="491"/>
    </row>
    <row r="17" spans="1:6" s="492" customFormat="1" ht="16.5" customHeight="1">
      <c r="A17" s="489" t="s">
        <v>190</v>
      </c>
      <c r="B17" s="500" t="str">
        <f>IF(partije!T216=partije!S216,"",partije!T216)</f>
        <v/>
      </c>
      <c r="C17" s="491" t="e">
        <f>INDEX(spisak!$C$4:$C$260,MATCH(B17,spisak!$B$4:$B$494,0))</f>
        <v>#N/A</v>
      </c>
      <c r="D17" s="500" t="str">
        <f>IF(partije!T255=partije!S255,"",partije!T255)</f>
        <v/>
      </c>
      <c r="E17" s="491"/>
    </row>
    <row r="18" spans="1:6" s="492" customFormat="1" ht="16.5" customHeight="1">
      <c r="A18" s="493"/>
      <c r="B18" s="500" t="str">
        <f>IF(partije!T217=partije!S217,"",partije!T217)</f>
        <v/>
      </c>
      <c r="C18" s="491" t="e">
        <f>INDEX(spisak!$C$4:$C$260,MATCH(B18,spisak!$B$4:$B$494,0))</f>
        <v>#N/A</v>
      </c>
      <c r="D18" s="500" t="str">
        <f>IF(partije!T256=partije!S256,"",partije!T256)</f>
        <v/>
      </c>
      <c r="E18" s="491"/>
    </row>
    <row r="19" spans="1:6" s="492" customFormat="1" ht="16.5" customHeight="1">
      <c r="A19" s="493"/>
      <c r="B19" s="500" t="str">
        <f>IF(partije!T218=partije!S218,"",partije!T218)</f>
        <v/>
      </c>
      <c r="C19" s="491" t="e">
        <f>INDEX(spisak!$C$4:$C$260,MATCH(B19,spisak!$B$4:$B$494,0))</f>
        <v>#N/A</v>
      </c>
      <c r="D19" s="500"/>
      <c r="E19" s="491"/>
    </row>
    <row r="20" spans="1:6" s="492" customFormat="1" ht="16.5" customHeight="1">
      <c r="A20" s="493"/>
      <c r="B20" s="500" t="str">
        <f>IF(partije!T219=partije!S219,"",partije!T219)</f>
        <v/>
      </c>
      <c r="C20" s="491" t="e">
        <f>INDEX(spisak!$C$4:$C$260,MATCH(B20,spisak!$B$4:$B$494,0))</f>
        <v>#N/A</v>
      </c>
      <c r="D20" s="500"/>
      <c r="E20" s="491"/>
    </row>
    <row r="21" spans="1:6" s="492" customFormat="1" ht="16.5" customHeight="1">
      <c r="A21" s="493"/>
      <c r="B21" s="500" t="str">
        <f>IF(partije!T220=partije!S220,"",partije!T220)</f>
        <v/>
      </c>
      <c r="C21" s="491" t="e">
        <f>INDEX(spisak!$C$4:$C$260,MATCH(B21,spisak!$B$4:$B$494,0))</f>
        <v>#N/A</v>
      </c>
      <c r="D21" s="500"/>
      <c r="E21" s="491"/>
    </row>
    <row r="22" spans="1:6" s="492" customFormat="1" ht="16.5" customHeight="1">
      <c r="A22" s="493"/>
      <c r="B22" s="500" t="str">
        <f>IF(partije!T221=partije!S221,"",partije!T221)</f>
        <v/>
      </c>
      <c r="C22" s="491" t="e">
        <f>INDEX(spisak!$C$4:$C$260,MATCH(B22,spisak!$B$4:$B$494,0))</f>
        <v>#N/A</v>
      </c>
      <c r="D22" s="500"/>
      <c r="E22" s="491"/>
    </row>
    <row r="23" spans="1:6" s="492" customFormat="1" ht="16.5" customHeight="1">
      <c r="A23" s="493"/>
      <c r="B23" s="500" t="str">
        <f>IF(partije!T222=partije!S222,"",partije!T222)</f>
        <v/>
      </c>
      <c r="C23" s="491" t="e">
        <f>INDEX(spisak!$C$4:$C$260,MATCH(B23,spisak!$B$4:$B$494,0))</f>
        <v>#N/A</v>
      </c>
      <c r="D23" s="500" t="str">
        <f>IF(partije!T257=partije!S257,"",partije!T257)</f>
        <v/>
      </c>
      <c r="E23" s="491"/>
    </row>
    <row r="24" spans="1:6" s="492" customFormat="1" ht="16.5" customHeight="1">
      <c r="A24" s="493"/>
      <c r="B24" s="500" t="str">
        <f>IF(partije!T223=partije!S223,"",partije!T223)</f>
        <v/>
      </c>
      <c r="C24" s="491" t="e">
        <f>INDEX(spisak!$C$4:$C$260,MATCH(B24,spisak!$B$4:$B$494,0))</f>
        <v>#N/A</v>
      </c>
      <c r="D24" s="500" t="str">
        <f>IF(partije!T258=partije!S258,"",partije!T258)</f>
        <v/>
      </c>
      <c r="E24" s="491"/>
    </row>
    <row r="25" spans="1:6" s="492" customFormat="1" ht="16.5" customHeight="1">
      <c r="A25" s="496"/>
      <c r="B25" s="497"/>
      <c r="C25" s="503"/>
      <c r="D25" s="504"/>
      <c r="E25" s="498"/>
      <c r="F25" s="498"/>
    </row>
    <row r="26" spans="1:6" s="492" customFormat="1" ht="16.5" customHeight="1">
      <c r="A26" s="493"/>
      <c r="B26" s="499"/>
      <c r="C26" s="500"/>
      <c r="D26" s="505"/>
      <c r="E26" s="491"/>
      <c r="F26" s="491"/>
    </row>
    <row r="27" spans="1:6" s="492" customFormat="1" ht="16.5" customHeight="1">
      <c r="A27" s="489" t="s">
        <v>192</v>
      </c>
      <c r="B27" s="491" t="str">
        <f>IF(partije!T200=partije!S200,"",partije!T200)</f>
        <v/>
      </c>
      <c r="C27" s="491" t="e">
        <f>INDEX(spisak!$C$4:$C$260,MATCH(B27,spisak!$B$4:$B$494,0))</f>
        <v>#N/A</v>
      </c>
      <c r="D27" s="506" t="str">
        <f>IF(partije!T247=partije!S247,"",partije!T247)</f>
        <v/>
      </c>
      <c r="E27" s="491"/>
    </row>
    <row r="28" spans="1:6" s="492" customFormat="1" ht="16.5" customHeight="1">
      <c r="A28" s="493"/>
      <c r="B28" s="491" t="str">
        <f>IF(partije!T201=partije!S201,"",partije!T201)</f>
        <v/>
      </c>
      <c r="C28" s="491" t="e">
        <f>INDEX(spisak!$C$4:$C$260,MATCH(B28,spisak!$B$4:$B$494,0))</f>
        <v>#N/A</v>
      </c>
      <c r="D28" s="506" t="str">
        <f>IF(partije!T248=partije!S248,"",partije!T248)</f>
        <v/>
      </c>
      <c r="E28" s="491"/>
    </row>
    <row r="29" spans="1:6" s="492" customFormat="1" ht="16.5" customHeight="1">
      <c r="A29" s="493"/>
      <c r="B29" s="491" t="str">
        <f>IF(partije!T202=partije!S202,"",partije!T202)</f>
        <v/>
      </c>
      <c r="C29" s="491" t="e">
        <f>INDEX(spisak!$C$4:$C$260,MATCH(B29,spisak!$B$4:$B$494,0))</f>
        <v>#N/A</v>
      </c>
      <c r="D29" s="506" t="str">
        <f>IF(partije!T249=partije!S249,"",partije!T249)</f>
        <v/>
      </c>
      <c r="E29" s="491"/>
    </row>
    <row r="30" spans="1:6" s="492" customFormat="1" ht="16.5" customHeight="1">
      <c r="A30" s="493"/>
      <c r="B30" s="491" t="str">
        <f>IF(partije!T203=partije!S203,"",partije!T203)</f>
        <v/>
      </c>
      <c r="C30" s="491" t="e">
        <f>INDEX(spisak!$C$4:$C$260,MATCH(B30,spisak!$B$4:$B$494,0))</f>
        <v>#N/A</v>
      </c>
      <c r="D30" s="506" t="str">
        <f>IF(partije!T250=partije!S250,"",partije!T250)</f>
        <v/>
      </c>
      <c r="E30" s="491"/>
    </row>
    <row r="31" spans="1:6" s="492" customFormat="1" ht="16.5" customHeight="1">
      <c r="A31" s="493"/>
      <c r="B31" s="491" t="str">
        <f>IF(partije!T204=partije!S204,"",partije!T204)</f>
        <v/>
      </c>
      <c r="C31" s="491" t="e">
        <f>INDEX(spisak!$C$4:$C$260,MATCH(B31,spisak!$B$4:$B$494,0))</f>
        <v>#N/A</v>
      </c>
      <c r="D31" s="506" t="str">
        <f>IF(partije!T251=partije!S251,"",partije!T251)</f>
        <v/>
      </c>
      <c r="E31" s="491"/>
    </row>
    <row r="32" spans="1:6" s="492" customFormat="1" ht="16.5" customHeight="1">
      <c r="A32" s="493"/>
      <c r="B32" s="491" t="str">
        <f>IF(partije!T205=partije!S205,"",partije!T205)</f>
        <v/>
      </c>
      <c r="C32" s="491" t="e">
        <f>INDEX(spisak!$C$4:$C$260,MATCH(B32,spisak!$B$4:$B$494,0))</f>
        <v>#N/A</v>
      </c>
      <c r="D32" s="506" t="str">
        <f>IF(partije!T252=partije!S252,"",partije!T252)</f>
        <v/>
      </c>
      <c r="E32" s="491"/>
    </row>
    <row r="33" spans="1:6" s="492" customFormat="1" ht="16.5" customHeight="1">
      <c r="A33" s="493"/>
      <c r="B33" s="491" t="str">
        <f>IF(partije!T206=partije!S206,"",partije!T206)</f>
        <v/>
      </c>
      <c r="C33" s="491" t="e">
        <f>INDEX(spisak!$C$4:$C$260,MATCH(B33,spisak!$B$4:$B$494,0))</f>
        <v>#N/A</v>
      </c>
      <c r="D33" s="506" t="str">
        <f>IF(partije!T253=partije!S253,"",partije!T253)</f>
        <v/>
      </c>
      <c r="E33" s="491"/>
    </row>
    <row r="34" spans="1:6" s="492" customFormat="1" ht="16.5" customHeight="1">
      <c r="A34" s="493"/>
      <c r="B34" s="491" t="str">
        <f>IF(partije!T207=partije!S207,"",partije!T207)</f>
        <v/>
      </c>
      <c r="C34" s="491" t="e">
        <f>INDEX(spisak!$C$4:$C$260,MATCH(B34,spisak!$B$4:$B$494,0))</f>
        <v>#N/A</v>
      </c>
      <c r="D34" s="506" t="str">
        <f>IF(partije!T254=partije!S254,"",partije!T254)</f>
        <v/>
      </c>
      <c r="E34" s="491"/>
    </row>
    <row r="35" spans="1:6" s="492" customFormat="1" ht="16.5" customHeight="1">
      <c r="A35" s="489"/>
      <c r="B35" s="491" t="str">
        <f>IF(partije!T208=partije!S208,"",partije!T208)</f>
        <v/>
      </c>
      <c r="C35" s="491" t="e">
        <f>INDEX(spisak!$C$4:$C$260,MATCH(B35,spisak!$B$4:$B$494,0))</f>
        <v>#N/A</v>
      </c>
      <c r="D35" s="491" t="str">
        <f>IF(partije!T231=partije!S231,"",partije!T231)</f>
        <v/>
      </c>
      <c r="E35" s="491"/>
    </row>
    <row r="36" spans="1:6" s="492" customFormat="1" ht="16.5" customHeight="1">
      <c r="A36" s="508"/>
      <c r="B36" s="491" t="str">
        <f>IF(partije!T209=partije!S209,"",partije!T209)</f>
        <v/>
      </c>
      <c r="C36" s="491" t="e">
        <f>INDEX(spisak!$C$4:$C$260,MATCH(B36,spisak!$B$4:$B$494,0))</f>
        <v>#N/A</v>
      </c>
      <c r="D36" s="491" t="str">
        <f>IF(partije!T232=partije!S232,"",partije!T232)</f>
        <v/>
      </c>
      <c r="E36" s="491"/>
    </row>
    <row r="37" spans="1:6" s="492" customFormat="1" ht="16.5" customHeight="1">
      <c r="A37" s="508"/>
      <c r="B37" s="491" t="str">
        <f>IF(partije!T210=partije!S210,"",partije!T210)</f>
        <v/>
      </c>
      <c r="C37" s="491" t="e">
        <f>INDEX(spisak!$C$4:$C$260,MATCH(B37,spisak!$B$4:$B$494,0))</f>
        <v>#N/A</v>
      </c>
      <c r="D37" s="491" t="str">
        <f>IF(partije!T233=partije!S233,"",partije!T233)</f>
        <v/>
      </c>
      <c r="E37" s="491"/>
    </row>
    <row r="38" spans="1:6" s="492" customFormat="1" ht="16.5" customHeight="1">
      <c r="A38" s="508"/>
      <c r="B38" s="491" t="str">
        <f>IF(partije!T211=partije!S211,"",partije!T211)</f>
        <v/>
      </c>
      <c r="C38" s="491" t="e">
        <f>INDEX(spisak!$C$4:$C$260,MATCH(B38,spisak!$B$4:$B$494,0))</f>
        <v>#N/A</v>
      </c>
      <c r="D38" s="491" t="str">
        <f>IF(partije!T234=partije!S234,"",partije!T234)</f>
        <v/>
      </c>
      <c r="E38" s="491"/>
    </row>
    <row r="39" spans="1:6" s="492" customFormat="1" ht="16.5" customHeight="1">
      <c r="A39" s="508"/>
      <c r="B39" s="491" t="str">
        <f>IF(partije!T212=partije!S212,"",partije!T212)</f>
        <v/>
      </c>
      <c r="C39" s="491" t="e">
        <f>INDEX(spisak!$C$4:$C$260,MATCH(B39,spisak!$B$4:$B$494,0))</f>
        <v>#N/A</v>
      </c>
      <c r="D39" s="491" t="str">
        <f>IF(partije!T235=partije!S235,"",partije!T235)</f>
        <v/>
      </c>
      <c r="E39" s="491"/>
    </row>
    <row r="40" spans="1:6" s="492" customFormat="1" ht="16.5" customHeight="1">
      <c r="A40" s="508"/>
      <c r="B40" s="491" t="str">
        <f>IF(partije!T213=partije!S213,"",partije!T213)</f>
        <v/>
      </c>
      <c r="C40" s="491" t="e">
        <f>INDEX(spisak!$C$4:$C$260,MATCH(B40,spisak!$B$4:$B$494,0))</f>
        <v>#N/A</v>
      </c>
      <c r="D40" s="491" t="str">
        <f>IF(partije!T236=partije!S236,"",partije!T236)</f>
        <v/>
      </c>
      <c r="E40" s="491"/>
    </row>
    <row r="41" spans="1:6" s="492" customFormat="1" ht="16.5" customHeight="1">
      <c r="A41" s="508"/>
      <c r="B41" s="491" t="str">
        <f>IF(partije!T214=partije!S214,"",partije!T214)</f>
        <v/>
      </c>
      <c r="C41" s="491" t="e">
        <f>INDEX(spisak!$C$4:$C$260,MATCH(B41,spisak!$B$4:$B$494,0))</f>
        <v>#N/A</v>
      </c>
      <c r="D41" s="491" t="str">
        <f>IF(partije!T237=partije!S237,"",partije!T237)</f>
        <v/>
      </c>
      <c r="E41" s="491"/>
    </row>
    <row r="42" spans="1:6" s="492" customFormat="1" ht="16.5" customHeight="1">
      <c r="A42" s="508"/>
      <c r="B42" s="491" t="str">
        <f>IF(partije!T215=partije!S215,"",partije!T215)</f>
        <v/>
      </c>
      <c r="C42" s="491" t="e">
        <f>INDEX(spisak!$C$4:$C$260,MATCH(B42,spisak!$B$4:$B$494,0))</f>
        <v>#N/A</v>
      </c>
      <c r="D42" s="491" t="str">
        <f>IF(partije!T238=partije!S238,"",partije!T238)</f>
        <v/>
      </c>
      <c r="E42" s="491"/>
    </row>
    <row r="43" spans="1:6" s="460" customFormat="1" ht="16.5" customHeight="1">
      <c r="A43" s="509"/>
      <c r="B43" s="457"/>
      <c r="C43" s="461"/>
      <c r="D43" s="461"/>
    </row>
    <row r="44" spans="1:6" ht="28.5" customHeight="1" thickBot="1">
      <c r="A44" s="462"/>
      <c r="B44" s="462"/>
      <c r="C44" s="463"/>
      <c r="D44" s="463"/>
      <c r="E44" s="463"/>
      <c r="F44" s="464"/>
    </row>
    <row r="45" spans="1:6" ht="36.75" customHeight="1" thickTop="1">
      <c r="A45" s="737" t="str">
        <f>CONCATENATE(info!C6,", ",info!C5)</f>
        <v>Niš, 15.04.2017.</v>
      </c>
      <c r="B45" s="737"/>
      <c r="C45" s="737"/>
      <c r="D45" s="510"/>
      <c r="E45" s="738"/>
      <c r="F45" s="738"/>
    </row>
  </sheetData>
  <sheetProtection selectLockedCells="1"/>
  <mergeCells count="5">
    <mergeCell ref="A1:B1"/>
    <mergeCell ref="C1:D1"/>
    <mergeCell ref="E1:F1"/>
    <mergeCell ref="A45:C45"/>
    <mergeCell ref="E45:F45"/>
  </mergeCells>
  <pageMargins left="0.43307086614173229" right="0.35433070866141736" top="0.35433070866141736" bottom="0.15748031496062992" header="0.19685039370078741" footer="0"/>
  <pageSetup paperSize="9" orientation="portrait" errors="blank" r:id="rId1"/>
  <headerFooter alignWithMargins="0"/>
  <drawing r:id="rId2"/>
</worksheet>
</file>

<file path=xl/worksheets/sheet13.xml><?xml version="1.0" encoding="utf-8"?>
<worksheet xmlns="http://schemas.openxmlformats.org/spreadsheetml/2006/main" xmlns:r="http://schemas.openxmlformats.org/officeDocument/2006/relationships">
  <dimension ref="A1:F110"/>
  <sheetViews>
    <sheetView workbookViewId="0">
      <pane ySplit="1" topLeftCell="A2" activePane="bottomLeft" state="frozen"/>
      <selection activeCell="B30" sqref="B30"/>
      <selection pane="bottomLeft" activeCell="H34" sqref="H33:H34"/>
    </sheetView>
  </sheetViews>
  <sheetFormatPr defaultColWidth="18.85546875" defaultRowHeight="17.25" customHeight="1"/>
  <cols>
    <col min="1" max="1" width="14.85546875" style="483" customWidth="1"/>
    <col min="2" max="2" width="17.5703125" style="483" customWidth="1"/>
    <col min="3" max="5" width="17.5703125" style="484" customWidth="1"/>
    <col min="6" max="6" width="10.7109375" style="485" customWidth="1"/>
    <col min="7" max="16384" width="18.85546875" style="233"/>
  </cols>
  <sheetData>
    <row r="1" spans="1:6" ht="46.5" customHeight="1" thickBot="1">
      <c r="A1" s="734" t="str">
        <f>info!C3</f>
        <v>Pojedinačno prvenstvo RSTSN</v>
      </c>
      <c r="B1" s="734"/>
      <c r="C1" s="735" t="s">
        <v>191</v>
      </c>
      <c r="D1" s="735"/>
      <c r="E1" s="736" t="str">
        <f>info!C4</f>
        <v>Mini kadetkinje</v>
      </c>
      <c r="F1" s="736"/>
    </row>
    <row r="2" spans="1:6" ht="9.75" customHeight="1" thickTop="1">
      <c r="A2" s="457"/>
      <c r="B2" s="457"/>
      <c r="C2" s="458"/>
      <c r="D2" s="458"/>
      <c r="E2" s="458"/>
      <c r="F2" s="459"/>
    </row>
    <row r="3" spans="1:6" s="460" customFormat="1" ht="18" customHeight="1">
      <c r="A3" s="486" t="s">
        <v>183</v>
      </c>
      <c r="B3" s="487"/>
      <c r="C3" s="487"/>
      <c r="D3" s="487"/>
      <c r="E3" s="487"/>
      <c r="F3" s="487"/>
    </row>
    <row r="4" spans="1:6" s="460" customFormat="1" ht="18" customHeight="1">
      <c r="A4" s="488"/>
      <c r="B4" s="488"/>
      <c r="C4" s="488"/>
      <c r="D4" s="488"/>
      <c r="E4" s="488"/>
      <c r="F4" s="488"/>
    </row>
    <row r="5" spans="1:6" s="492" customFormat="1" ht="18" customHeight="1">
      <c r="A5" s="489" t="s">
        <v>184</v>
      </c>
      <c r="B5" s="490" t="str">
        <f>partije!S262</f>
        <v>bye</v>
      </c>
      <c r="C5" s="491" t="e">
        <f>INDEX(spisak!$C$4:$C$260,MATCH(B5,spisak!$B$4:$B$494,0))</f>
        <v>#N/A</v>
      </c>
      <c r="D5" s="491"/>
      <c r="E5" s="491"/>
      <c r="F5" s="491"/>
    </row>
    <row r="6" spans="1:6" s="495" customFormat="1" ht="18" customHeight="1">
      <c r="A6" s="493" t="s">
        <v>185</v>
      </c>
      <c r="B6" s="490" t="str">
        <f>partije!S263</f>
        <v/>
      </c>
      <c r="C6" s="491" t="e">
        <f>INDEX(spisak!$C$4:$C$260,MATCH(B6,spisak!$B$4:$B$494,0))</f>
        <v>#N/A</v>
      </c>
      <c r="D6" s="494"/>
      <c r="E6" s="494"/>
      <c r="F6" s="494"/>
    </row>
    <row r="7" spans="1:6" s="492" customFormat="1" ht="18" customHeight="1">
      <c r="A7" s="493" t="s">
        <v>186</v>
      </c>
      <c r="B7" s="490" t="str">
        <f>partije!S264</f>
        <v/>
      </c>
      <c r="C7" s="491" t="e">
        <f>INDEX(spisak!$C$4:$C$260,MATCH(B7,spisak!$B$4:$B$494,0))</f>
        <v>#N/A</v>
      </c>
      <c r="D7" s="491"/>
      <c r="E7" s="491"/>
      <c r="F7" s="491"/>
    </row>
    <row r="8" spans="1:6" s="492" customFormat="1" ht="18" customHeight="1">
      <c r="A8" s="493"/>
      <c r="B8" s="490" t="str">
        <f>partije!S265</f>
        <v/>
      </c>
      <c r="C8" s="491" t="e">
        <f>INDEX(spisak!$C$4:$C$260,MATCH(B8,spisak!$B$4:$B$494,0))</f>
        <v>#N/A</v>
      </c>
      <c r="D8" s="491"/>
      <c r="E8" s="491"/>
      <c r="F8" s="491"/>
    </row>
    <row r="9" spans="1:6" s="492" customFormat="1" ht="18" customHeight="1">
      <c r="A9" s="496"/>
      <c r="B9" s="497"/>
      <c r="C9" s="497"/>
      <c r="D9" s="497"/>
      <c r="E9" s="498"/>
      <c r="F9" s="498"/>
    </row>
    <row r="10" spans="1:6" s="492" customFormat="1" ht="18" customHeight="1">
      <c r="A10" s="493"/>
      <c r="B10" s="499"/>
      <c r="C10" s="500"/>
      <c r="D10" s="500"/>
      <c r="E10" s="491"/>
      <c r="F10" s="491"/>
    </row>
    <row r="11" spans="1:6" s="492" customFormat="1" ht="18" customHeight="1">
      <c r="A11" s="489" t="s">
        <v>187</v>
      </c>
      <c r="B11" s="490" t="str">
        <f>IF(partije!T259=partije!S259,"",partije!T259)</f>
        <v/>
      </c>
      <c r="C11" s="491" t="e">
        <f>INDEX(spisak!$C$4:$C$260,MATCH(B11,spisak!$B$4:$B$494,0))</f>
        <v>#N/A</v>
      </c>
      <c r="D11" s="491"/>
      <c r="E11" s="491"/>
      <c r="F11" s="491"/>
    </row>
    <row r="12" spans="1:6" s="492" customFormat="1" ht="18" customHeight="1">
      <c r="A12" s="493"/>
      <c r="B12" s="490" t="str">
        <f>IF(partije!T260=partije!S260,"",partije!T260)</f>
        <v/>
      </c>
      <c r="C12" s="491" t="e">
        <f>INDEX(spisak!$C$4:$C$260,MATCH(B12,spisak!$B$4:$B$494,0))</f>
        <v>#N/A</v>
      </c>
      <c r="D12" s="491"/>
      <c r="E12" s="494"/>
      <c r="F12" s="494"/>
    </row>
    <row r="13" spans="1:6" s="492" customFormat="1" ht="18" customHeight="1">
      <c r="A13" s="493"/>
      <c r="B13" s="490" t="str">
        <f>IF(partije!T228=partije!S228,"",partije!T228)</f>
        <v/>
      </c>
      <c r="C13" s="491" t="e">
        <f>INDEX(spisak!$C$4:$C$260,MATCH(B13,spisak!$B$4:$B$494,0))</f>
        <v>#N/A</v>
      </c>
      <c r="D13" s="491"/>
      <c r="E13" s="491"/>
      <c r="F13" s="491"/>
    </row>
    <row r="14" spans="1:6" s="492" customFormat="1" ht="18" customHeight="1">
      <c r="A14" s="493"/>
      <c r="B14" s="490" t="str">
        <f>IF(partije!T229=partije!S229,"",partije!T229)</f>
        <v/>
      </c>
      <c r="C14" s="491" t="e">
        <f>INDEX(spisak!$C$4:$C$260,MATCH(B14,spisak!$B$4:$B$494,0))</f>
        <v>#N/A</v>
      </c>
      <c r="D14" s="491"/>
      <c r="E14" s="491"/>
      <c r="F14" s="491"/>
    </row>
    <row r="15" spans="1:6" s="492" customFormat="1" ht="14.25" customHeight="1">
      <c r="A15" s="496"/>
      <c r="B15" s="497"/>
      <c r="C15" s="497"/>
      <c r="D15" s="497"/>
      <c r="E15" s="498"/>
      <c r="F15" s="498"/>
    </row>
    <row r="16" spans="1:6" s="492" customFormat="1" ht="14.25" customHeight="1">
      <c r="A16" s="501"/>
      <c r="B16" s="502"/>
      <c r="C16" s="500"/>
      <c r="D16" s="500"/>
      <c r="E16" s="491"/>
      <c r="F16" s="491"/>
    </row>
    <row r="17" spans="1:6" s="492" customFormat="1" ht="14.25" customHeight="1">
      <c r="A17" s="489" t="s">
        <v>190</v>
      </c>
      <c r="B17" s="500" t="str">
        <f>IF(partije!T224=partije!S224,"",partije!T224)</f>
        <v/>
      </c>
      <c r="C17" s="491" t="e">
        <f>INDEX(spisak!$C$4:$C$260,MATCH(B17,spisak!$B$4:$B$494,0))</f>
        <v>#N/A</v>
      </c>
      <c r="D17" s="500" t="str">
        <f>IF(partije!T255=partije!S255,"",partije!T255)</f>
        <v/>
      </c>
      <c r="E17" s="491" t="e">
        <f>INDEX(spisak!$C$4:$C$260,MATCH(D17,spisak!$B$4:$B$494,0))</f>
        <v>#N/A</v>
      </c>
    </row>
    <row r="18" spans="1:6" s="492" customFormat="1" ht="14.25" customHeight="1">
      <c r="A18" s="493"/>
      <c r="B18" s="500" t="str">
        <f>IF(partije!T225=partije!S225,"",partije!T225)</f>
        <v/>
      </c>
      <c r="C18" s="491" t="e">
        <f>INDEX(spisak!$C$4:$C$260,MATCH(B18,spisak!$B$4:$B$494,0))</f>
        <v>#N/A</v>
      </c>
      <c r="D18" s="500" t="str">
        <f>IF(partije!T256=partije!S256,"",partije!T256)</f>
        <v/>
      </c>
      <c r="E18" s="491" t="e">
        <f>INDEX(spisak!$C$4:$C$260,MATCH(D18,spisak!$B$4:$B$494,0))</f>
        <v>#N/A</v>
      </c>
    </row>
    <row r="19" spans="1:6" s="492" customFormat="1" ht="14.25" customHeight="1">
      <c r="A19" s="493"/>
      <c r="B19" s="500" t="str">
        <f>IF(partije!T226=partije!S226,"",partije!T226)</f>
        <v/>
      </c>
      <c r="C19" s="491" t="e">
        <f>INDEX(spisak!$C$4:$C$260,MATCH(B19,spisak!$B$4:$B$494,0))</f>
        <v>#N/A</v>
      </c>
      <c r="D19" s="500" t="str">
        <f>IF(partije!T257=partije!S257,"",partije!T257)</f>
        <v/>
      </c>
      <c r="E19" s="491" t="e">
        <f>INDEX(spisak!$C$4:$C$260,MATCH(D19,spisak!$B$4:$B$494,0))</f>
        <v>#N/A</v>
      </c>
    </row>
    <row r="20" spans="1:6" s="492" customFormat="1" ht="14.25" customHeight="1">
      <c r="A20" s="493"/>
      <c r="B20" s="500" t="str">
        <f>IF(partije!T227=partije!S227,"",partije!T227)</f>
        <v/>
      </c>
      <c r="C20" s="491" t="e">
        <f>INDEX(spisak!$C$4:$C$260,MATCH(B20,spisak!$B$4:$B$494,0))</f>
        <v>#N/A</v>
      </c>
      <c r="D20" s="500" t="str">
        <f>IF(partije!T258=partije!S258,"",partije!T258)</f>
        <v/>
      </c>
      <c r="E20" s="491" t="e">
        <f>INDEX(spisak!$C$4:$C$260,MATCH(D20,spisak!$B$4:$B$494,0))</f>
        <v>#N/A</v>
      </c>
    </row>
    <row r="21" spans="1:6" s="492" customFormat="1" ht="14.25" customHeight="1">
      <c r="A21" s="496"/>
      <c r="B21" s="497"/>
      <c r="C21" s="503"/>
      <c r="D21" s="504"/>
      <c r="E21" s="498"/>
      <c r="F21" s="498"/>
    </row>
    <row r="22" spans="1:6" s="492" customFormat="1" ht="14.25" customHeight="1">
      <c r="A22" s="493"/>
      <c r="B22" s="499"/>
      <c r="C22" s="500"/>
      <c r="D22" s="505"/>
      <c r="E22" s="491"/>
      <c r="F22" s="491"/>
    </row>
    <row r="23" spans="1:6" s="492" customFormat="1" ht="14.25" customHeight="1">
      <c r="A23" s="489" t="s">
        <v>188</v>
      </c>
      <c r="B23" s="506" t="str">
        <f>IF(partije!T216=partije!S216,"",partije!T216)</f>
        <v/>
      </c>
      <c r="C23" s="491" t="e">
        <f>INDEX(spisak!$C$4:$C$260,MATCH(B23,spisak!$B$4:$B$494,0))</f>
        <v>#N/A</v>
      </c>
      <c r="D23" s="506" t="str">
        <f>IF(partije!T247=partije!S247,"",partije!T247)</f>
        <v/>
      </c>
      <c r="E23" s="491" t="e">
        <f>INDEX(spisak!$C$4:$C$260,MATCH(D23,spisak!$B$4:$B$494,0))</f>
        <v>#N/A</v>
      </c>
    </row>
    <row r="24" spans="1:6" s="492" customFormat="1" ht="14.25" customHeight="1">
      <c r="A24" s="493"/>
      <c r="B24" s="506" t="str">
        <f>IF(partije!T217=partije!S217,"",partije!T217)</f>
        <v/>
      </c>
      <c r="C24" s="491" t="e">
        <f>INDEX(spisak!$C$4:$C$260,MATCH(B24,spisak!$B$4:$B$494,0))</f>
        <v>#N/A</v>
      </c>
      <c r="D24" s="506" t="str">
        <f>IF(partije!T248=partije!S248,"",partije!T248)</f>
        <v/>
      </c>
      <c r="E24" s="491" t="e">
        <f>INDEX(spisak!$C$4:$C$260,MATCH(D24,spisak!$B$4:$B$494,0))</f>
        <v>#N/A</v>
      </c>
    </row>
    <row r="25" spans="1:6" s="492" customFormat="1" ht="14.25" customHeight="1">
      <c r="A25" s="493"/>
      <c r="B25" s="506" t="str">
        <f>IF(partije!T218=partije!S218,"",partije!T218)</f>
        <v/>
      </c>
      <c r="C25" s="491" t="e">
        <f>INDEX(spisak!$C$4:$C$260,MATCH(B25,spisak!$B$4:$B$494,0))</f>
        <v>#N/A</v>
      </c>
      <c r="D25" s="506" t="str">
        <f>IF(partije!T249=partije!S249,"",partije!T249)</f>
        <v/>
      </c>
      <c r="E25" s="491" t="e">
        <f>INDEX(spisak!$C$4:$C$260,MATCH(D25,spisak!$B$4:$B$494,0))</f>
        <v>#N/A</v>
      </c>
    </row>
    <row r="26" spans="1:6" s="492" customFormat="1" ht="14.25" customHeight="1">
      <c r="A26" s="493"/>
      <c r="B26" s="506" t="str">
        <f>IF(partije!T219=partije!S219,"",partije!T219)</f>
        <v/>
      </c>
      <c r="C26" s="491" t="e">
        <f>INDEX(spisak!$C$4:$C$260,MATCH(B26,spisak!$B$4:$B$494,0))</f>
        <v>#N/A</v>
      </c>
      <c r="D26" s="506" t="str">
        <f>IF(partije!T250=partije!S250,"",partije!T250)</f>
        <v/>
      </c>
      <c r="E26" s="491" t="e">
        <f>INDEX(spisak!$C$4:$C$260,MATCH(D26,spisak!$B$4:$B$494,0))</f>
        <v>#N/A</v>
      </c>
    </row>
    <row r="27" spans="1:6" s="492" customFormat="1" ht="14.25" customHeight="1">
      <c r="A27" s="493"/>
      <c r="B27" s="506" t="str">
        <f>IF(partije!T220=partije!S220,"",partije!T220)</f>
        <v/>
      </c>
      <c r="C27" s="491" t="e">
        <f>INDEX(spisak!$C$4:$C$260,MATCH(B27,spisak!$B$4:$B$494,0))</f>
        <v>#N/A</v>
      </c>
      <c r="D27" s="506" t="str">
        <f>IF(partije!T251=partije!S251,"",partije!T251)</f>
        <v/>
      </c>
      <c r="E27" s="491" t="e">
        <f>INDEX(spisak!$C$4:$C$260,MATCH(D27,spisak!$B$4:$B$494,0))</f>
        <v>#N/A</v>
      </c>
    </row>
    <row r="28" spans="1:6" s="492" customFormat="1" ht="14.25" customHeight="1">
      <c r="A28" s="493"/>
      <c r="B28" s="506" t="str">
        <f>IF(partije!T221=partije!S221,"",partije!T221)</f>
        <v/>
      </c>
      <c r="C28" s="491" t="e">
        <f>INDEX(spisak!$C$4:$C$260,MATCH(B28,spisak!$B$4:$B$494,0))</f>
        <v>#N/A</v>
      </c>
      <c r="D28" s="506" t="str">
        <f>IF(partije!T252=partije!S252,"",partije!T252)</f>
        <v/>
      </c>
      <c r="E28" s="491" t="e">
        <f>INDEX(spisak!$C$4:$C$260,MATCH(D28,spisak!$B$4:$B$494,0))</f>
        <v>#N/A</v>
      </c>
    </row>
    <row r="29" spans="1:6" s="492" customFormat="1" ht="14.25" customHeight="1">
      <c r="A29" s="493"/>
      <c r="B29" s="506" t="str">
        <f>IF(partije!T222=partije!S222,"",partije!T222)</f>
        <v/>
      </c>
      <c r="C29" s="491" t="e">
        <f>INDEX(spisak!$C$4:$C$260,MATCH(B29,spisak!$B$4:$B$494,0))</f>
        <v>#N/A</v>
      </c>
      <c r="D29" s="506" t="str">
        <f>IF(partije!T253=partije!S253,"",partije!T253)</f>
        <v/>
      </c>
      <c r="E29" s="491" t="e">
        <f>INDEX(spisak!$C$4:$C$260,MATCH(D29,spisak!$B$4:$B$494,0))</f>
        <v>#N/A</v>
      </c>
    </row>
    <row r="30" spans="1:6" s="492" customFormat="1" ht="14.25" customHeight="1">
      <c r="A30" s="493"/>
      <c r="B30" s="506" t="str">
        <f>IF(partije!T223=partije!S223,"",partije!T223)</f>
        <v/>
      </c>
      <c r="C30" s="491" t="e">
        <f>INDEX(spisak!$C$4:$C$260,MATCH(B30,spisak!$B$4:$B$494,0))</f>
        <v>#N/A</v>
      </c>
      <c r="D30" s="506" t="str">
        <f>IF(partije!T254=partije!S254,"",partije!T254)</f>
        <v/>
      </c>
      <c r="E30" s="491" t="e">
        <f>INDEX(spisak!$C$4:$C$260,MATCH(D30,spisak!$B$4:$B$494,0))</f>
        <v>#N/A</v>
      </c>
    </row>
    <row r="31" spans="1:6" s="492" customFormat="1" ht="14.25" customHeight="1">
      <c r="A31" s="496"/>
      <c r="B31" s="497"/>
      <c r="C31" s="503"/>
      <c r="D31" s="503"/>
      <c r="E31" s="498"/>
      <c r="F31" s="498"/>
    </row>
    <row r="32" spans="1:6" s="492" customFormat="1" ht="14.25" customHeight="1">
      <c r="A32" s="493"/>
      <c r="B32" s="499"/>
      <c r="C32" s="507"/>
      <c r="D32" s="507"/>
      <c r="E32" s="491"/>
      <c r="F32" s="491"/>
    </row>
    <row r="33" spans="1:5" s="492" customFormat="1" ht="14.25" customHeight="1">
      <c r="A33" s="489" t="s">
        <v>189</v>
      </c>
      <c r="B33" s="491" t="str">
        <f>IF(partije!T200=partije!S200,"",partije!T200)</f>
        <v/>
      </c>
      <c r="C33" s="491" t="e">
        <f>INDEX(spisak!$C$4:$C$260,MATCH(B33,spisak!$B$4:$B$494,0))</f>
        <v>#N/A</v>
      </c>
      <c r="D33" s="491" t="str">
        <f>IF(partije!T231=partije!S231,"",partije!T231)</f>
        <v/>
      </c>
      <c r="E33" s="491" t="e">
        <f>INDEX(spisak!$C$4:$C$260,MATCH(D33,spisak!$B$4:$B$494,0))</f>
        <v>#N/A</v>
      </c>
    </row>
    <row r="34" spans="1:5" s="492" customFormat="1" ht="14.25" customHeight="1">
      <c r="A34" s="508"/>
      <c r="B34" s="491" t="str">
        <f>IF(partije!T201=partije!S201,"",partije!T201)</f>
        <v/>
      </c>
      <c r="C34" s="491" t="e">
        <f>INDEX(spisak!$C$4:$C$260,MATCH(B34,spisak!$B$4:$B$494,0))</f>
        <v>#N/A</v>
      </c>
      <c r="D34" s="491" t="str">
        <f>IF(partije!T232=partije!S232,"",partije!T232)</f>
        <v/>
      </c>
      <c r="E34" s="491" t="e">
        <f>INDEX(spisak!$C$4:$C$260,MATCH(D34,spisak!$B$4:$B$494,0))</f>
        <v>#N/A</v>
      </c>
    </row>
    <row r="35" spans="1:5" s="492" customFormat="1" ht="14.25" customHeight="1">
      <c r="A35" s="508"/>
      <c r="B35" s="491" t="str">
        <f>IF(partije!T202=partije!S202,"",partije!T202)</f>
        <v/>
      </c>
      <c r="C35" s="491" t="e">
        <f>INDEX(spisak!$C$4:$C$260,MATCH(B35,spisak!$B$4:$B$494,0))</f>
        <v>#N/A</v>
      </c>
      <c r="D35" s="491" t="str">
        <f>IF(partije!T233=partije!S233,"",partije!T233)</f>
        <v/>
      </c>
      <c r="E35" s="491" t="e">
        <f>INDEX(spisak!$C$4:$C$260,MATCH(D35,spisak!$B$4:$B$494,0))</f>
        <v>#N/A</v>
      </c>
    </row>
    <row r="36" spans="1:5" s="492" customFormat="1" ht="14.25" customHeight="1">
      <c r="A36" s="508"/>
      <c r="B36" s="491" t="str">
        <f>IF(partije!T203=partije!S203,"",partije!T203)</f>
        <v/>
      </c>
      <c r="C36" s="491" t="e">
        <f>INDEX(spisak!$C$4:$C$260,MATCH(B36,spisak!$B$4:$B$494,0))</f>
        <v>#N/A</v>
      </c>
      <c r="D36" s="491" t="str">
        <f>IF(partije!T234=partije!S234,"",partije!T234)</f>
        <v/>
      </c>
      <c r="E36" s="491" t="e">
        <f>INDEX(spisak!$C$4:$C$260,MATCH(D36,spisak!$B$4:$B$494,0))</f>
        <v>#N/A</v>
      </c>
    </row>
    <row r="37" spans="1:5" s="492" customFormat="1" ht="14.25" customHeight="1">
      <c r="A37" s="508"/>
      <c r="B37" s="491" t="str">
        <f>IF(partije!T204=partije!S204,"",partije!T204)</f>
        <v/>
      </c>
      <c r="C37" s="491" t="e">
        <f>INDEX(spisak!$C$4:$C$260,MATCH(B37,spisak!$B$4:$B$494,0))</f>
        <v>#N/A</v>
      </c>
      <c r="D37" s="491" t="str">
        <f>IF(partije!T235=partije!S235,"",partije!T235)</f>
        <v/>
      </c>
      <c r="E37" s="491" t="e">
        <f>INDEX(spisak!$C$4:$C$260,MATCH(D37,spisak!$B$4:$B$494,0))</f>
        <v>#N/A</v>
      </c>
    </row>
    <row r="38" spans="1:5" s="492" customFormat="1" ht="14.25" customHeight="1">
      <c r="A38" s="508"/>
      <c r="B38" s="491" t="str">
        <f>IF(partije!T205=partije!S205,"",partije!T205)</f>
        <v/>
      </c>
      <c r="C38" s="491" t="e">
        <f>INDEX(spisak!$C$4:$C$260,MATCH(B38,spisak!$B$4:$B$494,0))</f>
        <v>#N/A</v>
      </c>
      <c r="D38" s="491" t="str">
        <f>IF(partije!T236=partije!S236,"",partije!T236)</f>
        <v/>
      </c>
      <c r="E38" s="491" t="e">
        <f>INDEX(spisak!$C$4:$C$260,MATCH(D38,spisak!$B$4:$B$494,0))</f>
        <v>#N/A</v>
      </c>
    </row>
    <row r="39" spans="1:5" s="492" customFormat="1" ht="14.25" customHeight="1">
      <c r="A39" s="508"/>
      <c r="B39" s="491" t="str">
        <f>IF(partije!T206=partije!S206,"",partije!T206)</f>
        <v/>
      </c>
      <c r="C39" s="491" t="e">
        <f>INDEX(spisak!$C$4:$C$260,MATCH(B39,spisak!$B$4:$B$494,0))</f>
        <v>#N/A</v>
      </c>
      <c r="D39" s="491" t="str">
        <f>IF(partije!T237=partije!S237,"",partije!T237)</f>
        <v/>
      </c>
      <c r="E39" s="491" t="e">
        <f>INDEX(spisak!$C$4:$C$260,MATCH(D39,spisak!$B$4:$B$494,0))</f>
        <v>#N/A</v>
      </c>
    </row>
    <row r="40" spans="1:5" s="492" customFormat="1" ht="14.25" customHeight="1">
      <c r="A40" s="508"/>
      <c r="B40" s="491" t="str">
        <f>IF(partije!T207=partije!S207,"",partije!T207)</f>
        <v/>
      </c>
      <c r="C40" s="491" t="e">
        <f>INDEX(spisak!$C$4:$C$260,MATCH(B40,spisak!$B$4:$B$494,0))</f>
        <v>#N/A</v>
      </c>
      <c r="D40" s="491" t="str">
        <f>IF(partije!T238=partije!S238,"",partije!T238)</f>
        <v/>
      </c>
      <c r="E40" s="491" t="e">
        <f>INDEX(spisak!$C$4:$C$260,MATCH(D40,spisak!$B$4:$B$494,0))</f>
        <v>#N/A</v>
      </c>
    </row>
    <row r="41" spans="1:5" s="492" customFormat="1" ht="14.25" customHeight="1">
      <c r="A41" s="508"/>
      <c r="B41" s="491" t="str">
        <f>IF(partije!T208=partije!S208,"",partije!T208)</f>
        <v/>
      </c>
      <c r="C41" s="491" t="e">
        <f>INDEX(spisak!$C$4:$C$260,MATCH(B41,spisak!$B$4:$B$494,0))</f>
        <v>#N/A</v>
      </c>
      <c r="D41" s="491" t="str">
        <f>IF(partije!T239=partije!S239,"",partije!T239)</f>
        <v/>
      </c>
      <c r="E41" s="491" t="e">
        <f>INDEX(spisak!$C$4:$C$260,MATCH(D41,spisak!$B$4:$B$494,0))</f>
        <v>#N/A</v>
      </c>
    </row>
    <row r="42" spans="1:5" s="492" customFormat="1" ht="14.25" customHeight="1">
      <c r="A42" s="508"/>
      <c r="B42" s="491" t="str">
        <f>IF(partije!T209=partije!S209,"",partije!T209)</f>
        <v/>
      </c>
      <c r="C42" s="491" t="e">
        <f>INDEX(spisak!$C$4:$C$260,MATCH(B42,spisak!$B$4:$B$494,0))</f>
        <v>#N/A</v>
      </c>
      <c r="D42" s="491" t="str">
        <f>IF(partije!T240=partije!S240,"",partije!T240)</f>
        <v/>
      </c>
      <c r="E42" s="491" t="e">
        <f>INDEX(spisak!$C$4:$C$260,MATCH(D42,spisak!$B$4:$B$494,0))</f>
        <v>#N/A</v>
      </c>
    </row>
    <row r="43" spans="1:5" s="492" customFormat="1" ht="14.25" customHeight="1">
      <c r="A43" s="508"/>
      <c r="B43" s="491" t="str">
        <f>IF(partije!T210=partije!S210,"",partije!T210)</f>
        <v/>
      </c>
      <c r="C43" s="491" t="e">
        <f>INDEX(spisak!$C$4:$C$260,MATCH(B43,spisak!$B$4:$B$494,0))</f>
        <v>#N/A</v>
      </c>
      <c r="D43" s="491" t="str">
        <f>IF(partije!T241=partije!S241,"",partije!T241)</f>
        <v/>
      </c>
      <c r="E43" s="491" t="e">
        <f>INDEX(spisak!$C$4:$C$260,MATCH(D43,spisak!$B$4:$B$494,0))</f>
        <v>#N/A</v>
      </c>
    </row>
    <row r="44" spans="1:5" s="492" customFormat="1" ht="14.25" customHeight="1">
      <c r="A44" s="508"/>
      <c r="B44" s="491" t="str">
        <f>IF(partije!T211=partije!S211,"",partije!T211)</f>
        <v/>
      </c>
      <c r="C44" s="491" t="e">
        <f>INDEX(spisak!$C$4:$C$260,MATCH(B44,spisak!$B$4:$B$494,0))</f>
        <v>#N/A</v>
      </c>
      <c r="D44" s="491" t="str">
        <f>IF(partije!T242=partije!S242,"",partije!T242)</f>
        <v/>
      </c>
      <c r="E44" s="491" t="e">
        <f>INDEX(spisak!$C$4:$C$260,MATCH(D44,spisak!$B$4:$B$494,0))</f>
        <v>#N/A</v>
      </c>
    </row>
    <row r="45" spans="1:5" s="492" customFormat="1" ht="14.25" customHeight="1">
      <c r="A45" s="508"/>
      <c r="B45" s="491" t="str">
        <f>IF(partije!T212=partije!S212,"",partije!T212)</f>
        <v/>
      </c>
      <c r="C45" s="491" t="e">
        <f>INDEX(spisak!$C$4:$C$260,MATCH(B45,spisak!$B$4:$B$494,0))</f>
        <v>#N/A</v>
      </c>
      <c r="D45" s="491" t="str">
        <f>IF(partije!T243=partije!S243,"",partije!T243)</f>
        <v/>
      </c>
      <c r="E45" s="491" t="e">
        <f>INDEX(spisak!$C$4:$C$260,MATCH(D45,spisak!$B$4:$B$494,0))</f>
        <v>#N/A</v>
      </c>
    </row>
    <row r="46" spans="1:5" s="492" customFormat="1" ht="14.25" customHeight="1">
      <c r="A46" s="508"/>
      <c r="B46" s="491" t="str">
        <f>IF(partije!T213=partije!S213,"",partije!T213)</f>
        <v/>
      </c>
      <c r="C46" s="491" t="e">
        <f>INDEX(spisak!$C$4:$C$260,MATCH(B46,spisak!$B$4:$B$494,0))</f>
        <v>#N/A</v>
      </c>
      <c r="D46" s="491" t="str">
        <f>IF(partije!T244=partije!S244,"",partije!T244)</f>
        <v/>
      </c>
      <c r="E46" s="491" t="e">
        <f>INDEX(spisak!$C$4:$C$260,MATCH(D46,spisak!$B$4:$B$494,0))</f>
        <v>#N/A</v>
      </c>
    </row>
    <row r="47" spans="1:5" s="492" customFormat="1" ht="14.25" customHeight="1">
      <c r="A47" s="505"/>
      <c r="B47" s="491" t="str">
        <f>IF(partije!T214=partije!S214,"",partije!T214)</f>
        <v/>
      </c>
      <c r="C47" s="491" t="e">
        <f>INDEX(spisak!$C$4:$C$260,MATCH(B47,spisak!$B$4:$B$494,0))</f>
        <v>#N/A</v>
      </c>
      <c r="D47" s="491" t="str">
        <f>IF(partije!T245=partije!S245,"",partije!T245)</f>
        <v/>
      </c>
      <c r="E47" s="491" t="e">
        <f>INDEX(spisak!$C$4:$C$260,MATCH(D47,spisak!$B$4:$B$494,0))</f>
        <v>#N/A</v>
      </c>
    </row>
    <row r="48" spans="1:5" s="492" customFormat="1" ht="14.25" customHeight="1">
      <c r="A48" s="505"/>
      <c r="B48" s="491" t="str">
        <f>IF(partije!T215=partije!S215,"",partije!T215)</f>
        <v/>
      </c>
      <c r="C48" s="491" t="e">
        <f>INDEX(spisak!$C$4:$C$260,MATCH(B48,spisak!$B$4:$B$494,0))</f>
        <v>#N/A</v>
      </c>
      <c r="D48" s="491" t="str">
        <f>IF(partije!T246=partije!S246,"",partije!T246)</f>
        <v/>
      </c>
      <c r="E48" s="491" t="e">
        <f>INDEX(spisak!$C$4:$C$260,MATCH(D48,spisak!$B$4:$B$494,0))</f>
        <v>#N/A</v>
      </c>
    </row>
    <row r="49" spans="1:6" s="460" customFormat="1" ht="14.25" customHeight="1">
      <c r="A49" s="509"/>
      <c r="B49" s="457"/>
      <c r="C49" s="461"/>
      <c r="D49" s="461"/>
    </row>
    <row r="50" spans="1:6" ht="12" customHeight="1" thickBot="1">
      <c r="A50" s="462"/>
      <c r="B50" s="462"/>
      <c r="C50" s="463"/>
      <c r="D50" s="463"/>
      <c r="E50" s="463"/>
      <c r="F50" s="464"/>
    </row>
    <row r="51" spans="1:6" ht="36.75" customHeight="1" thickTop="1">
      <c r="A51" s="737" t="str">
        <f>CONCATENATE(info!C6,", ",info!C5)</f>
        <v>Niš, 15.04.2017.</v>
      </c>
      <c r="B51" s="737"/>
      <c r="C51" s="737"/>
      <c r="D51" s="511"/>
      <c r="E51" s="738"/>
      <c r="F51" s="738"/>
    </row>
    <row r="52" spans="1:6" ht="12" customHeight="1">
      <c r="A52" s="465"/>
      <c r="B52" s="466"/>
      <c r="C52" s="467"/>
      <c r="D52" s="467"/>
      <c r="E52" s="468"/>
      <c r="F52" s="469"/>
    </row>
    <row r="53" spans="1:6" ht="12" customHeight="1">
      <c r="A53" s="470"/>
      <c r="B53" s="471"/>
      <c r="C53" s="472"/>
      <c r="D53" s="472"/>
      <c r="E53" s="473"/>
      <c r="F53" s="474"/>
    </row>
    <row r="54" spans="1:6" ht="12" customHeight="1">
      <c r="A54" s="470"/>
      <c r="B54" s="471"/>
      <c r="C54" s="472"/>
      <c r="D54" s="472"/>
      <c r="E54" s="473"/>
      <c r="F54" s="474"/>
    </row>
    <row r="55" spans="1:6" ht="12" customHeight="1">
      <c r="A55" s="470"/>
      <c r="B55" s="471"/>
      <c r="C55" s="472"/>
      <c r="D55" s="472"/>
      <c r="E55" s="473"/>
      <c r="F55" s="474"/>
    </row>
    <row r="56" spans="1:6" ht="12" customHeight="1">
      <c r="A56" s="470"/>
      <c r="B56" s="471"/>
      <c r="C56" s="472"/>
      <c r="D56" s="472"/>
      <c r="E56" s="473"/>
      <c r="F56" s="474"/>
    </row>
    <row r="57" spans="1:6" ht="12" customHeight="1">
      <c r="A57" s="470"/>
      <c r="B57" s="471"/>
      <c r="C57" s="472"/>
      <c r="D57" s="472"/>
      <c r="E57" s="473"/>
      <c r="F57" s="474"/>
    </row>
    <row r="58" spans="1:6" ht="12" customHeight="1">
      <c r="A58" s="470"/>
      <c r="B58" s="471"/>
      <c r="C58" s="472"/>
      <c r="D58" s="472"/>
      <c r="E58" s="473"/>
      <c r="F58" s="474"/>
    </row>
    <row r="59" spans="1:6" ht="12" customHeight="1">
      <c r="A59" s="470"/>
      <c r="B59" s="471"/>
      <c r="C59" s="472"/>
      <c r="D59" s="472"/>
      <c r="E59" s="473"/>
      <c r="F59" s="474"/>
    </row>
    <row r="60" spans="1:6" ht="12" customHeight="1">
      <c r="A60" s="470"/>
      <c r="B60" s="471"/>
      <c r="C60" s="472"/>
      <c r="D60" s="472"/>
      <c r="E60" s="473"/>
      <c r="F60" s="474"/>
    </row>
    <row r="61" spans="1:6" ht="12" customHeight="1">
      <c r="A61" s="470"/>
      <c r="B61" s="471"/>
      <c r="C61" s="472"/>
      <c r="D61" s="472"/>
      <c r="E61" s="473"/>
      <c r="F61" s="474"/>
    </row>
    <row r="62" spans="1:6" ht="12" customHeight="1">
      <c r="A62" s="470"/>
      <c r="B62" s="471"/>
      <c r="C62" s="472"/>
      <c r="D62" s="472"/>
      <c r="E62" s="473"/>
      <c r="F62" s="474"/>
    </row>
    <row r="63" spans="1:6" ht="12" customHeight="1">
      <c r="A63" s="470"/>
      <c r="B63" s="471"/>
      <c r="C63" s="472"/>
      <c r="D63" s="472"/>
      <c r="E63" s="473"/>
      <c r="F63" s="474"/>
    </row>
    <row r="64" spans="1:6" ht="12" customHeight="1">
      <c r="A64" s="470"/>
      <c r="B64" s="471"/>
      <c r="C64" s="472"/>
      <c r="D64" s="472"/>
      <c r="E64" s="473"/>
      <c r="F64" s="474"/>
    </row>
    <row r="65" spans="1:6" ht="12" customHeight="1">
      <c r="A65" s="470"/>
      <c r="B65" s="471"/>
      <c r="C65" s="472"/>
      <c r="D65" s="472"/>
      <c r="E65" s="473"/>
      <c r="F65" s="474"/>
    </row>
    <row r="66" spans="1:6" ht="12" customHeight="1">
      <c r="A66" s="470"/>
      <c r="B66" s="471"/>
      <c r="C66" s="472"/>
      <c r="D66" s="472"/>
      <c r="E66" s="473"/>
      <c r="F66" s="474"/>
    </row>
    <row r="67" spans="1:6" ht="12" customHeight="1">
      <c r="A67" s="470"/>
      <c r="B67" s="471"/>
      <c r="C67" s="472"/>
      <c r="D67" s="472"/>
      <c r="E67" s="473"/>
      <c r="F67" s="474"/>
    </row>
    <row r="68" spans="1:6" ht="12" customHeight="1">
      <c r="A68" s="470"/>
      <c r="B68" s="471"/>
      <c r="C68" s="472"/>
      <c r="D68" s="472"/>
      <c r="E68" s="473"/>
      <c r="F68" s="474"/>
    </row>
    <row r="69" spans="1:6" ht="12" customHeight="1">
      <c r="A69" s="470"/>
      <c r="B69" s="471"/>
      <c r="C69" s="472"/>
      <c r="D69" s="472"/>
      <c r="E69" s="473"/>
      <c r="F69" s="474"/>
    </row>
    <row r="70" spans="1:6" ht="12" customHeight="1">
      <c r="A70" s="470"/>
      <c r="B70" s="471"/>
      <c r="C70" s="472"/>
      <c r="D70" s="472"/>
      <c r="E70" s="473"/>
      <c r="F70" s="474"/>
    </row>
    <row r="71" spans="1:6" ht="12" customHeight="1">
      <c r="A71" s="470"/>
      <c r="B71" s="471"/>
      <c r="C71" s="472"/>
      <c r="D71" s="472"/>
      <c r="E71" s="473"/>
      <c r="F71" s="474"/>
    </row>
    <row r="72" spans="1:6" ht="12" customHeight="1">
      <c r="A72" s="470"/>
      <c r="B72" s="471"/>
      <c r="C72" s="472"/>
      <c r="D72" s="472"/>
      <c r="E72" s="473"/>
      <c r="F72" s="474"/>
    </row>
    <row r="73" spans="1:6" ht="12" customHeight="1">
      <c r="A73" s="470"/>
      <c r="B73" s="471"/>
      <c r="C73" s="472"/>
      <c r="D73" s="472"/>
      <c r="E73" s="473"/>
      <c r="F73" s="474"/>
    </row>
    <row r="74" spans="1:6" ht="12" customHeight="1">
      <c r="A74" s="470"/>
      <c r="B74" s="471"/>
      <c r="C74" s="472"/>
      <c r="D74" s="472"/>
      <c r="E74" s="473"/>
      <c r="F74" s="474"/>
    </row>
    <row r="75" spans="1:6" ht="12" customHeight="1">
      <c r="A75" s="470"/>
      <c r="B75" s="471"/>
      <c r="C75" s="472"/>
      <c r="D75" s="472"/>
      <c r="E75" s="473"/>
      <c r="F75" s="474"/>
    </row>
    <row r="76" spans="1:6" ht="12" customHeight="1">
      <c r="A76" s="470"/>
      <c r="B76" s="471"/>
      <c r="C76" s="472"/>
      <c r="D76" s="472"/>
      <c r="E76" s="473"/>
      <c r="F76" s="474"/>
    </row>
    <row r="77" spans="1:6" ht="12" customHeight="1">
      <c r="A77" s="470"/>
      <c r="B77" s="471"/>
      <c r="C77" s="472"/>
      <c r="D77" s="472"/>
      <c r="E77" s="473"/>
      <c r="F77" s="474"/>
    </row>
    <row r="78" spans="1:6" ht="12" customHeight="1">
      <c r="A78" s="470"/>
      <c r="B78" s="471"/>
      <c r="C78" s="472"/>
      <c r="D78" s="472"/>
      <c r="E78" s="473"/>
      <c r="F78" s="474"/>
    </row>
    <row r="79" spans="1:6" ht="12" customHeight="1">
      <c r="A79" s="470"/>
      <c r="B79" s="471"/>
      <c r="C79" s="472"/>
      <c r="D79" s="472"/>
      <c r="E79" s="473"/>
      <c r="F79" s="474"/>
    </row>
    <row r="80" spans="1:6" ht="12" customHeight="1">
      <c r="A80" s="470"/>
      <c r="B80" s="471"/>
      <c r="C80" s="472"/>
      <c r="D80" s="472"/>
      <c r="E80" s="473"/>
      <c r="F80" s="474"/>
    </row>
    <row r="81" spans="1:6" ht="12" customHeight="1">
      <c r="A81" s="470"/>
      <c r="B81" s="471"/>
      <c r="C81" s="472"/>
      <c r="D81" s="472"/>
      <c r="E81" s="473"/>
      <c r="F81" s="474"/>
    </row>
    <row r="82" spans="1:6" ht="12" customHeight="1">
      <c r="A82" s="470"/>
      <c r="B82" s="471"/>
      <c r="C82" s="472"/>
      <c r="D82" s="472"/>
      <c r="E82" s="473"/>
      <c r="F82" s="474"/>
    </row>
    <row r="83" spans="1:6" ht="12" customHeight="1">
      <c r="A83" s="470"/>
      <c r="B83" s="471"/>
      <c r="C83" s="472"/>
      <c r="D83" s="472"/>
      <c r="E83" s="473"/>
      <c r="F83" s="474"/>
    </row>
    <row r="84" spans="1:6" ht="12" customHeight="1">
      <c r="A84" s="470"/>
      <c r="B84" s="471"/>
      <c r="C84" s="472"/>
      <c r="D84" s="472"/>
      <c r="E84" s="473"/>
      <c r="F84" s="474"/>
    </row>
    <row r="85" spans="1:6" ht="12" customHeight="1">
      <c r="A85" s="470"/>
      <c r="B85" s="471"/>
      <c r="C85" s="472"/>
      <c r="D85" s="472"/>
      <c r="E85" s="473"/>
      <c r="F85" s="474"/>
    </row>
    <row r="86" spans="1:6" ht="12" customHeight="1">
      <c r="A86" s="470"/>
      <c r="B86" s="471"/>
      <c r="C86" s="472"/>
      <c r="D86" s="472"/>
      <c r="E86" s="473"/>
      <c r="F86" s="474"/>
    </row>
    <row r="87" spans="1:6" ht="12" customHeight="1">
      <c r="A87" s="470"/>
      <c r="B87" s="471"/>
      <c r="C87" s="472"/>
      <c r="D87" s="472"/>
      <c r="E87" s="473"/>
      <c r="F87" s="474"/>
    </row>
    <row r="88" spans="1:6" ht="12" customHeight="1">
      <c r="A88" s="470"/>
      <c r="B88" s="471"/>
      <c r="C88" s="472"/>
      <c r="D88" s="472"/>
      <c r="E88" s="473"/>
      <c r="F88" s="474"/>
    </row>
    <row r="89" spans="1:6" ht="12" customHeight="1">
      <c r="A89" s="470"/>
      <c r="B89" s="471"/>
      <c r="C89" s="472"/>
      <c r="D89" s="472"/>
      <c r="E89" s="473"/>
      <c r="F89" s="474"/>
    </row>
    <row r="90" spans="1:6" ht="12" customHeight="1">
      <c r="A90" s="470"/>
      <c r="B90" s="471"/>
      <c r="C90" s="472"/>
      <c r="D90" s="472"/>
      <c r="E90" s="473"/>
      <c r="F90" s="474"/>
    </row>
    <row r="91" spans="1:6" ht="12" customHeight="1">
      <c r="A91" s="470"/>
      <c r="B91" s="471"/>
      <c r="C91" s="472"/>
      <c r="D91" s="472"/>
      <c r="E91" s="473"/>
      <c r="F91" s="474"/>
    </row>
    <row r="92" spans="1:6" ht="12" customHeight="1">
      <c r="A92" s="470"/>
      <c r="B92" s="471"/>
      <c r="C92" s="472"/>
      <c r="D92" s="472"/>
      <c r="E92" s="473"/>
      <c r="F92" s="474"/>
    </row>
    <row r="93" spans="1:6" ht="12" customHeight="1">
      <c r="A93" s="470"/>
      <c r="B93" s="471"/>
      <c r="C93" s="472"/>
      <c r="D93" s="472"/>
      <c r="E93" s="473"/>
      <c r="F93" s="474"/>
    </row>
    <row r="94" spans="1:6" ht="12" customHeight="1">
      <c r="A94" s="470"/>
      <c r="B94" s="471"/>
      <c r="C94" s="472"/>
      <c r="D94" s="472"/>
      <c r="E94" s="473"/>
      <c r="F94" s="474"/>
    </row>
    <row r="95" spans="1:6" ht="12" customHeight="1">
      <c r="A95" s="470"/>
      <c r="B95" s="471"/>
      <c r="C95" s="472"/>
      <c r="D95" s="472"/>
      <c r="E95" s="473"/>
      <c r="F95" s="474"/>
    </row>
    <row r="96" spans="1:6" ht="12" customHeight="1">
      <c r="A96" s="470"/>
      <c r="B96" s="471"/>
      <c r="C96" s="472"/>
      <c r="D96" s="472"/>
      <c r="E96" s="473"/>
      <c r="F96" s="474"/>
    </row>
    <row r="97" spans="1:6" ht="12" customHeight="1">
      <c r="A97" s="470"/>
      <c r="B97" s="471"/>
      <c r="C97" s="472"/>
      <c r="D97" s="472"/>
      <c r="E97" s="473"/>
      <c r="F97" s="474"/>
    </row>
    <row r="98" spans="1:6" ht="12" customHeight="1">
      <c r="A98" s="470"/>
      <c r="B98" s="471"/>
      <c r="C98" s="472"/>
      <c r="D98" s="472"/>
      <c r="E98" s="473"/>
      <c r="F98" s="474"/>
    </row>
    <row r="99" spans="1:6" ht="12" customHeight="1">
      <c r="A99" s="470"/>
      <c r="B99" s="471"/>
      <c r="C99" s="472"/>
      <c r="D99" s="472"/>
      <c r="E99" s="473"/>
      <c r="F99" s="474"/>
    </row>
    <row r="100" spans="1:6" ht="12" customHeight="1">
      <c r="A100" s="470"/>
      <c r="B100" s="471"/>
      <c r="C100" s="472"/>
      <c r="D100" s="472"/>
      <c r="E100" s="473"/>
      <c r="F100" s="474"/>
    </row>
    <row r="101" spans="1:6" ht="12" customHeight="1">
      <c r="A101" s="470"/>
      <c r="B101" s="471"/>
      <c r="C101" s="472"/>
      <c r="D101" s="472"/>
      <c r="E101" s="473"/>
      <c r="F101" s="474"/>
    </row>
    <row r="102" spans="1:6" ht="12" customHeight="1">
      <c r="A102" s="470"/>
      <c r="B102" s="471"/>
      <c r="C102" s="472"/>
      <c r="D102" s="472"/>
      <c r="E102" s="473"/>
      <c r="F102" s="474"/>
    </row>
    <row r="103" spans="1:6" ht="12" customHeight="1">
      <c r="A103" s="470"/>
      <c r="B103" s="471"/>
      <c r="C103" s="472"/>
      <c r="D103" s="472"/>
      <c r="E103" s="473"/>
      <c r="F103" s="474"/>
    </row>
    <row r="104" spans="1:6" ht="12" customHeight="1">
      <c r="A104" s="470"/>
      <c r="B104" s="471"/>
      <c r="C104" s="472"/>
      <c r="D104" s="472"/>
      <c r="E104" s="473"/>
      <c r="F104" s="474"/>
    </row>
    <row r="105" spans="1:6" ht="12" customHeight="1">
      <c r="A105" s="470"/>
      <c r="B105" s="471"/>
      <c r="C105" s="472"/>
      <c r="D105" s="472"/>
      <c r="E105" s="473"/>
      <c r="F105" s="474"/>
    </row>
    <row r="106" spans="1:6" ht="12" customHeight="1">
      <c r="A106" s="470"/>
      <c r="B106" s="471"/>
      <c r="C106" s="472"/>
      <c r="D106" s="472"/>
      <c r="E106" s="473"/>
      <c r="F106" s="474"/>
    </row>
    <row r="107" spans="1:6" ht="12" customHeight="1">
      <c r="A107" s="470"/>
      <c r="B107" s="471"/>
      <c r="C107" s="472"/>
      <c r="D107" s="472"/>
      <c r="E107" s="473"/>
      <c r="F107" s="474"/>
    </row>
    <row r="108" spans="1:6" ht="12" customHeight="1">
      <c r="A108" s="475"/>
      <c r="B108" s="476"/>
      <c r="C108" s="477"/>
      <c r="D108" s="477"/>
      <c r="E108" s="478"/>
      <c r="F108" s="479"/>
    </row>
    <row r="109" spans="1:6" ht="17.25" customHeight="1" thickBot="1">
      <c r="A109" s="480"/>
      <c r="B109" s="480"/>
      <c r="C109" s="481"/>
      <c r="D109" s="481"/>
      <c r="E109" s="481"/>
      <c r="F109" s="482"/>
    </row>
    <row r="110" spans="1:6" ht="36.75" customHeight="1" thickTop="1">
      <c r="A110" s="737" t="str">
        <f>CONCATENATE([6]info!C6,", ",[6]info!C5)</f>
        <v>Vrnjačka Banja, Serbia, September 22-25, 2011</v>
      </c>
      <c r="B110" s="737"/>
      <c r="C110" s="737"/>
      <c r="D110" s="511"/>
      <c r="E110" s="738" t="e">
        <f>#REF!</f>
        <v>#REF!</v>
      </c>
      <c r="F110" s="738"/>
    </row>
  </sheetData>
  <sheetProtection sheet="1" objects="1" scenarios="1" selectLockedCells="1"/>
  <mergeCells count="7">
    <mergeCell ref="A110:C110"/>
    <mergeCell ref="E110:F110"/>
    <mergeCell ref="A1:B1"/>
    <mergeCell ref="C1:D1"/>
    <mergeCell ref="E1:F1"/>
    <mergeCell ref="A51:C51"/>
    <mergeCell ref="E51:F51"/>
  </mergeCells>
  <pageMargins left="0.43307086614173229" right="0.35433070866141736" top="0.35433070866141736" bottom="0.15748031496062992" header="0.19685039370078741" footer="0"/>
  <pageSetup paperSize="9" orientation="portrait" errors="blank" r:id="rId1"/>
  <headerFooter alignWithMargins="0"/>
  <drawing r:id="rId2"/>
</worksheet>
</file>

<file path=xl/worksheets/sheet14.xml><?xml version="1.0" encoding="utf-8"?>
<worksheet xmlns="http://schemas.openxmlformats.org/spreadsheetml/2006/main" xmlns:r="http://schemas.openxmlformats.org/officeDocument/2006/relationships">
  <sheetPr codeName="Sheet9"/>
  <dimension ref="A1:AQ60"/>
  <sheetViews>
    <sheetView topLeftCell="A16" zoomScaleNormal="130" workbookViewId="0">
      <selection activeCell="AM61" sqref="AM61"/>
    </sheetView>
  </sheetViews>
  <sheetFormatPr defaultRowHeight="16.5"/>
  <cols>
    <col min="1" max="1" width="3.140625" style="25" customWidth="1"/>
    <col min="2" max="2" width="1.42578125" style="26" customWidth="1"/>
    <col min="3" max="9" width="2.7109375" style="27" customWidth="1"/>
    <col min="10" max="23" width="4" style="28" customWidth="1"/>
    <col min="24" max="32" width="3.7109375" style="28" customWidth="1"/>
    <col min="33" max="37" width="4" style="28" customWidth="1"/>
    <col min="38" max="39" width="4" style="23" customWidth="1"/>
    <col min="40" max="43" width="3.7109375" style="23" customWidth="1"/>
    <col min="44" max="46" width="3.7109375" style="24" customWidth="1"/>
    <col min="47" max="16384" width="9.140625" style="24"/>
  </cols>
  <sheetData>
    <row r="1" spans="1:39" ht="18.75" customHeight="1" thickBot="1">
      <c r="A1" s="17" t="str">
        <f>info!C3</f>
        <v>Pojedinačno prvenstvo RSTSN</v>
      </c>
      <c r="B1" s="18"/>
      <c r="C1" s="10"/>
      <c r="D1" s="19"/>
      <c r="E1" s="19"/>
      <c r="F1" s="19"/>
      <c r="G1" s="19"/>
      <c r="H1" s="20"/>
      <c r="I1" s="20"/>
      <c r="J1" s="19"/>
      <c r="K1" s="19"/>
      <c r="L1" s="19"/>
      <c r="M1" s="19"/>
      <c r="N1" s="19"/>
      <c r="O1" s="19"/>
      <c r="P1" s="21"/>
      <c r="Q1" s="21"/>
      <c r="R1" s="17"/>
      <c r="S1" s="17"/>
      <c r="T1" s="17"/>
      <c r="U1" s="17"/>
      <c r="V1" s="17"/>
      <c r="W1" s="17"/>
      <c r="X1" s="17"/>
      <c r="Y1" s="17"/>
      <c r="Z1" s="17"/>
      <c r="AA1" s="17"/>
      <c r="AB1" s="17"/>
      <c r="AC1" s="17"/>
      <c r="AD1" s="17"/>
      <c r="AE1" s="17"/>
      <c r="AF1" s="17"/>
      <c r="AG1" s="17"/>
      <c r="AH1" s="17"/>
      <c r="AI1" s="22"/>
      <c r="AJ1" s="17"/>
      <c r="AK1" s="22"/>
      <c r="AL1" s="22"/>
      <c r="AM1" s="22" t="str">
        <f>info!C4</f>
        <v>Mini kadetkinje</v>
      </c>
    </row>
    <row r="2" spans="1:39" ht="12" customHeight="1" thickTop="1">
      <c r="AL2" s="29"/>
    </row>
    <row r="3" spans="1:39" ht="18" customHeight="1">
      <c r="C3" s="68" t="s">
        <v>101</v>
      </c>
      <c r="D3" s="53"/>
      <c r="E3" s="53"/>
      <c r="F3" s="53"/>
      <c r="G3" s="53"/>
      <c r="H3" s="53"/>
      <c r="I3" s="53"/>
      <c r="J3" s="769" t="s">
        <v>102</v>
      </c>
      <c r="K3" s="769"/>
      <c r="L3" s="769"/>
      <c r="M3" s="769"/>
      <c r="N3" s="769"/>
      <c r="O3" s="769"/>
      <c r="P3" s="769"/>
      <c r="Q3" s="769" t="s">
        <v>103</v>
      </c>
      <c r="R3" s="769"/>
      <c r="S3" s="769"/>
      <c r="T3" s="769"/>
      <c r="U3" s="769"/>
      <c r="V3" s="769"/>
      <c r="W3" s="769"/>
      <c r="Z3" s="68" t="s">
        <v>107</v>
      </c>
      <c r="AA3" s="769" t="s">
        <v>108</v>
      </c>
      <c r="AB3" s="769"/>
      <c r="AC3" s="769"/>
      <c r="AD3" s="769"/>
      <c r="AE3" s="769"/>
      <c r="AF3" s="769"/>
      <c r="AG3" s="769" t="s">
        <v>109</v>
      </c>
      <c r="AH3" s="769"/>
      <c r="AI3" s="769"/>
      <c r="AJ3" s="769"/>
      <c r="AK3" s="769"/>
      <c r="AL3" s="769"/>
      <c r="AM3" s="55"/>
    </row>
    <row r="4" spans="1:39" ht="20.25" customHeight="1">
      <c r="A4" s="57">
        <v>1</v>
      </c>
      <c r="B4" s="30"/>
      <c r="C4" s="756" t="str">
        <f>IF(ISBLANK(partije!J200),"",IF(partije!J200&lt;partije!K200,partije!F200,partije!H200))</f>
        <v/>
      </c>
      <c r="D4" s="756"/>
      <c r="E4" s="756"/>
      <c r="F4" s="756"/>
      <c r="G4" s="756"/>
      <c r="H4" s="756"/>
      <c r="I4" s="756"/>
      <c r="J4" s="755" t="str">
        <f>IF(ISBLANK(partije!J263),"",IF(partije!J263&gt;partije!K263,partije!F263,partije!H263))</f>
        <v/>
      </c>
      <c r="K4" s="755"/>
      <c r="L4" s="755"/>
      <c r="M4" s="755"/>
      <c r="N4" s="755"/>
      <c r="O4" s="794" t="str">
        <f>IF(ISBLANK(partije!J263),"",IF(partije!J263&gt;partije!K263,partije!J263,partije!K263))</f>
        <v/>
      </c>
      <c r="P4" s="748" t="str">
        <f>IF(ISBLANK(partije!J263),"",IF(partije!J263&gt;partije!K263,partije!K263,partije!J263))</f>
        <v/>
      </c>
      <c r="Q4" s="31"/>
      <c r="R4" s="31"/>
      <c r="S4" s="31"/>
      <c r="T4" s="31"/>
      <c r="U4" s="31"/>
      <c r="V4" s="31"/>
      <c r="W4" s="31"/>
      <c r="X4" s="31"/>
      <c r="Y4" s="782">
        <v>1</v>
      </c>
      <c r="Z4" s="755" t="str">
        <f>IF(ISBLANK(partije!J263),"",IF(partije!J263&lt;partije!K263,partije!F263,partije!H263))</f>
        <v/>
      </c>
      <c r="AA4" s="755"/>
      <c r="AB4" s="755"/>
      <c r="AC4" s="755"/>
      <c r="AD4" s="755"/>
      <c r="AE4" s="762"/>
      <c r="AF4" s="755"/>
      <c r="AG4" s="31"/>
      <c r="AH4" s="31"/>
      <c r="AI4" s="31"/>
      <c r="AJ4" s="31"/>
      <c r="AK4" s="31"/>
      <c r="AL4" s="31"/>
      <c r="AM4" s="31"/>
    </row>
    <row r="5" spans="1:39" ht="9" customHeight="1">
      <c r="A5" s="796">
        <v>2</v>
      </c>
      <c r="B5" s="771"/>
      <c r="C5" s="778" t="str">
        <f>IF(ISBLANK(partije!J201),"",IF(partije!J201&lt;partije!K201,partije!F201,partije!H201))</f>
        <v/>
      </c>
      <c r="D5" s="778"/>
      <c r="E5" s="778"/>
      <c r="F5" s="778"/>
      <c r="G5" s="778"/>
      <c r="H5" s="778"/>
      <c r="I5" s="779"/>
      <c r="J5" s="756"/>
      <c r="K5" s="756"/>
      <c r="L5" s="756"/>
      <c r="M5" s="756"/>
      <c r="N5" s="756"/>
      <c r="O5" s="795"/>
      <c r="P5" s="749"/>
      <c r="Q5" s="31"/>
      <c r="R5" s="31"/>
      <c r="S5" s="31"/>
      <c r="T5" s="31"/>
      <c r="U5" s="31"/>
      <c r="V5" s="31"/>
      <c r="W5" s="31"/>
      <c r="X5" s="31"/>
      <c r="Y5" s="782"/>
      <c r="Z5" s="756"/>
      <c r="AA5" s="756"/>
      <c r="AB5" s="756"/>
      <c r="AC5" s="756"/>
      <c r="AD5" s="756"/>
      <c r="AE5" s="752"/>
      <c r="AF5" s="756"/>
      <c r="AG5" s="31"/>
      <c r="AH5" s="31"/>
      <c r="AI5" s="31"/>
      <c r="AJ5" s="31"/>
      <c r="AK5" s="31"/>
      <c r="AL5" s="31"/>
      <c r="AM5" s="31"/>
    </row>
    <row r="6" spans="1:39" ht="9" customHeight="1">
      <c r="A6" s="796"/>
      <c r="B6" s="771"/>
      <c r="C6" s="756"/>
      <c r="D6" s="756"/>
      <c r="E6" s="756"/>
      <c r="F6" s="756"/>
      <c r="G6" s="756"/>
      <c r="H6" s="756"/>
      <c r="I6" s="780"/>
      <c r="J6" s="792" t="str">
        <f>IF(ISBLANK(partije!L263),"",partije!L263)</f>
        <v/>
      </c>
      <c r="K6" s="792" t="str">
        <f>IF(ISBLANK(partije!M263),"",partije!M263)</f>
        <v/>
      </c>
      <c r="L6" s="792" t="str">
        <f>IF(ISBLANK(partije!N263),"",partije!N263)</f>
        <v/>
      </c>
      <c r="M6" s="792" t="str">
        <f>IF(ISBLANK(partije!O263),"",partije!O263)</f>
        <v/>
      </c>
      <c r="N6" s="792" t="str">
        <f>IF(ISBLANK(partije!P263),"",partije!P263)</f>
        <v/>
      </c>
      <c r="O6" s="792" t="str">
        <f>IF(ISBLANK(partije!Q263),"",partije!Q263)</f>
        <v/>
      </c>
      <c r="P6" s="792" t="str">
        <f>IF(ISBLANK(partije!R263),"",partije!R263)</f>
        <v/>
      </c>
      <c r="Q6" s="785" t="str">
        <f>IF(ISBLANK(partije!J275),"",IF(partije!J275&gt;partije!K275,partije!F275,partije!H275))</f>
        <v/>
      </c>
      <c r="R6" s="755"/>
      <c r="S6" s="755"/>
      <c r="T6" s="755"/>
      <c r="U6" s="755"/>
      <c r="V6" s="759" t="str">
        <f>IF(ISBLANK(partije!J275),"",IF(partije!J275&gt;partije!K275,partije!J275,partije!K275))</f>
        <v/>
      </c>
      <c r="W6" s="748" t="str">
        <f>IF(ISBLANK(partije!J275),"",IF(partije!J275&gt;partije!K275,partije!K275,partije!J275))</f>
        <v/>
      </c>
      <c r="X6" s="31"/>
      <c r="Y6" s="58"/>
      <c r="Z6" s="792"/>
      <c r="AA6" s="792"/>
      <c r="AB6" s="792"/>
      <c r="AC6" s="792"/>
      <c r="AD6" s="792"/>
      <c r="AE6" s="739"/>
      <c r="AF6" s="739"/>
      <c r="AG6" s="785" t="str">
        <f>IF(ISBLANK(partije!J279),"",IF(partije!J279&gt;partije!K279,partije!F279,partije!H279))</f>
        <v/>
      </c>
      <c r="AH6" s="755"/>
      <c r="AI6" s="755"/>
      <c r="AJ6" s="755"/>
      <c r="AK6" s="755"/>
      <c r="AL6" s="787" t="str">
        <f>IF(ISBLANK(partije!J279),"",IF(partije!J279&gt;partije!K279,partije!J279,partije!K279))</f>
        <v/>
      </c>
      <c r="AM6" s="783" t="str">
        <f>IF(ISBLANK(partije!J279),"",IF(partije!J279&gt;partije!K279,partije!K279,partije!J279))</f>
        <v/>
      </c>
    </row>
    <row r="7" spans="1:39" ht="9" customHeight="1">
      <c r="A7" s="770">
        <v>3</v>
      </c>
      <c r="B7" s="771"/>
      <c r="C7" s="778" t="str">
        <f>IF(ISBLANK(partije!J202),"",IF(partije!J202&lt;partije!K202,partije!F202,partije!H202))</f>
        <v/>
      </c>
      <c r="D7" s="778"/>
      <c r="E7" s="778"/>
      <c r="F7" s="778"/>
      <c r="G7" s="778"/>
      <c r="H7" s="778"/>
      <c r="I7" s="778"/>
      <c r="J7" s="793"/>
      <c r="K7" s="793"/>
      <c r="L7" s="793"/>
      <c r="M7" s="793"/>
      <c r="N7" s="793"/>
      <c r="O7" s="793"/>
      <c r="P7" s="793"/>
      <c r="Q7" s="786"/>
      <c r="R7" s="756"/>
      <c r="S7" s="756"/>
      <c r="T7" s="756"/>
      <c r="U7" s="756"/>
      <c r="V7" s="760"/>
      <c r="W7" s="749"/>
      <c r="X7" s="31"/>
      <c r="Y7" s="58"/>
      <c r="Z7" s="793"/>
      <c r="AA7" s="797"/>
      <c r="AB7" s="797"/>
      <c r="AC7" s="797"/>
      <c r="AD7" s="797"/>
      <c r="AE7" s="740"/>
      <c r="AF7" s="740"/>
      <c r="AG7" s="786"/>
      <c r="AH7" s="756"/>
      <c r="AI7" s="756"/>
      <c r="AJ7" s="756"/>
      <c r="AK7" s="756"/>
      <c r="AL7" s="788"/>
      <c r="AM7" s="784"/>
    </row>
    <row r="8" spans="1:39" ht="9" customHeight="1">
      <c r="A8" s="770"/>
      <c r="B8" s="771"/>
      <c r="C8" s="756"/>
      <c r="D8" s="756"/>
      <c r="E8" s="756"/>
      <c r="F8" s="756"/>
      <c r="G8" s="756"/>
      <c r="H8" s="756"/>
      <c r="I8" s="756"/>
      <c r="J8" s="755" t="str">
        <f>IF(ISBLANK(partije!J264),"",IF(partije!J264&gt;partije!K264,partije!F264,partije!H264))</f>
        <v/>
      </c>
      <c r="K8" s="755"/>
      <c r="L8" s="755"/>
      <c r="M8" s="755"/>
      <c r="N8" s="755"/>
      <c r="O8" s="759" t="str">
        <f>IF(ISBLANK(partije!J264),"",IF(partije!J264&gt;partije!K264,partije!J264,partije!K264))</f>
        <v/>
      </c>
      <c r="P8" s="767" t="str">
        <f>IF(ISBLANK(partije!J264),"",IF(partije!J264&gt;partije!K264,partije!K264,partije!J264))</f>
        <v/>
      </c>
      <c r="Q8" s="739" t="str">
        <f>IF(ISBLANK(partije!L275),"",partije!L275)</f>
        <v/>
      </c>
      <c r="R8" s="739" t="str">
        <f>IF(ISBLANK(partije!M275),"",partije!M275)</f>
        <v/>
      </c>
      <c r="S8" s="739" t="str">
        <f>IF(ISBLANK(partije!N275),"",partije!N275)</f>
        <v/>
      </c>
      <c r="T8" s="739" t="str">
        <f>IF(ISBLANK(partije!O275),"",partije!O275)</f>
        <v/>
      </c>
      <c r="U8" s="739" t="str">
        <f>IF(ISBLANK(partije!P275),"",partije!P275)</f>
        <v/>
      </c>
      <c r="V8" s="739" t="str">
        <f>IF(ISBLANK(partije!Q275),"",partije!Q275)</f>
        <v/>
      </c>
      <c r="W8" s="739" t="str">
        <f>IF(ISBLANK(partije!R275),"",partije!R275)</f>
        <v/>
      </c>
      <c r="X8" s="31"/>
      <c r="Y8" s="782">
        <v>2</v>
      </c>
      <c r="Z8" s="755" t="str">
        <f>IF(ISBLANK(partije!J264),"",IF(partije!J264&lt;partije!K264,partije!F264,partije!H264))</f>
        <v/>
      </c>
      <c r="AA8" s="755"/>
      <c r="AB8" s="755"/>
      <c r="AC8" s="755"/>
      <c r="AD8" s="755"/>
      <c r="AE8" s="789"/>
      <c r="AF8" s="781"/>
      <c r="AG8" s="739" t="str">
        <f>IF(ISBLANK(partije!L279),"",partije!L279)</f>
        <v/>
      </c>
      <c r="AH8" s="739" t="str">
        <f>IF(ISBLANK(partije!M279),"",partije!M279)</f>
        <v/>
      </c>
      <c r="AI8" s="739" t="str">
        <f>IF(ISBLANK(partije!N279),"",partije!N279)</f>
        <v/>
      </c>
      <c r="AJ8" s="739" t="str">
        <f>IF(ISBLANK(partije!O279),"",partije!O279)</f>
        <v/>
      </c>
      <c r="AK8" s="739" t="str">
        <f>IF(ISBLANK(partije!P279),"",partije!P279)</f>
        <v/>
      </c>
      <c r="AL8" s="739" t="str">
        <f>IF(ISBLANK(partije!Q279),"",partije!Q279)</f>
        <v/>
      </c>
      <c r="AM8" s="739" t="str">
        <f>IF(ISBLANK(partije!R279),"",partije!R279)</f>
        <v/>
      </c>
    </row>
    <row r="9" spans="1:39" ht="9" customHeight="1">
      <c r="A9" s="770">
        <v>4</v>
      </c>
      <c r="B9" s="771"/>
      <c r="C9" s="778" t="str">
        <f>IF(ISBLANK(partije!J203),"",IF(partije!J203&lt;partije!K203,partije!F203,partije!H203))</f>
        <v/>
      </c>
      <c r="D9" s="778"/>
      <c r="E9" s="778"/>
      <c r="F9" s="778"/>
      <c r="G9" s="778"/>
      <c r="H9" s="778"/>
      <c r="I9" s="779"/>
      <c r="J9" s="756"/>
      <c r="K9" s="756"/>
      <c r="L9" s="756"/>
      <c r="M9" s="756"/>
      <c r="N9" s="756"/>
      <c r="O9" s="760"/>
      <c r="P9" s="768"/>
      <c r="Q9" s="740"/>
      <c r="R9" s="740"/>
      <c r="S9" s="740"/>
      <c r="T9" s="740"/>
      <c r="U9" s="740"/>
      <c r="V9" s="740"/>
      <c r="W9" s="740"/>
      <c r="X9" s="31"/>
      <c r="Y9" s="782"/>
      <c r="Z9" s="756"/>
      <c r="AA9" s="756"/>
      <c r="AB9" s="756"/>
      <c r="AC9" s="756"/>
      <c r="AD9" s="756"/>
      <c r="AE9" s="790"/>
      <c r="AF9" s="780"/>
      <c r="AG9" s="740"/>
      <c r="AH9" s="740"/>
      <c r="AI9" s="740"/>
      <c r="AJ9" s="740"/>
      <c r="AK9" s="740"/>
      <c r="AL9" s="740"/>
      <c r="AM9" s="740"/>
    </row>
    <row r="10" spans="1:39" ht="9" customHeight="1">
      <c r="A10" s="770"/>
      <c r="B10" s="771"/>
      <c r="C10" s="756"/>
      <c r="D10" s="756"/>
      <c r="E10" s="756"/>
      <c r="F10" s="756"/>
      <c r="G10" s="756"/>
      <c r="H10" s="756"/>
      <c r="I10" s="780"/>
      <c r="J10" s="739" t="str">
        <f>IF(ISBLANK(partije!L264),"",partije!L264)</f>
        <v/>
      </c>
      <c r="K10" s="739" t="str">
        <f>IF(ISBLANK(partije!M264),"",partije!M264)</f>
        <v/>
      </c>
      <c r="L10" s="739" t="str">
        <f>IF(ISBLANK(partije!N264),"",partije!N264)</f>
        <v/>
      </c>
      <c r="M10" s="739" t="str">
        <f>IF(ISBLANK(partije!O264),"",partije!O264)</f>
        <v/>
      </c>
      <c r="N10" s="739" t="str">
        <f>IF(ISBLANK(partije!P264),"",partije!P264)</f>
        <v/>
      </c>
      <c r="O10" s="739" t="str">
        <f>IF(ISBLANK(partije!Q264),"",partije!Q264)</f>
        <v/>
      </c>
      <c r="P10" s="739" t="str">
        <f>IF(ISBLANK(partije!R264),"",partije!R264)</f>
        <v/>
      </c>
      <c r="Q10" s="33"/>
      <c r="R10" s="33"/>
      <c r="S10" s="33"/>
      <c r="T10" s="33"/>
      <c r="U10" s="33"/>
      <c r="V10" s="65"/>
      <c r="W10" s="66"/>
      <c r="X10" s="43"/>
      <c r="Y10" s="59"/>
      <c r="Z10" s="739"/>
      <c r="AA10" s="765"/>
      <c r="AB10" s="765"/>
      <c r="AC10" s="765"/>
      <c r="AD10" s="765"/>
      <c r="AE10" s="765"/>
      <c r="AF10" s="765"/>
      <c r="AG10" s="33"/>
      <c r="AH10" s="33"/>
      <c r="AI10" s="33"/>
      <c r="AJ10" s="33"/>
      <c r="AK10" s="33"/>
      <c r="AL10" s="55"/>
      <c r="AM10" s="44"/>
    </row>
    <row r="11" spans="1:39" ht="9" customHeight="1">
      <c r="A11" s="770">
        <v>5</v>
      </c>
      <c r="B11" s="771"/>
      <c r="C11" s="778" t="str">
        <f>IF(ISBLANK(partije!J204),"",IF(partije!J204&lt;partije!K204,partije!F204,partije!H204))</f>
        <v/>
      </c>
      <c r="D11" s="778"/>
      <c r="E11" s="778"/>
      <c r="F11" s="778"/>
      <c r="G11" s="778"/>
      <c r="H11" s="778"/>
      <c r="I11" s="778"/>
      <c r="J11" s="740"/>
      <c r="K11" s="740"/>
      <c r="L11" s="740"/>
      <c r="M11" s="740"/>
      <c r="N11" s="740"/>
      <c r="O11" s="740"/>
      <c r="P11" s="740"/>
      <c r="Q11" s="33"/>
      <c r="R11" s="33"/>
      <c r="S11" s="33"/>
      <c r="T11" s="33"/>
      <c r="U11" s="33"/>
      <c r="V11" s="65"/>
      <c r="W11" s="66"/>
      <c r="X11" s="43"/>
      <c r="Y11" s="59"/>
      <c r="Z11" s="740"/>
      <c r="AA11" s="766"/>
      <c r="AB11" s="766"/>
      <c r="AC11" s="766"/>
      <c r="AD11" s="766"/>
      <c r="AE11" s="766"/>
      <c r="AF11" s="766"/>
      <c r="AG11" s="33"/>
      <c r="AH11" s="33"/>
      <c r="AI11" s="33"/>
      <c r="AJ11" s="33"/>
      <c r="AK11" s="33"/>
      <c r="AL11" s="55"/>
      <c r="AM11" s="44"/>
    </row>
    <row r="12" spans="1:39" ht="9" customHeight="1">
      <c r="A12" s="770"/>
      <c r="B12" s="771"/>
      <c r="C12" s="756"/>
      <c r="D12" s="756"/>
      <c r="E12" s="756"/>
      <c r="F12" s="756"/>
      <c r="G12" s="756"/>
      <c r="H12" s="756"/>
      <c r="I12" s="756"/>
      <c r="J12" s="755" t="str">
        <f>IF(ISBLANK(partije!J265),"",IF(partije!J265&gt;partije!K265,partije!F265,partije!H265))</f>
        <v/>
      </c>
      <c r="K12" s="755"/>
      <c r="L12" s="755"/>
      <c r="M12" s="755"/>
      <c r="N12" s="755"/>
      <c r="O12" s="759" t="str">
        <f>IF(ISBLANK(partije!J265),"",IF(partije!J265&gt;partije!K265,partije!J265,partije!K265))</f>
        <v/>
      </c>
      <c r="P12" s="748" t="str">
        <f>IF(ISBLANK(partije!J265),"",IF(partije!J265&gt;partije!K265,partije!K265,partije!J265))</f>
        <v/>
      </c>
      <c r="Q12" s="33"/>
      <c r="R12" s="33"/>
      <c r="S12" s="33"/>
      <c r="T12" s="33"/>
      <c r="U12" s="33"/>
      <c r="V12" s="65"/>
      <c r="W12" s="66"/>
      <c r="X12" s="42"/>
      <c r="Y12" s="791">
        <v>3</v>
      </c>
      <c r="Z12" s="755" t="str">
        <f>IF(ISBLANK(partije!J265),"",IF(partije!J265&lt;partije!K265,partije!F265,partije!H265))</f>
        <v/>
      </c>
      <c r="AA12" s="755"/>
      <c r="AB12" s="755"/>
      <c r="AC12" s="755"/>
      <c r="AD12" s="755"/>
      <c r="AE12" s="789"/>
      <c r="AF12" s="755"/>
      <c r="AG12" s="33"/>
      <c r="AH12" s="33"/>
      <c r="AI12" s="33"/>
      <c r="AJ12" s="33"/>
      <c r="AK12" s="33"/>
      <c r="AL12" s="55"/>
      <c r="AM12" s="44"/>
    </row>
    <row r="13" spans="1:39" ht="9" customHeight="1">
      <c r="A13" s="770">
        <v>6</v>
      </c>
      <c r="B13" s="771"/>
      <c r="C13" s="778" t="str">
        <f>IF(ISBLANK(partije!J205),"",IF(partije!J205&lt;partije!K205,partije!F205,partije!H205))</f>
        <v/>
      </c>
      <c r="D13" s="778"/>
      <c r="E13" s="778"/>
      <c r="F13" s="778"/>
      <c r="G13" s="778"/>
      <c r="H13" s="778"/>
      <c r="I13" s="779"/>
      <c r="J13" s="756"/>
      <c r="K13" s="756"/>
      <c r="L13" s="756"/>
      <c r="M13" s="756"/>
      <c r="N13" s="756"/>
      <c r="O13" s="760"/>
      <c r="P13" s="749"/>
      <c r="Q13" s="33"/>
      <c r="R13" s="33"/>
      <c r="S13" s="33"/>
      <c r="T13" s="33"/>
      <c r="U13" s="33"/>
      <c r="V13" s="65"/>
      <c r="W13" s="66"/>
      <c r="X13" s="42"/>
      <c r="Y13" s="791"/>
      <c r="Z13" s="756"/>
      <c r="AA13" s="756"/>
      <c r="AB13" s="756"/>
      <c r="AC13" s="756"/>
      <c r="AD13" s="756"/>
      <c r="AE13" s="790"/>
      <c r="AF13" s="756"/>
      <c r="AG13" s="33"/>
      <c r="AH13" s="33"/>
      <c r="AI13" s="33"/>
      <c r="AJ13" s="33"/>
      <c r="AK13" s="33"/>
      <c r="AL13" s="55"/>
      <c r="AM13" s="44"/>
    </row>
    <row r="14" spans="1:39" ht="9" customHeight="1">
      <c r="A14" s="770"/>
      <c r="B14" s="771"/>
      <c r="C14" s="756"/>
      <c r="D14" s="756"/>
      <c r="E14" s="756"/>
      <c r="F14" s="756"/>
      <c r="G14" s="756"/>
      <c r="H14" s="756"/>
      <c r="I14" s="780"/>
      <c r="J14" s="739" t="str">
        <f>IF(ISBLANK(partije!L265),"",partije!L265)</f>
        <v/>
      </c>
      <c r="K14" s="739" t="str">
        <f>IF(ISBLANK(partije!M265),"",partije!M265)</f>
        <v/>
      </c>
      <c r="L14" s="739" t="str">
        <f>IF(ISBLANK(partije!N265),"",partije!N265)</f>
        <v/>
      </c>
      <c r="M14" s="739" t="str">
        <f>IF(ISBLANK(partije!O265),"",partije!O265)</f>
        <v/>
      </c>
      <c r="N14" s="739" t="str">
        <f>IF(ISBLANK(partije!P265),"",partije!P265)</f>
        <v/>
      </c>
      <c r="O14" s="739" t="str">
        <f>IF(ISBLANK(partije!Q265),"",partije!Q265)</f>
        <v/>
      </c>
      <c r="P14" s="739" t="str">
        <f>IF(ISBLANK(partije!R265),"",partije!R265)</f>
        <v/>
      </c>
      <c r="Q14" s="785" t="str">
        <f>IF(ISBLANK(partije!J276),"",IF(partije!J276&gt;partije!K276,partije!F276,partije!H276))</f>
        <v/>
      </c>
      <c r="R14" s="755"/>
      <c r="S14" s="755"/>
      <c r="T14" s="755"/>
      <c r="U14" s="755"/>
      <c r="V14" s="759" t="str">
        <f>IF(ISBLANK(partije!J276),"",IF(partije!J276&gt;partije!K276,partije!J276,partije!K276))</f>
        <v/>
      </c>
      <c r="W14" s="748" t="str">
        <f>IF(ISBLANK(partije!J276),"",IF(partije!J276&gt;partije!K276,partije!K276,partije!J276))</f>
        <v/>
      </c>
      <c r="X14" s="33"/>
      <c r="Y14" s="58"/>
      <c r="Z14" s="739"/>
      <c r="AA14" s="765"/>
      <c r="AB14" s="765"/>
      <c r="AC14" s="765"/>
      <c r="AD14" s="765"/>
      <c r="AE14" s="765"/>
      <c r="AF14" s="765"/>
      <c r="AG14" s="785" t="str">
        <f>IF(ISBLANK(partije!J280),"",IF(partije!J280&gt;partije!K280,partije!F280,partije!H280))</f>
        <v/>
      </c>
      <c r="AH14" s="755"/>
      <c r="AI14" s="755"/>
      <c r="AJ14" s="755"/>
      <c r="AK14" s="755"/>
      <c r="AL14" s="787" t="str">
        <f>IF(ISBLANK(partije!J280),"",IF(partije!J280&gt;partije!K280,partije!J280,partije!K280))</f>
        <v/>
      </c>
      <c r="AM14" s="783" t="str">
        <f>IF(ISBLANK(partije!J280),"",IF(partije!J280&gt;partije!K280,partije!K280,partije!J280))</f>
        <v/>
      </c>
    </row>
    <row r="15" spans="1:39" ht="9" customHeight="1">
      <c r="A15" s="770">
        <v>7</v>
      </c>
      <c r="B15" s="771"/>
      <c r="C15" s="778" t="str">
        <f>IF(ISBLANK(partije!J206),"",IF(partije!J206&lt;partije!K206,partije!F206,partije!H206))</f>
        <v/>
      </c>
      <c r="D15" s="778"/>
      <c r="E15" s="778"/>
      <c r="F15" s="778"/>
      <c r="G15" s="778"/>
      <c r="H15" s="778"/>
      <c r="I15" s="778"/>
      <c r="J15" s="740"/>
      <c r="K15" s="740"/>
      <c r="L15" s="740"/>
      <c r="M15" s="740"/>
      <c r="N15" s="740"/>
      <c r="O15" s="740"/>
      <c r="P15" s="740"/>
      <c r="Q15" s="786"/>
      <c r="R15" s="756"/>
      <c r="S15" s="756"/>
      <c r="T15" s="756"/>
      <c r="U15" s="756"/>
      <c r="V15" s="760"/>
      <c r="W15" s="749"/>
      <c r="X15" s="33"/>
      <c r="Y15" s="58"/>
      <c r="Z15" s="740"/>
      <c r="AA15" s="766"/>
      <c r="AB15" s="766"/>
      <c r="AC15" s="766"/>
      <c r="AD15" s="766"/>
      <c r="AE15" s="766"/>
      <c r="AF15" s="766"/>
      <c r="AG15" s="786"/>
      <c r="AH15" s="756"/>
      <c r="AI15" s="756"/>
      <c r="AJ15" s="756"/>
      <c r="AK15" s="756"/>
      <c r="AL15" s="788"/>
      <c r="AM15" s="784"/>
    </row>
    <row r="16" spans="1:39" ht="9" customHeight="1">
      <c r="A16" s="770"/>
      <c r="B16" s="771"/>
      <c r="C16" s="756"/>
      <c r="D16" s="756"/>
      <c r="E16" s="756"/>
      <c r="F16" s="756"/>
      <c r="G16" s="756"/>
      <c r="H16" s="756"/>
      <c r="I16" s="756"/>
      <c r="J16" s="755" t="str">
        <f>IF(ISBLANK(partije!J266),"",IF(partije!J266&gt;partije!K266,partije!F266,partije!H266))</f>
        <v/>
      </c>
      <c r="K16" s="755"/>
      <c r="L16" s="755"/>
      <c r="M16" s="755"/>
      <c r="N16" s="755"/>
      <c r="O16" s="759" t="str">
        <f>IF(ISBLANK(partije!J266),"",IF(partije!J266&gt;partije!K266,partije!J266,partije!K266))</f>
        <v/>
      </c>
      <c r="P16" s="767" t="str">
        <f>IF(ISBLANK(partije!J266),"",IF(partije!J266&gt;partije!K266,partije!K266,partije!J266))</f>
        <v/>
      </c>
      <c r="Q16" s="739" t="str">
        <f>IF(ISBLANK(partije!L276),"",partije!L276)</f>
        <v/>
      </c>
      <c r="R16" s="739" t="str">
        <f>IF(ISBLANK(partije!M276),"",partije!M276)</f>
        <v/>
      </c>
      <c r="S16" s="739" t="str">
        <f>IF(ISBLANK(partije!N276),"",partije!N276)</f>
        <v/>
      </c>
      <c r="T16" s="739" t="str">
        <f>IF(ISBLANK(partije!O276),"",partije!O276)</f>
        <v/>
      </c>
      <c r="U16" s="739" t="str">
        <f>IF(ISBLANK(partije!P276),"",partije!P276)</f>
        <v/>
      </c>
      <c r="V16" s="739" t="str">
        <f>IF(ISBLANK(partije!Q276),"",partije!Q276)</f>
        <v/>
      </c>
      <c r="W16" s="739" t="str">
        <f>IF(ISBLANK(partije!R276),"",partije!R276)</f>
        <v/>
      </c>
      <c r="X16" s="33"/>
      <c r="Y16" s="782">
        <v>4</v>
      </c>
      <c r="Z16" s="755" t="str">
        <f>IF(ISBLANK(partije!J266),"",IF(partije!J266&lt;partije!K266,partije!F266,partije!H266))</f>
        <v/>
      </c>
      <c r="AA16" s="755"/>
      <c r="AB16" s="755"/>
      <c r="AC16" s="755"/>
      <c r="AD16" s="755"/>
      <c r="AE16" s="789"/>
      <c r="AF16" s="781"/>
      <c r="AG16" s="739" t="str">
        <f>IF(ISBLANK(partije!L280),"",partije!L280)</f>
        <v/>
      </c>
      <c r="AH16" s="739" t="str">
        <f>IF(ISBLANK(partije!M280),"",partije!M280)</f>
        <v/>
      </c>
      <c r="AI16" s="739" t="str">
        <f>IF(ISBLANK(partije!N280),"",partije!N280)</f>
        <v/>
      </c>
      <c r="AJ16" s="739" t="str">
        <f>IF(ISBLANK(partije!O280),"",partije!O280)</f>
        <v/>
      </c>
      <c r="AK16" s="739" t="str">
        <f>IF(ISBLANK(partije!P280),"",partije!P280)</f>
        <v/>
      </c>
      <c r="AL16" s="739" t="str">
        <f>IF(ISBLANK(partije!Q280),"",partije!Q280)</f>
        <v/>
      </c>
      <c r="AM16" s="739" t="str">
        <f>IF(ISBLANK(partije!R280),"",partije!R280)</f>
        <v/>
      </c>
    </row>
    <row r="17" spans="1:39" ht="9" customHeight="1">
      <c r="A17" s="770">
        <v>8</v>
      </c>
      <c r="B17" s="771"/>
      <c r="C17" s="778" t="str">
        <f>IF(ISBLANK(partije!J207),"",IF(partije!J207&lt;partije!K207,partije!F207,partije!H207))</f>
        <v/>
      </c>
      <c r="D17" s="778"/>
      <c r="E17" s="778"/>
      <c r="F17" s="778"/>
      <c r="G17" s="778"/>
      <c r="H17" s="778"/>
      <c r="I17" s="779"/>
      <c r="J17" s="756"/>
      <c r="K17" s="756"/>
      <c r="L17" s="756"/>
      <c r="M17" s="756"/>
      <c r="N17" s="756"/>
      <c r="O17" s="760"/>
      <c r="P17" s="768"/>
      <c r="Q17" s="740"/>
      <c r="R17" s="740"/>
      <c r="S17" s="740"/>
      <c r="T17" s="740"/>
      <c r="U17" s="740"/>
      <c r="V17" s="740"/>
      <c r="W17" s="740"/>
      <c r="X17" s="33"/>
      <c r="Y17" s="782"/>
      <c r="Z17" s="756"/>
      <c r="AA17" s="756"/>
      <c r="AB17" s="756"/>
      <c r="AC17" s="756"/>
      <c r="AD17" s="756"/>
      <c r="AE17" s="790"/>
      <c r="AF17" s="780"/>
      <c r="AG17" s="740"/>
      <c r="AH17" s="740"/>
      <c r="AI17" s="740"/>
      <c r="AJ17" s="740"/>
      <c r="AK17" s="740"/>
      <c r="AL17" s="740"/>
      <c r="AM17" s="740"/>
    </row>
    <row r="18" spans="1:39" ht="9" customHeight="1">
      <c r="A18" s="770"/>
      <c r="B18" s="771"/>
      <c r="C18" s="756"/>
      <c r="D18" s="756"/>
      <c r="E18" s="756"/>
      <c r="F18" s="756"/>
      <c r="G18" s="756"/>
      <c r="H18" s="756"/>
      <c r="I18" s="780"/>
      <c r="J18" s="739" t="str">
        <f>IF(ISBLANK(partije!L266),"",partije!L266)</f>
        <v/>
      </c>
      <c r="K18" s="739" t="str">
        <f>IF(ISBLANK(partije!M266),"",partije!M266)</f>
        <v/>
      </c>
      <c r="L18" s="739" t="str">
        <f>IF(ISBLANK(partije!N266),"",partije!N266)</f>
        <v/>
      </c>
      <c r="M18" s="739" t="str">
        <f>IF(ISBLANK(partije!O266),"",partije!O266)</f>
        <v/>
      </c>
      <c r="N18" s="739" t="str">
        <f>IF(ISBLANK(partije!P266),"",partije!P266)</f>
        <v/>
      </c>
      <c r="O18" s="739" t="str">
        <f>IF(ISBLANK(partije!Q266),"",partije!Q266)</f>
        <v/>
      </c>
      <c r="P18" s="739" t="str">
        <f>IF(ISBLANK(partije!R266),"",partije!R266)</f>
        <v/>
      </c>
      <c r="Q18" s="33"/>
      <c r="R18" s="33"/>
      <c r="S18" s="33"/>
      <c r="T18" s="33"/>
      <c r="U18" s="33"/>
      <c r="V18" s="65"/>
      <c r="W18" s="66"/>
      <c r="X18" s="33"/>
      <c r="Y18" s="58"/>
      <c r="Z18" s="739"/>
      <c r="AA18" s="765"/>
      <c r="AB18" s="765"/>
      <c r="AC18" s="765"/>
      <c r="AD18" s="765"/>
      <c r="AE18" s="765"/>
      <c r="AF18" s="765"/>
      <c r="AG18" s="33"/>
      <c r="AH18" s="33"/>
      <c r="AI18" s="33"/>
      <c r="AJ18" s="33"/>
      <c r="AK18" s="33"/>
      <c r="AL18" s="55"/>
      <c r="AM18" s="44"/>
    </row>
    <row r="19" spans="1:39" ht="9" customHeight="1">
      <c r="A19" s="770">
        <v>9</v>
      </c>
      <c r="B19" s="771"/>
      <c r="C19" s="778" t="str">
        <f>IF(ISBLANK(partije!J208),"",IF(partije!J208&lt;partije!K208,partije!F208,partije!H208))</f>
        <v/>
      </c>
      <c r="D19" s="778"/>
      <c r="E19" s="778"/>
      <c r="F19" s="778"/>
      <c r="G19" s="778"/>
      <c r="H19" s="778"/>
      <c r="I19" s="778"/>
      <c r="J19" s="740"/>
      <c r="K19" s="740"/>
      <c r="L19" s="740"/>
      <c r="M19" s="740"/>
      <c r="N19" s="740"/>
      <c r="O19" s="740"/>
      <c r="P19" s="740"/>
      <c r="Q19" s="33"/>
      <c r="R19" s="33"/>
      <c r="S19" s="33"/>
      <c r="T19" s="33"/>
      <c r="U19" s="33"/>
      <c r="V19" s="65"/>
      <c r="W19" s="66"/>
      <c r="X19" s="33"/>
      <c r="Y19" s="58"/>
      <c r="Z19" s="740"/>
      <c r="AA19" s="766"/>
      <c r="AB19" s="766"/>
      <c r="AC19" s="766"/>
      <c r="AD19" s="766"/>
      <c r="AE19" s="766"/>
      <c r="AF19" s="766"/>
      <c r="AG19" s="33"/>
      <c r="AH19" s="33"/>
      <c r="AI19" s="33"/>
      <c r="AJ19" s="33"/>
      <c r="AK19" s="33"/>
      <c r="AL19" s="55"/>
      <c r="AM19" s="44"/>
    </row>
    <row r="20" spans="1:39" ht="9" customHeight="1">
      <c r="A20" s="770"/>
      <c r="B20" s="771"/>
      <c r="C20" s="756"/>
      <c r="D20" s="756"/>
      <c r="E20" s="756"/>
      <c r="F20" s="756"/>
      <c r="G20" s="756"/>
      <c r="H20" s="756"/>
      <c r="I20" s="756"/>
      <c r="J20" s="755" t="str">
        <f>IF(ISBLANK(partije!J267),"",IF(partije!J267&gt;partije!K267,partije!F267,partije!H267))</f>
        <v/>
      </c>
      <c r="K20" s="755"/>
      <c r="L20" s="755"/>
      <c r="M20" s="755"/>
      <c r="N20" s="755"/>
      <c r="O20" s="759" t="str">
        <f>IF(ISBLANK(partije!J267),"",IF(partije!J267&gt;partije!K267,partije!J267,partije!K267))</f>
        <v/>
      </c>
      <c r="P20" s="748" t="str">
        <f>IF(ISBLANK(partije!J267),"",IF(partije!J267&gt;partije!K267,partije!K267,partije!J267))</f>
        <v/>
      </c>
      <c r="Q20" s="33"/>
      <c r="R20" s="33"/>
      <c r="S20" s="33"/>
      <c r="T20" s="33"/>
      <c r="U20" s="33"/>
      <c r="V20" s="65"/>
      <c r="W20" s="66"/>
      <c r="X20" s="33"/>
      <c r="Y20" s="782">
        <v>5</v>
      </c>
      <c r="Z20" s="755" t="str">
        <f>IF(ISBLANK(partije!J267),"",IF(partije!J267&lt;partije!K267,partije!F267,partije!H267))</f>
        <v/>
      </c>
      <c r="AA20" s="755"/>
      <c r="AB20" s="755"/>
      <c r="AC20" s="755"/>
      <c r="AD20" s="755"/>
      <c r="AE20" s="789"/>
      <c r="AF20" s="755"/>
      <c r="AG20" s="33"/>
      <c r="AH20" s="33"/>
      <c r="AI20" s="33"/>
      <c r="AJ20" s="33"/>
      <c r="AK20" s="33"/>
      <c r="AL20" s="55"/>
      <c r="AM20" s="44"/>
    </row>
    <row r="21" spans="1:39" ht="9" customHeight="1">
      <c r="A21" s="770">
        <v>10</v>
      </c>
      <c r="B21" s="771"/>
      <c r="C21" s="778" t="str">
        <f>IF(ISBLANK(partije!J209),"",IF(partije!J209&lt;partije!K209,partije!F209,partije!H209))</f>
        <v/>
      </c>
      <c r="D21" s="778"/>
      <c r="E21" s="778"/>
      <c r="F21" s="778"/>
      <c r="G21" s="778"/>
      <c r="H21" s="778"/>
      <c r="I21" s="779"/>
      <c r="J21" s="756"/>
      <c r="K21" s="756"/>
      <c r="L21" s="756"/>
      <c r="M21" s="756"/>
      <c r="N21" s="756"/>
      <c r="O21" s="760"/>
      <c r="P21" s="749"/>
      <c r="Q21" s="33"/>
      <c r="R21" s="33"/>
      <c r="S21" s="33"/>
      <c r="T21" s="33"/>
      <c r="U21" s="33"/>
      <c r="V21" s="65"/>
      <c r="W21" s="66"/>
      <c r="X21" s="33"/>
      <c r="Y21" s="782"/>
      <c r="Z21" s="756"/>
      <c r="AA21" s="756"/>
      <c r="AB21" s="756"/>
      <c r="AC21" s="756"/>
      <c r="AD21" s="756"/>
      <c r="AE21" s="790"/>
      <c r="AF21" s="756"/>
      <c r="AG21" s="33"/>
      <c r="AH21" s="33"/>
      <c r="AI21" s="33"/>
      <c r="AJ21" s="33"/>
      <c r="AK21" s="33"/>
      <c r="AL21" s="55"/>
      <c r="AM21" s="44"/>
    </row>
    <row r="22" spans="1:39" ht="9" customHeight="1">
      <c r="A22" s="770"/>
      <c r="B22" s="771"/>
      <c r="C22" s="756"/>
      <c r="D22" s="756"/>
      <c r="E22" s="756"/>
      <c r="F22" s="756"/>
      <c r="G22" s="756"/>
      <c r="H22" s="756"/>
      <c r="I22" s="780"/>
      <c r="J22" s="739" t="str">
        <f>IF(ISBLANK(partije!L267),"",partije!L267)</f>
        <v/>
      </c>
      <c r="K22" s="739" t="str">
        <f>IF(ISBLANK(partije!M267),"",partije!M267)</f>
        <v/>
      </c>
      <c r="L22" s="739" t="str">
        <f>IF(ISBLANK(partije!N267),"",partije!N267)</f>
        <v/>
      </c>
      <c r="M22" s="739" t="str">
        <f>IF(ISBLANK(partije!O267),"",partije!O267)</f>
        <v/>
      </c>
      <c r="N22" s="739" t="str">
        <f>IF(ISBLANK(partije!P267),"",partije!P267)</f>
        <v/>
      </c>
      <c r="O22" s="739" t="str">
        <f>IF(ISBLANK(partije!Q267),"",partije!Q267)</f>
        <v/>
      </c>
      <c r="P22" s="739" t="str">
        <f>IF(ISBLANK(partije!R267),"",partije!R267)</f>
        <v/>
      </c>
      <c r="Q22" s="785" t="str">
        <f>IF(ISBLANK(partije!J277),"",IF(partije!J277&gt;partije!K277,partije!F277,partije!H277))</f>
        <v/>
      </c>
      <c r="R22" s="755"/>
      <c r="S22" s="755"/>
      <c r="T22" s="755"/>
      <c r="U22" s="755"/>
      <c r="V22" s="759" t="str">
        <f>IF(ISBLANK(partije!J277),"",IF(partije!J277&gt;partije!K277,partije!J277,partije!K277))</f>
        <v/>
      </c>
      <c r="W22" s="748" t="str">
        <f>IF(ISBLANK(partije!J277),"",IF(partije!J277&gt;partije!K277,partije!K277,partije!J277))</f>
        <v/>
      </c>
      <c r="X22" s="33"/>
      <c r="Y22" s="58"/>
      <c r="Z22" s="739"/>
      <c r="AA22" s="765"/>
      <c r="AB22" s="765"/>
      <c r="AC22" s="765"/>
      <c r="AD22" s="765"/>
      <c r="AE22" s="765"/>
      <c r="AF22" s="765"/>
      <c r="AG22" s="785" t="str">
        <f>IF(ISBLANK(partije!J281),"",IF(partije!J281&gt;partije!K281,partije!F281,partije!H281))</f>
        <v/>
      </c>
      <c r="AH22" s="755"/>
      <c r="AI22" s="755"/>
      <c r="AJ22" s="755"/>
      <c r="AK22" s="755"/>
      <c r="AL22" s="787" t="str">
        <f>IF(ISBLANK(partije!J281),"",IF(partije!J281&gt;partije!K281,partije!J281,partije!K281))</f>
        <v/>
      </c>
      <c r="AM22" s="783" t="str">
        <f>IF(ISBLANK(partije!J281),"",IF(partije!J281&gt;partije!K281,partije!K281,partije!J281))</f>
        <v/>
      </c>
    </row>
    <row r="23" spans="1:39" ht="9" customHeight="1">
      <c r="A23" s="770">
        <v>11</v>
      </c>
      <c r="B23" s="771"/>
      <c r="C23" s="778" t="str">
        <f>IF(ISBLANK(partije!J210),"",IF(partije!J210&lt;partije!K210,partije!F210,partije!H210))</f>
        <v/>
      </c>
      <c r="D23" s="778"/>
      <c r="E23" s="778"/>
      <c r="F23" s="778"/>
      <c r="G23" s="778"/>
      <c r="H23" s="778"/>
      <c r="I23" s="778"/>
      <c r="J23" s="740"/>
      <c r="K23" s="740"/>
      <c r="L23" s="740"/>
      <c r="M23" s="740"/>
      <c r="N23" s="740"/>
      <c r="O23" s="740"/>
      <c r="P23" s="740"/>
      <c r="Q23" s="786"/>
      <c r="R23" s="756"/>
      <c r="S23" s="756"/>
      <c r="T23" s="756"/>
      <c r="U23" s="756"/>
      <c r="V23" s="760"/>
      <c r="W23" s="749"/>
      <c r="X23" s="33"/>
      <c r="Y23" s="58"/>
      <c r="Z23" s="740"/>
      <c r="AA23" s="766"/>
      <c r="AB23" s="766"/>
      <c r="AC23" s="766"/>
      <c r="AD23" s="766"/>
      <c r="AE23" s="766"/>
      <c r="AF23" s="766"/>
      <c r="AG23" s="786"/>
      <c r="AH23" s="756"/>
      <c r="AI23" s="756"/>
      <c r="AJ23" s="756"/>
      <c r="AK23" s="756"/>
      <c r="AL23" s="788"/>
      <c r="AM23" s="784"/>
    </row>
    <row r="24" spans="1:39" ht="9" customHeight="1">
      <c r="A24" s="770"/>
      <c r="B24" s="771"/>
      <c r="C24" s="756"/>
      <c r="D24" s="756"/>
      <c r="E24" s="756"/>
      <c r="F24" s="756"/>
      <c r="G24" s="756"/>
      <c r="H24" s="756"/>
      <c r="I24" s="756"/>
      <c r="J24" s="755" t="str">
        <f>IF(ISBLANK(partije!J268),"",IF(partije!J268&gt;partije!K268,partije!F268,partije!H268))</f>
        <v/>
      </c>
      <c r="K24" s="755"/>
      <c r="L24" s="755"/>
      <c r="M24" s="755"/>
      <c r="N24" s="755"/>
      <c r="O24" s="759" t="str">
        <f>IF(ISBLANK(partije!J268),"",IF(partije!J268&gt;partije!K268,partije!J268,partije!K268))</f>
        <v/>
      </c>
      <c r="P24" s="767" t="str">
        <f>IF(ISBLANK(partije!J268),"",IF(partije!J268&gt;partije!K268,partije!K268,partije!J268))</f>
        <v/>
      </c>
      <c r="Q24" s="739" t="str">
        <f>IF(ISBLANK(partije!L277),"",partije!L277)</f>
        <v/>
      </c>
      <c r="R24" s="739" t="str">
        <f>IF(ISBLANK(partije!M277),"",partije!M277)</f>
        <v/>
      </c>
      <c r="S24" s="739" t="str">
        <f>IF(ISBLANK(partije!N277),"",partije!N277)</f>
        <v/>
      </c>
      <c r="T24" s="739" t="str">
        <f>IF(ISBLANK(partije!O277),"",partije!O277)</f>
        <v/>
      </c>
      <c r="U24" s="739" t="str">
        <f>IF(ISBLANK(partije!P277),"",partije!P277)</f>
        <v/>
      </c>
      <c r="V24" s="739" t="str">
        <f>IF(ISBLANK(partije!Q277),"",partije!Q277)</f>
        <v/>
      </c>
      <c r="W24" s="739" t="str">
        <f>IF(ISBLANK(partije!R277),"",partije!R277)</f>
        <v/>
      </c>
      <c r="X24" s="33"/>
      <c r="Y24" s="782">
        <v>6</v>
      </c>
      <c r="Z24" s="755" t="str">
        <f>IF(ISBLANK(partije!J268),"",IF(partije!J268&lt;partije!K268,partije!F268,partije!H268))</f>
        <v/>
      </c>
      <c r="AA24" s="755"/>
      <c r="AB24" s="755"/>
      <c r="AC24" s="755"/>
      <c r="AD24" s="755"/>
      <c r="AE24" s="789"/>
      <c r="AF24" s="781"/>
      <c r="AG24" s="739" t="str">
        <f>IF(ISBLANK(partije!L281),"",partije!L281)</f>
        <v/>
      </c>
      <c r="AH24" s="739" t="str">
        <f>IF(ISBLANK(partije!M281),"",partije!M281)</f>
        <v/>
      </c>
      <c r="AI24" s="739" t="str">
        <f>IF(ISBLANK(partije!N281),"",partije!N281)</f>
        <v/>
      </c>
      <c r="AJ24" s="739" t="str">
        <f>IF(ISBLANK(partije!O281),"",partije!O281)</f>
        <v/>
      </c>
      <c r="AK24" s="739" t="str">
        <f>IF(ISBLANK(partije!P281),"",partije!P281)</f>
        <v/>
      </c>
      <c r="AL24" s="739" t="str">
        <f>IF(ISBLANK(partije!Q281),"",partije!Q281)</f>
        <v/>
      </c>
      <c r="AM24" s="739" t="str">
        <f>IF(ISBLANK(partije!R281),"",partije!R281)</f>
        <v/>
      </c>
    </row>
    <row r="25" spans="1:39" ht="9" customHeight="1">
      <c r="A25" s="770">
        <v>12</v>
      </c>
      <c r="B25" s="771"/>
      <c r="C25" s="778" t="str">
        <f>IF(ISBLANK(partije!J211),"",IF(partije!J211&lt;partije!K211,partije!F211,partije!H211))</f>
        <v/>
      </c>
      <c r="D25" s="778"/>
      <c r="E25" s="778"/>
      <c r="F25" s="778"/>
      <c r="G25" s="778"/>
      <c r="H25" s="778"/>
      <c r="I25" s="779"/>
      <c r="J25" s="756"/>
      <c r="K25" s="756"/>
      <c r="L25" s="756"/>
      <c r="M25" s="756"/>
      <c r="N25" s="756"/>
      <c r="O25" s="760"/>
      <c r="P25" s="768"/>
      <c r="Q25" s="740"/>
      <c r="R25" s="740"/>
      <c r="S25" s="740"/>
      <c r="T25" s="740"/>
      <c r="U25" s="740"/>
      <c r="V25" s="740"/>
      <c r="W25" s="740"/>
      <c r="X25" s="33"/>
      <c r="Y25" s="782"/>
      <c r="Z25" s="756"/>
      <c r="AA25" s="756"/>
      <c r="AB25" s="756"/>
      <c r="AC25" s="756"/>
      <c r="AD25" s="756"/>
      <c r="AE25" s="790"/>
      <c r="AF25" s="780"/>
      <c r="AG25" s="740"/>
      <c r="AH25" s="740"/>
      <c r="AI25" s="740"/>
      <c r="AJ25" s="740"/>
      <c r="AK25" s="740"/>
      <c r="AL25" s="740"/>
      <c r="AM25" s="740"/>
    </row>
    <row r="26" spans="1:39" ht="9" customHeight="1">
      <c r="A26" s="770"/>
      <c r="B26" s="771"/>
      <c r="C26" s="756"/>
      <c r="D26" s="756"/>
      <c r="E26" s="756"/>
      <c r="F26" s="756"/>
      <c r="G26" s="756"/>
      <c r="H26" s="756"/>
      <c r="I26" s="780"/>
      <c r="J26" s="739" t="str">
        <f>IF(ISBLANK(partije!L268),"",partije!L268)</f>
        <v/>
      </c>
      <c r="K26" s="739" t="str">
        <f>IF(ISBLANK(partije!M268),"",partije!M268)</f>
        <v/>
      </c>
      <c r="L26" s="739" t="str">
        <f>IF(ISBLANK(partije!N268),"",partije!N268)</f>
        <v/>
      </c>
      <c r="M26" s="739" t="str">
        <f>IF(ISBLANK(partije!O268),"",partije!O268)</f>
        <v/>
      </c>
      <c r="N26" s="739" t="str">
        <f>IF(ISBLANK(partije!P268),"",partije!P268)</f>
        <v/>
      </c>
      <c r="O26" s="739" t="str">
        <f>IF(ISBLANK(partije!Q268),"",partije!Q268)</f>
        <v/>
      </c>
      <c r="P26" s="739" t="str">
        <f>IF(ISBLANK(partije!R268),"",partije!R268)</f>
        <v/>
      </c>
      <c r="Q26" s="33"/>
      <c r="R26" s="33"/>
      <c r="S26" s="33"/>
      <c r="T26" s="33"/>
      <c r="U26" s="33"/>
      <c r="V26" s="65"/>
      <c r="W26" s="66"/>
      <c r="X26" s="43"/>
      <c r="Y26" s="59"/>
      <c r="Z26" s="739"/>
      <c r="AA26" s="765"/>
      <c r="AB26" s="765"/>
      <c r="AC26" s="765"/>
      <c r="AD26" s="765"/>
      <c r="AE26" s="765"/>
      <c r="AF26" s="765"/>
      <c r="AG26" s="33"/>
      <c r="AH26" s="33"/>
      <c r="AI26" s="33"/>
      <c r="AJ26" s="33"/>
      <c r="AK26" s="33"/>
      <c r="AL26" s="55"/>
      <c r="AM26" s="44"/>
    </row>
    <row r="27" spans="1:39" ht="9" customHeight="1">
      <c r="A27" s="770">
        <v>13</v>
      </c>
      <c r="B27" s="771"/>
      <c r="C27" s="778" t="str">
        <f>IF(ISBLANK(partije!J212),"",IF(partije!J212&lt;partije!K212,partije!F212,partije!H212))</f>
        <v/>
      </c>
      <c r="D27" s="778"/>
      <c r="E27" s="778"/>
      <c r="F27" s="778"/>
      <c r="G27" s="778"/>
      <c r="H27" s="778"/>
      <c r="I27" s="778"/>
      <c r="J27" s="740"/>
      <c r="K27" s="740"/>
      <c r="L27" s="740"/>
      <c r="M27" s="740"/>
      <c r="N27" s="740"/>
      <c r="O27" s="740"/>
      <c r="P27" s="740"/>
      <c r="Q27" s="33"/>
      <c r="R27" s="33"/>
      <c r="S27" s="33"/>
      <c r="T27" s="33"/>
      <c r="U27" s="33"/>
      <c r="V27" s="65"/>
      <c r="W27" s="66"/>
      <c r="X27" s="43"/>
      <c r="Y27" s="59"/>
      <c r="Z27" s="740"/>
      <c r="AA27" s="766"/>
      <c r="AB27" s="766"/>
      <c r="AC27" s="766"/>
      <c r="AD27" s="766"/>
      <c r="AE27" s="766"/>
      <c r="AF27" s="766"/>
      <c r="AG27" s="33"/>
      <c r="AH27" s="33"/>
      <c r="AI27" s="33"/>
      <c r="AJ27" s="33"/>
      <c r="AK27" s="33"/>
      <c r="AL27" s="55"/>
      <c r="AM27" s="44"/>
    </row>
    <row r="28" spans="1:39" ht="9" customHeight="1">
      <c r="A28" s="770"/>
      <c r="B28" s="771"/>
      <c r="C28" s="756"/>
      <c r="D28" s="756"/>
      <c r="E28" s="756"/>
      <c r="F28" s="756"/>
      <c r="G28" s="756"/>
      <c r="H28" s="756"/>
      <c r="I28" s="756"/>
      <c r="J28" s="755" t="str">
        <f>IF(ISBLANK(partije!J269),"",IF(partije!J269&gt;partije!K269,partije!F269,partije!H269))</f>
        <v/>
      </c>
      <c r="K28" s="755"/>
      <c r="L28" s="755"/>
      <c r="M28" s="755"/>
      <c r="N28" s="755"/>
      <c r="O28" s="759" t="str">
        <f>IF(ISBLANK(partije!J269),"",IF(partije!J269&gt;partije!K269,partije!J269,partije!K269))</f>
        <v/>
      </c>
      <c r="P28" s="748" t="str">
        <f>IF(ISBLANK(partije!J263),"",IF(partije!J263&gt;partije!K263,partije!K263,partije!J263))</f>
        <v/>
      </c>
      <c r="Q28" s="33"/>
      <c r="R28" s="33"/>
      <c r="S28" s="33"/>
      <c r="T28" s="33"/>
      <c r="U28" s="33"/>
      <c r="V28" s="65"/>
      <c r="W28" s="66"/>
      <c r="X28" s="42"/>
      <c r="Y28" s="791">
        <v>7</v>
      </c>
      <c r="Z28" s="755" t="str">
        <f>IF(ISBLANK(partije!J269),"",IF(partije!J269&lt;partije!K269,partije!F269,partije!H269))</f>
        <v/>
      </c>
      <c r="AA28" s="755"/>
      <c r="AB28" s="755"/>
      <c r="AC28" s="755"/>
      <c r="AD28" s="755"/>
      <c r="AE28" s="789"/>
      <c r="AF28" s="755"/>
      <c r="AG28" s="33"/>
      <c r="AH28" s="33"/>
      <c r="AI28" s="33"/>
      <c r="AJ28" s="33"/>
      <c r="AK28" s="33"/>
      <c r="AL28" s="55"/>
      <c r="AM28" s="44"/>
    </row>
    <row r="29" spans="1:39" ht="9" customHeight="1">
      <c r="A29" s="770">
        <v>14</v>
      </c>
      <c r="B29" s="771"/>
      <c r="C29" s="778" t="str">
        <f>IF(ISBLANK(partije!J213),"",IF(partije!J213&lt;partije!K213,partije!F213,partije!H213))</f>
        <v/>
      </c>
      <c r="D29" s="778"/>
      <c r="E29" s="778"/>
      <c r="F29" s="778"/>
      <c r="G29" s="778"/>
      <c r="H29" s="778"/>
      <c r="I29" s="779"/>
      <c r="J29" s="756"/>
      <c r="K29" s="756"/>
      <c r="L29" s="756"/>
      <c r="M29" s="756"/>
      <c r="N29" s="756"/>
      <c r="O29" s="760"/>
      <c r="P29" s="749"/>
      <c r="Q29" s="33"/>
      <c r="R29" s="33"/>
      <c r="S29" s="33"/>
      <c r="T29" s="33"/>
      <c r="U29" s="33"/>
      <c r="V29" s="65"/>
      <c r="W29" s="66"/>
      <c r="X29" s="42"/>
      <c r="Y29" s="791"/>
      <c r="Z29" s="756"/>
      <c r="AA29" s="756"/>
      <c r="AB29" s="756"/>
      <c r="AC29" s="756"/>
      <c r="AD29" s="756"/>
      <c r="AE29" s="790"/>
      <c r="AF29" s="756"/>
      <c r="AG29" s="33"/>
      <c r="AH29" s="33"/>
      <c r="AI29" s="33"/>
      <c r="AJ29" s="33"/>
      <c r="AK29" s="33"/>
      <c r="AL29" s="55"/>
      <c r="AM29" s="44"/>
    </row>
    <row r="30" spans="1:39" ht="9" customHeight="1">
      <c r="A30" s="770"/>
      <c r="B30" s="771"/>
      <c r="C30" s="756"/>
      <c r="D30" s="756"/>
      <c r="E30" s="756"/>
      <c r="F30" s="756"/>
      <c r="G30" s="756"/>
      <c r="H30" s="756"/>
      <c r="I30" s="780"/>
      <c r="J30" s="739" t="str">
        <f>IF(ISBLANK(partije!L269),"",partije!L269)</f>
        <v/>
      </c>
      <c r="K30" s="739" t="str">
        <f>IF(ISBLANK(partije!M269),"",partije!M269)</f>
        <v/>
      </c>
      <c r="L30" s="739" t="str">
        <f>IF(ISBLANK(partije!N269),"",partije!N269)</f>
        <v/>
      </c>
      <c r="M30" s="739" t="str">
        <f>IF(ISBLANK(partije!O269),"",partije!O269)</f>
        <v/>
      </c>
      <c r="N30" s="739" t="str">
        <f>IF(ISBLANK(partije!P269),"",partije!P269)</f>
        <v/>
      </c>
      <c r="O30" s="739" t="str">
        <f>IF(ISBLANK(partije!Q269),"",partije!Q269)</f>
        <v/>
      </c>
      <c r="P30" s="739" t="str">
        <f>IF(ISBLANK(partije!R269),"",partije!R269)</f>
        <v/>
      </c>
      <c r="Q30" s="785" t="str">
        <f>IF(ISBLANK(partije!J278),"",IF(partije!J278&gt;partije!K278,partije!F278,partije!H278))</f>
        <v/>
      </c>
      <c r="R30" s="755"/>
      <c r="S30" s="755"/>
      <c r="T30" s="755"/>
      <c r="U30" s="755"/>
      <c r="V30" s="759" t="str">
        <f>IF(ISBLANK(partije!J278),"",IF(partije!J278&gt;partije!K278,partije!J278,partije!K278))</f>
        <v/>
      </c>
      <c r="W30" s="748" t="str">
        <f>IF(ISBLANK(partije!J278),"",IF(partije!J278&gt;partije!K278,partije!K278,partije!J278))</f>
        <v/>
      </c>
      <c r="X30" s="33"/>
      <c r="Y30" s="58"/>
      <c r="Z30" s="739"/>
      <c r="AA30" s="765"/>
      <c r="AB30" s="765"/>
      <c r="AC30" s="765"/>
      <c r="AD30" s="765"/>
      <c r="AE30" s="765"/>
      <c r="AF30" s="765"/>
      <c r="AG30" s="785" t="str">
        <f>IF(ISBLANK(partije!J282),"",IF(partije!J282&gt;partije!K282,partije!F282,partije!H282))</f>
        <v/>
      </c>
      <c r="AH30" s="755"/>
      <c r="AI30" s="755"/>
      <c r="AJ30" s="755"/>
      <c r="AK30" s="755"/>
      <c r="AL30" s="787" t="str">
        <f>IF(ISBLANK(partije!J282),"",IF(partije!J282&gt;partije!K282,partije!J282,partije!K282))</f>
        <v/>
      </c>
      <c r="AM30" s="783" t="str">
        <f>IF(ISBLANK(partije!J282),"",IF(partije!J282&gt;partije!K282,partije!K282,partije!J282))</f>
        <v/>
      </c>
    </row>
    <row r="31" spans="1:39" ht="9" customHeight="1">
      <c r="A31" s="770">
        <v>15</v>
      </c>
      <c r="B31" s="771"/>
      <c r="C31" s="778" t="str">
        <f>IF(ISBLANK(partije!J214),"",IF(partije!J214&lt;partije!K214,partije!F214,partije!H214))</f>
        <v/>
      </c>
      <c r="D31" s="778"/>
      <c r="E31" s="778"/>
      <c r="F31" s="778"/>
      <c r="G31" s="778"/>
      <c r="H31" s="778"/>
      <c r="I31" s="778"/>
      <c r="J31" s="740"/>
      <c r="K31" s="740"/>
      <c r="L31" s="740"/>
      <c r="M31" s="740"/>
      <c r="N31" s="740"/>
      <c r="O31" s="740"/>
      <c r="P31" s="740"/>
      <c r="Q31" s="786"/>
      <c r="R31" s="756"/>
      <c r="S31" s="756"/>
      <c r="T31" s="756"/>
      <c r="U31" s="756"/>
      <c r="V31" s="760"/>
      <c r="W31" s="749"/>
      <c r="X31" s="33"/>
      <c r="Y31" s="58"/>
      <c r="Z31" s="740"/>
      <c r="AA31" s="766"/>
      <c r="AB31" s="766"/>
      <c r="AC31" s="766"/>
      <c r="AD31" s="766"/>
      <c r="AE31" s="766"/>
      <c r="AF31" s="766"/>
      <c r="AG31" s="786"/>
      <c r="AH31" s="756"/>
      <c r="AI31" s="756"/>
      <c r="AJ31" s="756"/>
      <c r="AK31" s="756"/>
      <c r="AL31" s="788"/>
      <c r="AM31" s="784"/>
    </row>
    <row r="32" spans="1:39" ht="9" customHeight="1">
      <c r="A32" s="770"/>
      <c r="B32" s="771"/>
      <c r="C32" s="756"/>
      <c r="D32" s="756"/>
      <c r="E32" s="756"/>
      <c r="F32" s="756"/>
      <c r="G32" s="756"/>
      <c r="H32" s="756"/>
      <c r="I32" s="756"/>
      <c r="J32" s="755" t="str">
        <f>IF(ISBLANK(partije!J270),"",IF(partije!J270&gt;partije!K270,partije!F270,partije!H270))</f>
        <v/>
      </c>
      <c r="K32" s="755"/>
      <c r="L32" s="755"/>
      <c r="M32" s="755"/>
      <c r="N32" s="755"/>
      <c r="O32" s="759" t="str">
        <f>IF(ISBLANK(partije!J270),"",IF(partije!J270&gt;partije!K270,partije!J270,partije!K270))</f>
        <v/>
      </c>
      <c r="P32" s="767" t="str">
        <f>IF(ISBLANK(partije!J270),"",IF(partije!J270&gt;partije!K270,partije!K270,partije!J270))</f>
        <v/>
      </c>
      <c r="Q32" s="739" t="str">
        <f>IF(ISBLANK(partije!L278),"",partije!L278)</f>
        <v/>
      </c>
      <c r="R32" s="739" t="str">
        <f>IF(ISBLANK(partije!M278),"",partije!M278)</f>
        <v/>
      </c>
      <c r="S32" s="739" t="str">
        <f>IF(ISBLANK(partije!N278),"",partije!N278)</f>
        <v/>
      </c>
      <c r="T32" s="739" t="str">
        <f>IF(ISBLANK(partije!O278),"",partije!O278)</f>
        <v/>
      </c>
      <c r="U32" s="739" t="str">
        <f>IF(ISBLANK(partije!P278),"",partije!P278)</f>
        <v/>
      </c>
      <c r="V32" s="739" t="str">
        <f>IF(ISBLANK(partije!Q278),"",partije!Q278)</f>
        <v/>
      </c>
      <c r="W32" s="739" t="str">
        <f>IF(ISBLANK(partije!R278),"",partije!R278)</f>
        <v/>
      </c>
      <c r="X32" s="33"/>
      <c r="Y32" s="782">
        <v>8</v>
      </c>
      <c r="Z32" s="755" t="str">
        <f>IF(ISBLANK(partije!J270),"",IF(partije!J270&lt;partije!K270,partije!F270,partije!H270))</f>
        <v/>
      </c>
      <c r="AA32" s="755"/>
      <c r="AB32" s="755"/>
      <c r="AC32" s="755"/>
      <c r="AD32" s="755"/>
      <c r="AE32" s="789"/>
      <c r="AF32" s="781"/>
      <c r="AG32" s="739" t="str">
        <f>IF(ISBLANK(partije!L282),"",partije!L282)</f>
        <v/>
      </c>
      <c r="AH32" s="739" t="str">
        <f>IF(ISBLANK(partije!M282),"",partije!M282)</f>
        <v/>
      </c>
      <c r="AI32" s="739" t="str">
        <f>IF(ISBLANK(partije!N282),"",partije!N282)</f>
        <v/>
      </c>
      <c r="AJ32" s="739" t="str">
        <f>IF(ISBLANK(partije!O282),"",partije!O282)</f>
        <v/>
      </c>
      <c r="AK32" s="739" t="str">
        <f>IF(ISBLANK(partije!P282),"",partije!P282)</f>
        <v/>
      </c>
      <c r="AL32" s="739" t="str">
        <f>IF(ISBLANK(partije!Q282),"",partije!Q282)</f>
        <v/>
      </c>
      <c r="AM32" s="739" t="str">
        <f>IF(ISBLANK(partije!R282),"",partije!R282)</f>
        <v/>
      </c>
    </row>
    <row r="33" spans="1:39" ht="9" customHeight="1">
      <c r="A33" s="770">
        <v>16</v>
      </c>
      <c r="B33" s="771"/>
      <c r="C33" s="778" t="str">
        <f>IF(ISBLANK(partije!J215),"",IF(partije!J215&lt;partije!K215,partije!F215,partije!H215))</f>
        <v/>
      </c>
      <c r="D33" s="778"/>
      <c r="E33" s="778"/>
      <c r="F33" s="778"/>
      <c r="G33" s="778"/>
      <c r="H33" s="778"/>
      <c r="I33" s="779"/>
      <c r="J33" s="756"/>
      <c r="K33" s="756"/>
      <c r="L33" s="756"/>
      <c r="M33" s="756"/>
      <c r="N33" s="756"/>
      <c r="O33" s="760"/>
      <c r="P33" s="768"/>
      <c r="Q33" s="740"/>
      <c r="R33" s="740"/>
      <c r="S33" s="740"/>
      <c r="T33" s="740"/>
      <c r="U33" s="740"/>
      <c r="V33" s="740"/>
      <c r="W33" s="740"/>
      <c r="X33" s="33"/>
      <c r="Y33" s="782"/>
      <c r="Z33" s="756"/>
      <c r="AA33" s="756"/>
      <c r="AB33" s="756"/>
      <c r="AC33" s="756"/>
      <c r="AD33" s="756"/>
      <c r="AE33" s="790"/>
      <c r="AF33" s="780"/>
      <c r="AG33" s="740"/>
      <c r="AH33" s="740"/>
      <c r="AI33" s="740"/>
      <c r="AJ33" s="740"/>
      <c r="AK33" s="740"/>
      <c r="AL33" s="740"/>
      <c r="AM33" s="740"/>
    </row>
    <row r="34" spans="1:39" ht="9" customHeight="1">
      <c r="A34" s="770"/>
      <c r="B34" s="771"/>
      <c r="C34" s="756"/>
      <c r="D34" s="756"/>
      <c r="E34" s="756"/>
      <c r="F34" s="756"/>
      <c r="G34" s="756"/>
      <c r="H34" s="756"/>
      <c r="I34" s="780"/>
      <c r="J34" s="739" t="str">
        <f>IF(ISBLANK(partije!L270),"",partije!L270)</f>
        <v/>
      </c>
      <c r="K34" s="739" t="str">
        <f>IF(ISBLANK(partije!M270),"",partije!M270)</f>
        <v/>
      </c>
      <c r="L34" s="739" t="str">
        <f>IF(ISBLANK(partije!N270),"",partije!N270)</f>
        <v/>
      </c>
      <c r="M34" s="739" t="str">
        <f>IF(ISBLANK(partije!O270),"",partije!O270)</f>
        <v/>
      </c>
      <c r="N34" s="739" t="str">
        <f>IF(ISBLANK(partije!P270),"",partije!P270)</f>
        <v/>
      </c>
      <c r="O34" s="739" t="str">
        <f>IF(ISBLANK(partije!Q270),"",partije!Q270)</f>
        <v/>
      </c>
      <c r="P34" s="739" t="str">
        <f>IF(ISBLANK(partije!R270),"",partije!R270)</f>
        <v/>
      </c>
      <c r="Q34" s="33"/>
      <c r="R34" s="33"/>
      <c r="S34" s="33"/>
      <c r="T34" s="33"/>
      <c r="U34" s="33"/>
      <c r="V34" s="34"/>
      <c r="W34" s="35"/>
      <c r="X34" s="33"/>
      <c r="Y34" s="33"/>
      <c r="Z34" s="765"/>
      <c r="AA34" s="765"/>
      <c r="AB34" s="765"/>
      <c r="AC34" s="765"/>
      <c r="AD34" s="765"/>
      <c r="AE34" s="765"/>
      <c r="AF34" s="765"/>
      <c r="AG34" s="33"/>
      <c r="AH34" s="33"/>
      <c r="AI34" s="33"/>
      <c r="AJ34" s="33"/>
      <c r="AK34" s="33"/>
      <c r="AL34" s="34"/>
      <c r="AM34" s="35"/>
    </row>
    <row r="35" spans="1:39" ht="8.25" customHeight="1">
      <c r="A35" s="770"/>
      <c r="B35" s="771"/>
      <c r="C35" s="772"/>
      <c r="D35" s="772"/>
      <c r="E35" s="772"/>
      <c r="F35" s="772"/>
      <c r="G35" s="772"/>
      <c r="H35" s="774"/>
      <c r="I35" s="776"/>
      <c r="J35" s="740"/>
      <c r="K35" s="740"/>
      <c r="L35" s="740"/>
      <c r="M35" s="740"/>
      <c r="N35" s="740"/>
      <c r="O35" s="740"/>
      <c r="P35" s="740"/>
      <c r="Q35" s="33"/>
      <c r="R35" s="33"/>
      <c r="S35" s="33"/>
      <c r="T35" s="33"/>
      <c r="U35" s="33"/>
      <c r="V35" s="34"/>
      <c r="W35" s="35"/>
      <c r="X35" s="33"/>
      <c r="Y35" s="33"/>
      <c r="Z35" s="766"/>
      <c r="AA35" s="766"/>
      <c r="AB35" s="766"/>
      <c r="AC35" s="766"/>
      <c r="AD35" s="766"/>
      <c r="AE35" s="766"/>
      <c r="AF35" s="766"/>
      <c r="AG35" s="33"/>
      <c r="AH35" s="33"/>
      <c r="AI35" s="33"/>
      <c r="AJ35" s="23"/>
      <c r="AK35" s="23"/>
    </row>
    <row r="36" spans="1:39" ht="6.75" customHeight="1">
      <c r="A36" s="770"/>
      <c r="B36" s="771"/>
      <c r="C36" s="773"/>
      <c r="D36" s="773"/>
      <c r="E36" s="773"/>
      <c r="F36" s="773"/>
      <c r="G36" s="773"/>
      <c r="H36" s="775"/>
      <c r="I36" s="777"/>
      <c r="J36" s="755"/>
      <c r="K36" s="755"/>
      <c r="L36" s="755"/>
      <c r="M36" s="755"/>
      <c r="N36" s="755"/>
      <c r="O36" s="48"/>
      <c r="P36" s="43"/>
      <c r="Q36" s="33"/>
      <c r="R36" s="33"/>
      <c r="S36" s="33"/>
      <c r="T36" s="33"/>
      <c r="U36" s="33"/>
      <c r="V36" s="34"/>
      <c r="W36" s="35"/>
      <c r="X36" s="33"/>
      <c r="Y36" s="33"/>
      <c r="Z36" s="33"/>
      <c r="AA36" s="33"/>
      <c r="AB36" s="34"/>
      <c r="AC36" s="35"/>
      <c r="AD36" s="56"/>
      <c r="AE36" s="56"/>
      <c r="AF36" s="56"/>
      <c r="AG36" s="56"/>
      <c r="AH36" s="56"/>
      <c r="AI36" s="41"/>
    </row>
    <row r="37" spans="1:39" ht="6.75" customHeight="1">
      <c r="A37" s="61"/>
      <c r="B37" s="62"/>
      <c r="C37" s="52"/>
      <c r="D37" s="52"/>
      <c r="E37" s="52"/>
      <c r="F37" s="52"/>
      <c r="G37" s="52"/>
      <c r="H37" s="52"/>
      <c r="I37" s="52"/>
      <c r="J37" s="47"/>
      <c r="K37" s="47"/>
      <c r="L37" s="47"/>
      <c r="M37" s="47"/>
      <c r="N37" s="47"/>
      <c r="O37" s="47"/>
      <c r="P37" s="47"/>
      <c r="Q37" s="33"/>
      <c r="R37" s="33"/>
      <c r="S37" s="33"/>
      <c r="T37" s="33"/>
      <c r="U37" s="33"/>
      <c r="V37" s="41"/>
      <c r="W37" s="44"/>
      <c r="X37" s="33"/>
      <c r="Y37" s="33"/>
      <c r="Z37" s="33"/>
      <c r="AA37" s="33"/>
      <c r="AB37" s="34"/>
      <c r="AC37" s="35"/>
      <c r="AD37" s="31"/>
      <c r="AE37" s="31"/>
      <c r="AF37" s="31"/>
      <c r="AG37" s="31"/>
      <c r="AH37" s="746"/>
      <c r="AI37" s="746"/>
      <c r="AJ37" s="746"/>
      <c r="AK37" s="746"/>
      <c r="AL37" s="746"/>
      <c r="AM37" s="67"/>
    </row>
    <row r="38" spans="1:39" ht="9" customHeight="1">
      <c r="A38" s="61"/>
      <c r="B38" s="62"/>
      <c r="C38" s="763" t="s">
        <v>104</v>
      </c>
      <c r="D38" s="764" t="s">
        <v>106</v>
      </c>
      <c r="E38" s="764"/>
      <c r="F38" s="764"/>
      <c r="G38" s="764"/>
      <c r="H38" s="764"/>
      <c r="I38" s="764"/>
      <c r="J38" s="769" t="s">
        <v>105</v>
      </c>
      <c r="K38" s="769"/>
      <c r="L38" s="769"/>
      <c r="M38" s="769"/>
      <c r="N38" s="769"/>
      <c r="O38" s="769"/>
      <c r="P38" s="769"/>
      <c r="Q38" s="33"/>
      <c r="R38" s="33"/>
      <c r="S38" s="33"/>
      <c r="T38" s="33"/>
      <c r="U38" s="33"/>
      <c r="V38" s="41"/>
      <c r="W38" s="44"/>
      <c r="X38" s="33"/>
      <c r="Y38" s="33"/>
      <c r="Z38" s="33"/>
      <c r="AA38" s="33"/>
      <c r="AB38" s="34"/>
      <c r="AC38" s="35"/>
      <c r="AD38" s="31"/>
      <c r="AE38" s="31"/>
      <c r="AF38" s="31"/>
      <c r="AG38" s="31"/>
      <c r="AH38" s="746"/>
      <c r="AI38" s="746"/>
      <c r="AJ38" s="746"/>
      <c r="AK38" s="746"/>
      <c r="AL38" s="746"/>
      <c r="AM38" s="67"/>
    </row>
    <row r="39" spans="1:39" ht="9" customHeight="1">
      <c r="A39" s="61"/>
      <c r="B39" s="62"/>
      <c r="C39" s="763"/>
      <c r="D39" s="764"/>
      <c r="E39" s="764"/>
      <c r="F39" s="764"/>
      <c r="G39" s="764"/>
      <c r="H39" s="764"/>
      <c r="I39" s="764"/>
      <c r="J39" s="769"/>
      <c r="K39" s="769"/>
      <c r="L39" s="769"/>
      <c r="M39" s="769"/>
      <c r="N39" s="769"/>
      <c r="O39" s="769"/>
      <c r="P39" s="769"/>
      <c r="Q39" s="33"/>
      <c r="R39" s="33"/>
      <c r="S39" s="33"/>
      <c r="T39" s="33"/>
      <c r="U39" s="33"/>
      <c r="V39" s="41"/>
      <c r="W39" s="44"/>
      <c r="X39" s="33"/>
      <c r="Y39" s="33"/>
      <c r="Z39" s="33"/>
      <c r="AA39" s="33"/>
      <c r="AB39" s="34"/>
      <c r="AC39" s="35"/>
      <c r="AD39" s="31"/>
      <c r="AE39" s="31"/>
      <c r="AF39" s="31"/>
      <c r="AG39" s="31"/>
      <c r="AH39" s="746"/>
      <c r="AI39" s="746"/>
      <c r="AJ39" s="746"/>
      <c r="AK39" s="746"/>
      <c r="AL39" s="746"/>
      <c r="AM39" s="67"/>
    </row>
    <row r="40" spans="1:39" ht="9" customHeight="1">
      <c r="A40" s="61"/>
      <c r="B40" s="62"/>
      <c r="C40" s="63"/>
      <c r="D40" s="60"/>
      <c r="E40" s="60"/>
      <c r="F40" s="60"/>
      <c r="G40" s="60"/>
      <c r="H40" s="60"/>
      <c r="I40" s="60"/>
      <c r="J40" s="55"/>
      <c r="K40" s="55"/>
      <c r="L40" s="55"/>
      <c r="M40" s="55"/>
      <c r="N40" s="55"/>
      <c r="O40" s="55"/>
      <c r="P40" s="55"/>
      <c r="Q40" s="42"/>
      <c r="R40" s="42"/>
      <c r="S40" s="42"/>
      <c r="T40" s="42"/>
      <c r="U40" s="42"/>
      <c r="V40" s="42"/>
      <c r="W40" s="42"/>
      <c r="X40" s="33"/>
      <c r="Y40" s="33"/>
      <c r="Z40" s="33"/>
      <c r="AA40" s="33"/>
      <c r="AB40" s="34"/>
      <c r="AC40" s="35"/>
      <c r="AD40" s="31"/>
      <c r="AE40" s="31"/>
      <c r="AF40" s="31"/>
      <c r="AG40" s="31"/>
      <c r="AH40" s="746"/>
      <c r="AI40" s="746"/>
      <c r="AJ40" s="746"/>
      <c r="AK40" s="746"/>
      <c r="AL40" s="746"/>
      <c r="AM40" s="67"/>
    </row>
    <row r="41" spans="1:39" ht="9" customHeight="1">
      <c r="A41" s="750">
        <v>1</v>
      </c>
      <c r="B41" s="62"/>
      <c r="C41" s="762" t="str">
        <f>IF(ISBLANK(partije!J216),"",IF(partije!J216&lt;partije!K216,partije!F216,partije!H216))</f>
        <v/>
      </c>
      <c r="D41" s="762"/>
      <c r="E41" s="762"/>
      <c r="F41" s="762"/>
      <c r="G41" s="762"/>
      <c r="H41" s="762"/>
      <c r="I41" s="762"/>
      <c r="J41" s="54"/>
      <c r="K41" s="54"/>
      <c r="L41" s="54"/>
      <c r="M41" s="54"/>
      <c r="N41" s="54"/>
      <c r="O41" s="54"/>
      <c r="P41" s="54"/>
      <c r="Q41" s="47"/>
      <c r="R41" s="47"/>
      <c r="S41" s="47"/>
      <c r="T41" s="47"/>
      <c r="U41" s="47"/>
      <c r="V41" s="47"/>
      <c r="W41" s="47"/>
      <c r="X41" s="33"/>
      <c r="Y41" s="33"/>
      <c r="Z41" s="33"/>
      <c r="AA41" s="33"/>
      <c r="AB41" s="34"/>
      <c r="AC41" s="35"/>
      <c r="AD41" s="31"/>
      <c r="AE41" s="31"/>
      <c r="AF41" s="31"/>
      <c r="AG41" s="31"/>
      <c r="AH41" s="746"/>
      <c r="AI41" s="746"/>
      <c r="AJ41" s="746"/>
      <c r="AK41" s="746"/>
      <c r="AL41" s="746"/>
      <c r="AM41" s="67"/>
    </row>
    <row r="42" spans="1:39" ht="9" customHeight="1">
      <c r="A42" s="750"/>
      <c r="B42" s="62"/>
      <c r="C42" s="752"/>
      <c r="D42" s="752"/>
      <c r="E42" s="752"/>
      <c r="F42" s="752"/>
      <c r="G42" s="752"/>
      <c r="H42" s="752"/>
      <c r="I42" s="752"/>
      <c r="J42" s="755" t="str">
        <f>IF(ISBLANK(partije!J271),"",IF(partije!J271&gt;partije!K271,partije!F271,partije!H271))</f>
        <v/>
      </c>
      <c r="K42" s="755"/>
      <c r="L42" s="755"/>
      <c r="M42" s="755"/>
      <c r="N42" s="755"/>
      <c r="O42" s="759" t="str">
        <f>IF(ISBLANK(partije!J271),"",IF(partije!J271&gt;partije!K271,partije!J271,partije!K271))</f>
        <v/>
      </c>
      <c r="P42" s="748" t="str">
        <f>IF(ISBLANK(partije!J271),"",IF(partije!J271&gt;partije!K271,partije!K271,partije!J271))</f>
        <v/>
      </c>
      <c r="Q42" s="47"/>
      <c r="R42" s="47"/>
      <c r="S42" s="47"/>
      <c r="T42" s="47"/>
      <c r="U42" s="47"/>
      <c r="V42" s="47"/>
      <c r="W42" s="47"/>
      <c r="X42" s="33"/>
      <c r="Y42" s="33"/>
      <c r="Z42" s="33"/>
      <c r="AA42" s="33"/>
      <c r="AB42" s="34"/>
      <c r="AC42" s="35"/>
      <c r="AD42" s="31"/>
      <c r="AE42" s="31"/>
      <c r="AF42" s="31"/>
      <c r="AG42" s="31"/>
      <c r="AH42" s="746"/>
      <c r="AI42" s="746"/>
      <c r="AJ42" s="746"/>
      <c r="AK42" s="746"/>
      <c r="AL42" s="746"/>
      <c r="AM42" s="67"/>
    </row>
    <row r="43" spans="1:39" ht="9" customHeight="1">
      <c r="A43" s="750">
        <v>2</v>
      </c>
      <c r="B43" s="62"/>
      <c r="C43" s="751" t="str">
        <f>IF(ISBLANK(partije!J217),"",IF(partije!J217&lt;partije!K217,partije!F217,partije!H217))</f>
        <v/>
      </c>
      <c r="D43" s="751"/>
      <c r="E43" s="751"/>
      <c r="F43" s="751"/>
      <c r="G43" s="751"/>
      <c r="H43" s="751"/>
      <c r="I43" s="753"/>
      <c r="J43" s="756"/>
      <c r="K43" s="756"/>
      <c r="L43" s="756"/>
      <c r="M43" s="756"/>
      <c r="N43" s="756"/>
      <c r="O43" s="760"/>
      <c r="P43" s="749"/>
      <c r="Q43" s="33"/>
      <c r="R43" s="33"/>
      <c r="S43" s="33"/>
      <c r="T43" s="33"/>
      <c r="U43" s="33"/>
      <c r="V43" s="34"/>
      <c r="W43" s="35"/>
      <c r="X43" s="33"/>
      <c r="Y43" s="33"/>
      <c r="Z43" s="33"/>
      <c r="AA43" s="33"/>
      <c r="AB43" s="34"/>
      <c r="AC43" s="35"/>
      <c r="AD43" s="43"/>
      <c r="AE43" s="43"/>
      <c r="AF43" s="43"/>
      <c r="AG43" s="43"/>
      <c r="AH43" s="746"/>
      <c r="AI43" s="746"/>
      <c r="AJ43" s="746"/>
      <c r="AK43" s="746"/>
      <c r="AL43" s="746"/>
      <c r="AM43" s="67"/>
    </row>
    <row r="44" spans="1:39" ht="9" customHeight="1">
      <c r="A44" s="750"/>
      <c r="B44" s="62"/>
      <c r="C44" s="752"/>
      <c r="D44" s="752"/>
      <c r="E44" s="752"/>
      <c r="F44" s="752"/>
      <c r="G44" s="752"/>
      <c r="H44" s="752"/>
      <c r="I44" s="754"/>
      <c r="J44" s="739" t="str">
        <f>IF(ISBLANK(partije!L271),"",partije!L271)</f>
        <v/>
      </c>
      <c r="K44" s="739" t="str">
        <f>IF(ISBLANK(partije!M271),"",partije!M271)</f>
        <v/>
      </c>
      <c r="L44" s="739" t="str">
        <f>IF(ISBLANK(partije!N271),"",partije!N271)</f>
        <v/>
      </c>
      <c r="M44" s="739" t="str">
        <f>IF(ISBLANK(partije!O271),"",partije!O271)</f>
        <v/>
      </c>
      <c r="N44" s="739" t="str">
        <f>IF(ISBLANK(partije!P271),"",partije!P271)</f>
        <v/>
      </c>
      <c r="O44" s="739" t="str">
        <f>IF(ISBLANK(partije!Q271),"",partije!Q271)</f>
        <v/>
      </c>
      <c r="P44" s="739" t="str">
        <f>IF(ISBLANK(partije!R271),"",partije!R271)</f>
        <v/>
      </c>
      <c r="Q44" s="33"/>
      <c r="R44" s="33"/>
      <c r="S44" s="33"/>
      <c r="T44" s="33"/>
      <c r="U44" s="33"/>
      <c r="V44" s="34"/>
      <c r="W44" s="35"/>
      <c r="X44" s="33"/>
      <c r="Y44" s="33"/>
      <c r="Z44" s="33"/>
      <c r="AA44" s="33"/>
      <c r="AB44" s="34"/>
      <c r="AC44" s="35"/>
      <c r="AD44" s="43"/>
      <c r="AE44" s="43"/>
      <c r="AF44" s="43"/>
      <c r="AG44" s="43"/>
      <c r="AH44" s="746"/>
      <c r="AI44" s="746"/>
      <c r="AJ44" s="746"/>
      <c r="AK44" s="746"/>
      <c r="AL44" s="746"/>
      <c r="AM44" s="67"/>
    </row>
    <row r="45" spans="1:39" ht="9" customHeight="1">
      <c r="A45" s="750">
        <v>3</v>
      </c>
      <c r="B45" s="62"/>
      <c r="C45" s="751" t="str">
        <f>IF(ISBLANK(partije!J218),"",IF(partije!J218&lt;partije!K218,partije!F218,partije!H218))</f>
        <v/>
      </c>
      <c r="D45" s="751"/>
      <c r="E45" s="751"/>
      <c r="F45" s="751"/>
      <c r="G45" s="751"/>
      <c r="H45" s="751"/>
      <c r="I45" s="751"/>
      <c r="J45" s="740"/>
      <c r="K45" s="740"/>
      <c r="L45" s="740"/>
      <c r="M45" s="740"/>
      <c r="N45" s="740"/>
      <c r="O45" s="740"/>
      <c r="P45" s="740"/>
      <c r="Q45" s="33"/>
      <c r="R45" s="33"/>
      <c r="S45" s="33"/>
      <c r="T45" s="33"/>
      <c r="U45" s="33"/>
      <c r="V45" s="34"/>
      <c r="W45" s="35"/>
      <c r="X45" s="33"/>
      <c r="Y45" s="33"/>
      <c r="Z45" s="33"/>
      <c r="AA45" s="33"/>
      <c r="AB45" s="34"/>
      <c r="AC45" s="35"/>
      <c r="AD45" s="42"/>
      <c r="AE45" s="42"/>
      <c r="AF45" s="42"/>
      <c r="AG45" s="42"/>
      <c r="AH45" s="761"/>
      <c r="AI45" s="757"/>
      <c r="AJ45" s="757"/>
      <c r="AK45" s="757"/>
      <c r="AL45" s="757"/>
      <c r="AM45" s="758"/>
    </row>
    <row r="46" spans="1:39" ht="9" customHeight="1">
      <c r="A46" s="750"/>
      <c r="B46" s="62"/>
      <c r="C46" s="752"/>
      <c r="D46" s="752"/>
      <c r="E46" s="752"/>
      <c r="F46" s="752"/>
      <c r="G46" s="752"/>
      <c r="H46" s="752"/>
      <c r="I46" s="752"/>
      <c r="J46" s="755" t="str">
        <f>IF(ISBLANK(partije!J272),"",IF(partije!J272&gt;partije!K272,partije!F272,partije!H272))</f>
        <v/>
      </c>
      <c r="K46" s="755"/>
      <c r="L46" s="755"/>
      <c r="M46" s="755"/>
      <c r="N46" s="755"/>
      <c r="O46" s="759" t="str">
        <f>IF(ISBLANK(partije!J272),"",IF(partije!J272&gt;partije!K272,partije!J272,partije!K272))</f>
        <v/>
      </c>
      <c r="P46" s="748" t="str">
        <f>IF(ISBLANK(partije!J272),"",IF(partije!J272&gt;partije!K272,partije!K272,partije!J272))</f>
        <v/>
      </c>
      <c r="Q46" s="43"/>
      <c r="R46" s="43"/>
      <c r="S46" s="43"/>
      <c r="T46" s="43"/>
      <c r="U46" s="43"/>
      <c r="V46" s="45"/>
      <c r="W46" s="46"/>
      <c r="X46" s="33"/>
      <c r="Y46" s="33"/>
      <c r="Z46" s="33"/>
      <c r="AA46" s="33"/>
      <c r="AB46" s="34"/>
      <c r="AC46" s="35"/>
      <c r="AD46" s="42"/>
      <c r="AE46" s="42"/>
      <c r="AF46" s="42"/>
      <c r="AG46" s="42"/>
      <c r="AH46" s="745"/>
      <c r="AI46" s="741"/>
      <c r="AJ46" s="741"/>
      <c r="AK46" s="741"/>
      <c r="AL46" s="741"/>
      <c r="AM46" s="742"/>
    </row>
    <row r="47" spans="1:39" ht="9" customHeight="1">
      <c r="A47" s="750">
        <v>4</v>
      </c>
      <c r="B47" s="62"/>
      <c r="C47" s="751" t="str">
        <f>IF(ISBLANK(partije!J219),"",IF(partije!J219&lt;partije!K219,partije!F219,partije!H219))</f>
        <v/>
      </c>
      <c r="D47" s="751"/>
      <c r="E47" s="751"/>
      <c r="F47" s="751"/>
      <c r="G47" s="751"/>
      <c r="H47" s="751"/>
      <c r="I47" s="753"/>
      <c r="J47" s="756"/>
      <c r="K47" s="756"/>
      <c r="L47" s="756"/>
      <c r="M47" s="756"/>
      <c r="N47" s="756"/>
      <c r="O47" s="760"/>
      <c r="P47" s="749"/>
      <c r="Q47" s="43"/>
      <c r="R47" s="43"/>
      <c r="S47" s="43"/>
      <c r="T47" s="43"/>
      <c r="U47" s="43"/>
      <c r="V47" s="45"/>
      <c r="W47" s="46"/>
      <c r="X47" s="33"/>
      <c r="Y47" s="33"/>
      <c r="Z47" s="33"/>
      <c r="AA47" s="33"/>
      <c r="AB47" s="34"/>
      <c r="AC47" s="35"/>
      <c r="AD47" s="31"/>
      <c r="AE47" s="31"/>
      <c r="AF47" s="31"/>
      <c r="AG47" s="31"/>
      <c r="AH47" s="745"/>
      <c r="AI47" s="741"/>
      <c r="AJ47" s="741"/>
      <c r="AK47" s="741"/>
      <c r="AL47" s="741"/>
      <c r="AM47" s="742"/>
    </row>
    <row r="48" spans="1:39" ht="9" customHeight="1">
      <c r="A48" s="750"/>
      <c r="B48" s="62"/>
      <c r="C48" s="752"/>
      <c r="D48" s="752"/>
      <c r="E48" s="752"/>
      <c r="F48" s="752"/>
      <c r="G48" s="752"/>
      <c r="H48" s="752"/>
      <c r="I48" s="754"/>
      <c r="J48" s="739" t="str">
        <f>IF(ISBLANK(partije!L272),"",partije!L272)</f>
        <v/>
      </c>
      <c r="K48" s="739" t="str">
        <f>IF(ISBLANK(partije!M272),"",partije!M272)</f>
        <v/>
      </c>
      <c r="L48" s="739" t="str">
        <f>IF(ISBLANK(partije!N272),"",partije!N272)</f>
        <v/>
      </c>
      <c r="M48" s="739" t="str">
        <f>IF(ISBLANK(partije!O272),"",partije!O272)</f>
        <v/>
      </c>
      <c r="N48" s="739" t="str">
        <f>IF(ISBLANK(partije!P272),"",partije!P272)</f>
        <v/>
      </c>
      <c r="O48" s="739" t="str">
        <f>IF(ISBLANK(partije!Q272),"",partije!Q272)</f>
        <v/>
      </c>
      <c r="P48" s="739" t="str">
        <f>IF(ISBLANK(partije!R272),"",partije!R272)</f>
        <v/>
      </c>
      <c r="Q48" s="42"/>
      <c r="R48" s="42"/>
      <c r="S48" s="42"/>
      <c r="T48" s="42"/>
      <c r="U48" s="42"/>
      <c r="V48" s="42"/>
      <c r="W48" s="42"/>
      <c r="X48" s="33"/>
      <c r="Y48" s="33"/>
      <c r="Z48" s="33"/>
      <c r="AA48" s="33"/>
      <c r="AB48" s="34"/>
      <c r="AC48" s="35"/>
      <c r="AD48" s="31"/>
      <c r="AE48" s="31"/>
      <c r="AF48" s="31"/>
      <c r="AG48" s="31"/>
      <c r="AH48" s="745"/>
      <c r="AI48" s="741"/>
      <c r="AJ48" s="741"/>
      <c r="AK48" s="741"/>
      <c r="AL48" s="741"/>
      <c r="AM48" s="742"/>
    </row>
    <row r="49" spans="1:39" ht="9" customHeight="1">
      <c r="A49" s="750">
        <v>5</v>
      </c>
      <c r="B49" s="62"/>
      <c r="C49" s="751" t="str">
        <f>IF(ISBLANK(partije!J220),"",IF(partije!J220&lt;partije!K220,partije!F220,partije!H220))</f>
        <v/>
      </c>
      <c r="D49" s="751"/>
      <c r="E49" s="751"/>
      <c r="F49" s="751"/>
      <c r="G49" s="751"/>
      <c r="H49" s="751"/>
      <c r="I49" s="751"/>
      <c r="J49" s="740"/>
      <c r="K49" s="740"/>
      <c r="L49" s="740"/>
      <c r="M49" s="740"/>
      <c r="N49" s="740"/>
      <c r="O49" s="740"/>
      <c r="P49" s="740"/>
      <c r="Q49" s="42"/>
      <c r="R49" s="42"/>
      <c r="S49" s="42"/>
      <c r="T49" s="42"/>
      <c r="U49" s="42"/>
      <c r="V49" s="42"/>
      <c r="W49" s="42"/>
      <c r="X49" s="33"/>
      <c r="Y49" s="33"/>
      <c r="Z49" s="33"/>
      <c r="AA49" s="33"/>
      <c r="AB49" s="34"/>
      <c r="AC49" s="35"/>
      <c r="AD49" s="31"/>
      <c r="AE49" s="31"/>
      <c r="AF49" s="31"/>
      <c r="AG49" s="31"/>
      <c r="AH49" s="745"/>
      <c r="AI49" s="741"/>
      <c r="AJ49" s="741"/>
      <c r="AK49" s="741"/>
      <c r="AL49" s="741"/>
      <c r="AM49" s="742"/>
    </row>
    <row r="50" spans="1:39" ht="9" customHeight="1">
      <c r="A50" s="750"/>
      <c r="B50" s="62"/>
      <c r="C50" s="752"/>
      <c r="D50" s="752"/>
      <c r="E50" s="752"/>
      <c r="F50" s="752"/>
      <c r="G50" s="752"/>
      <c r="H50" s="752"/>
      <c r="I50" s="752"/>
      <c r="J50" s="755" t="str">
        <f>IF(ISBLANK(partije!J273),"",IF(partije!J273&gt;partije!K273,partije!F273,partije!H273))</f>
        <v/>
      </c>
      <c r="K50" s="755"/>
      <c r="L50" s="755"/>
      <c r="M50" s="755"/>
      <c r="N50" s="755"/>
      <c r="O50" s="759" t="str">
        <f>IF(ISBLANK(partije!J273),"",IF(partije!J273&gt;partije!K273,partije!J273,partije!K273))</f>
        <v/>
      </c>
      <c r="P50" s="748" t="str">
        <f>IF(ISBLANK(partije!J273),"",IF(partije!J273&gt;partije!K273,partije!K273,partije!J273))</f>
        <v/>
      </c>
      <c r="Q50" s="33"/>
      <c r="R50" s="33"/>
      <c r="S50" s="33"/>
      <c r="T50" s="33"/>
      <c r="U50" s="33"/>
      <c r="V50" s="34"/>
      <c r="W50" s="35"/>
      <c r="X50" s="43"/>
      <c r="Y50" s="43"/>
      <c r="Z50" s="43"/>
      <c r="AA50" s="43"/>
      <c r="AB50" s="41"/>
      <c r="AC50" s="44"/>
      <c r="AD50" s="31"/>
      <c r="AE50" s="31"/>
      <c r="AF50" s="31"/>
      <c r="AG50" s="31"/>
      <c r="AH50" s="745"/>
      <c r="AI50" s="741"/>
      <c r="AJ50" s="741"/>
      <c r="AK50" s="741"/>
      <c r="AL50" s="741"/>
      <c r="AM50" s="742"/>
    </row>
    <row r="51" spans="1:39" ht="9" customHeight="1">
      <c r="A51" s="750">
        <v>6</v>
      </c>
      <c r="B51" s="62"/>
      <c r="C51" s="751" t="str">
        <f>IF(ISBLANK(partije!J221),"",IF(partije!J221&lt;partije!K221,partije!F221,partije!H221))</f>
        <v/>
      </c>
      <c r="D51" s="751"/>
      <c r="E51" s="751"/>
      <c r="F51" s="751"/>
      <c r="G51" s="751"/>
      <c r="H51" s="751"/>
      <c r="I51" s="753"/>
      <c r="J51" s="756"/>
      <c r="K51" s="756"/>
      <c r="L51" s="756"/>
      <c r="M51" s="756"/>
      <c r="N51" s="756"/>
      <c r="O51" s="760"/>
      <c r="P51" s="749"/>
      <c r="Q51" s="33"/>
      <c r="R51" s="33"/>
      <c r="S51" s="33"/>
      <c r="T51" s="33"/>
      <c r="U51" s="33"/>
      <c r="V51" s="34"/>
      <c r="W51" s="35"/>
      <c r="X51" s="43"/>
      <c r="Y51" s="43"/>
      <c r="Z51" s="43"/>
      <c r="AA51" s="43"/>
      <c r="AB51" s="41"/>
      <c r="AC51" s="44"/>
      <c r="AD51" s="31"/>
      <c r="AE51" s="31"/>
      <c r="AF51" s="31"/>
      <c r="AG51" s="31"/>
      <c r="AH51" s="745"/>
      <c r="AI51" s="741"/>
      <c r="AJ51" s="741"/>
      <c r="AK51" s="741"/>
      <c r="AL51" s="741"/>
      <c r="AM51" s="742"/>
    </row>
    <row r="52" spans="1:39" ht="9" customHeight="1">
      <c r="A52" s="750"/>
      <c r="B52" s="62"/>
      <c r="C52" s="752"/>
      <c r="D52" s="752"/>
      <c r="E52" s="752"/>
      <c r="F52" s="752"/>
      <c r="G52" s="752"/>
      <c r="H52" s="752"/>
      <c r="I52" s="754"/>
      <c r="J52" s="739" t="str">
        <f>IF(ISBLANK(partije!L273),"",partije!L273)</f>
        <v/>
      </c>
      <c r="K52" s="739" t="str">
        <f>IF(ISBLANK(partije!M273),"",partije!M273)</f>
        <v/>
      </c>
      <c r="L52" s="739" t="str">
        <f>IF(ISBLANK(partije!N273),"",partije!N273)</f>
        <v/>
      </c>
      <c r="M52" s="739" t="str">
        <f>IF(ISBLANK(partije!O273),"",partije!O273)</f>
        <v/>
      </c>
      <c r="N52" s="739" t="str">
        <f>IF(ISBLANK(partije!P273),"",partije!P273)</f>
        <v/>
      </c>
      <c r="O52" s="739" t="str">
        <f>IF(ISBLANK(partije!Q273),"",partije!Q273)</f>
        <v/>
      </c>
      <c r="P52" s="739" t="str">
        <f>IF(ISBLANK(partije!R273),"",partije!R273)</f>
        <v/>
      </c>
      <c r="Q52" s="33"/>
      <c r="R52" s="746" t="s">
        <v>112</v>
      </c>
      <c r="S52" s="746"/>
      <c r="T52" s="746"/>
      <c r="U52" s="746"/>
      <c r="V52" s="746"/>
      <c r="W52" s="746"/>
      <c r="X52" s="746"/>
      <c r="Y52" s="746"/>
      <c r="Z52" s="746"/>
      <c r="AA52" s="746"/>
      <c r="AB52" s="746"/>
      <c r="AC52" s="746"/>
      <c r="AD52" s="746"/>
      <c r="AE52" s="746"/>
      <c r="AF52" s="746"/>
      <c r="AG52" s="746"/>
      <c r="AH52" s="745"/>
      <c r="AI52" s="741"/>
      <c r="AJ52" s="741"/>
      <c r="AK52" s="741"/>
      <c r="AL52" s="741"/>
      <c r="AM52" s="742"/>
    </row>
    <row r="53" spans="1:39" ht="9" customHeight="1">
      <c r="A53" s="750">
        <v>7</v>
      </c>
      <c r="B53" s="62"/>
      <c r="C53" s="751" t="str">
        <f>IF(ISBLANK(partije!J222),"",IF(partije!J222&lt;partije!K222,partije!F222,partije!H222))</f>
        <v/>
      </c>
      <c r="D53" s="751"/>
      <c r="E53" s="751"/>
      <c r="F53" s="751"/>
      <c r="G53" s="751"/>
      <c r="H53" s="751"/>
      <c r="I53" s="751"/>
      <c r="J53" s="740"/>
      <c r="K53" s="740"/>
      <c r="L53" s="740"/>
      <c r="M53" s="740"/>
      <c r="N53" s="740"/>
      <c r="O53" s="740"/>
      <c r="P53" s="740"/>
      <c r="Q53" s="33"/>
      <c r="R53" s="746"/>
      <c r="S53" s="746"/>
      <c r="T53" s="746"/>
      <c r="U53" s="746"/>
      <c r="V53" s="746"/>
      <c r="W53" s="746"/>
      <c r="X53" s="746"/>
      <c r="Y53" s="746"/>
      <c r="Z53" s="746"/>
      <c r="AA53" s="746"/>
      <c r="AB53" s="746"/>
      <c r="AC53" s="746"/>
      <c r="AD53" s="746"/>
      <c r="AE53" s="746"/>
      <c r="AF53" s="746"/>
      <c r="AG53" s="746"/>
      <c r="AH53" s="745"/>
      <c r="AI53" s="741"/>
      <c r="AJ53" s="741"/>
      <c r="AK53" s="741"/>
      <c r="AL53" s="741"/>
      <c r="AM53" s="742"/>
    </row>
    <row r="54" spans="1:39" ht="9" customHeight="1">
      <c r="A54" s="750"/>
      <c r="B54" s="62"/>
      <c r="C54" s="752"/>
      <c r="D54" s="752"/>
      <c r="E54" s="752"/>
      <c r="F54" s="752"/>
      <c r="G54" s="752"/>
      <c r="H54" s="752"/>
      <c r="I54" s="752"/>
      <c r="J54" s="755" t="str">
        <f>IF(ISBLANK(partije!J274),"",IF(partije!J274&gt;partije!K274,partije!F274,partije!H274))</f>
        <v/>
      </c>
      <c r="K54" s="755"/>
      <c r="L54" s="755"/>
      <c r="M54" s="755"/>
      <c r="N54" s="755"/>
      <c r="O54" s="759" t="str">
        <f>IF(ISBLANK(partije!J274),"",IF(partije!J274&gt;partije!K274,partije!J274,partije!K274))</f>
        <v/>
      </c>
      <c r="P54" s="748" t="str">
        <f>IF(ISBLANK(partije!J274),"",IF(partije!J274&gt;partije!K274,partije!K274,partije!J274))</f>
        <v/>
      </c>
      <c r="Q54" s="43"/>
      <c r="R54" s="746" t="s">
        <v>110</v>
      </c>
      <c r="S54" s="746"/>
      <c r="T54" s="746"/>
      <c r="U54" s="746"/>
      <c r="V54" s="746"/>
      <c r="W54" s="746"/>
      <c r="X54" s="746"/>
      <c r="Y54" s="746"/>
      <c r="Z54" s="746"/>
      <c r="AA54" s="746"/>
      <c r="AB54" s="746"/>
      <c r="AC54" s="746"/>
      <c r="AD54" s="746"/>
      <c r="AE54" s="746"/>
      <c r="AF54" s="746"/>
      <c r="AG54" s="746"/>
      <c r="AH54" s="745"/>
      <c r="AI54" s="741"/>
      <c r="AJ54" s="741"/>
      <c r="AK54" s="741"/>
      <c r="AL54" s="741"/>
      <c r="AM54" s="742"/>
    </row>
    <row r="55" spans="1:39" ht="9" customHeight="1">
      <c r="A55" s="750">
        <v>8</v>
      </c>
      <c r="B55" s="62"/>
      <c r="C55" s="751" t="str">
        <f>IF(ISBLANK(partije!J223),"",IF(partije!J223&lt;partije!K223,partije!F223,partije!H223))</f>
        <v/>
      </c>
      <c r="D55" s="751"/>
      <c r="E55" s="751"/>
      <c r="F55" s="751"/>
      <c r="G55" s="751"/>
      <c r="H55" s="751"/>
      <c r="I55" s="753"/>
      <c r="J55" s="756"/>
      <c r="K55" s="756"/>
      <c r="L55" s="756"/>
      <c r="M55" s="756"/>
      <c r="N55" s="756"/>
      <c r="O55" s="760"/>
      <c r="P55" s="749"/>
      <c r="Q55" s="43"/>
      <c r="R55" s="746"/>
      <c r="S55" s="746"/>
      <c r="T55" s="746"/>
      <c r="U55" s="746"/>
      <c r="V55" s="746"/>
      <c r="W55" s="746"/>
      <c r="X55" s="746"/>
      <c r="Y55" s="746"/>
      <c r="Z55" s="746"/>
      <c r="AA55" s="746"/>
      <c r="AB55" s="746"/>
      <c r="AC55" s="746"/>
      <c r="AD55" s="746"/>
      <c r="AE55" s="746"/>
      <c r="AF55" s="746"/>
      <c r="AG55" s="746"/>
      <c r="AH55" s="745"/>
      <c r="AI55" s="741"/>
      <c r="AJ55" s="741"/>
      <c r="AK55" s="741"/>
      <c r="AL55" s="741"/>
      <c r="AM55" s="742"/>
    </row>
    <row r="56" spans="1:39" ht="9" customHeight="1">
      <c r="A56" s="750"/>
      <c r="B56" s="62"/>
      <c r="C56" s="752"/>
      <c r="D56" s="752"/>
      <c r="E56" s="752"/>
      <c r="F56" s="752"/>
      <c r="G56" s="752"/>
      <c r="H56" s="752"/>
      <c r="I56" s="754"/>
      <c r="J56" s="739" t="str">
        <f>IF(ISBLANK(partije!L274),"",partije!L274)</f>
        <v/>
      </c>
      <c r="K56" s="739" t="str">
        <f>IF(ISBLANK(partije!M274),"",partije!M274)</f>
        <v/>
      </c>
      <c r="L56" s="739" t="str">
        <f>IF(ISBLANK(partije!N274),"",partije!N274)</f>
        <v/>
      </c>
      <c r="M56" s="739" t="str">
        <f>IF(ISBLANK(partije!O274),"",partije!O274)</f>
        <v/>
      </c>
      <c r="N56" s="739" t="str">
        <f>IF(ISBLANK(partije!P274),"",partije!P274)</f>
        <v/>
      </c>
      <c r="O56" s="739" t="str">
        <f>IF(ISBLANK(partije!Q274),"",partije!Q274)</f>
        <v/>
      </c>
      <c r="P56" s="739" t="str">
        <f>IF(ISBLANK(partije!R274),"",partije!R274)</f>
        <v/>
      </c>
      <c r="Q56" s="42"/>
      <c r="R56" s="746" t="s">
        <v>111</v>
      </c>
      <c r="S56" s="746"/>
      <c r="T56" s="746"/>
      <c r="U56" s="746"/>
      <c r="V56" s="746"/>
      <c r="W56" s="746"/>
      <c r="X56" s="746"/>
      <c r="Y56" s="746"/>
      <c r="Z56" s="746"/>
      <c r="AA56" s="746"/>
      <c r="AB56" s="746"/>
      <c r="AC56" s="746"/>
      <c r="AD56" s="746"/>
      <c r="AE56" s="746"/>
      <c r="AF56" s="746"/>
      <c r="AG56" s="746"/>
      <c r="AH56" s="745"/>
      <c r="AI56" s="741"/>
      <c r="AJ56" s="741"/>
      <c r="AK56" s="741"/>
      <c r="AL56" s="741"/>
      <c r="AM56" s="742"/>
    </row>
    <row r="57" spans="1:39" ht="9" customHeight="1">
      <c r="A57" s="64"/>
      <c r="J57" s="740"/>
      <c r="K57" s="740"/>
      <c r="L57" s="740"/>
      <c r="M57" s="740"/>
      <c r="N57" s="740"/>
      <c r="O57" s="740"/>
      <c r="P57" s="740"/>
      <c r="Q57" s="42"/>
      <c r="R57" s="746"/>
      <c r="S57" s="746"/>
      <c r="T57" s="746"/>
      <c r="U57" s="746"/>
      <c r="V57" s="746"/>
      <c r="W57" s="746"/>
      <c r="X57" s="746"/>
      <c r="Y57" s="746"/>
      <c r="Z57" s="746"/>
      <c r="AA57" s="746"/>
      <c r="AB57" s="746"/>
      <c r="AC57" s="746"/>
      <c r="AD57" s="746"/>
      <c r="AE57" s="746"/>
      <c r="AF57" s="746"/>
      <c r="AG57" s="746"/>
      <c r="AH57" s="745"/>
      <c r="AI57" s="741"/>
      <c r="AJ57" s="741"/>
      <c r="AK57" s="741"/>
      <c r="AL57" s="741"/>
      <c r="AM57" s="742"/>
    </row>
    <row r="58" spans="1:39" ht="9" customHeight="1">
      <c r="A58" s="23"/>
      <c r="B58" s="23"/>
      <c r="C58" s="23"/>
      <c r="D58" s="23"/>
      <c r="E58" s="23"/>
      <c r="F58" s="23"/>
      <c r="G58" s="23"/>
      <c r="H58" s="23"/>
      <c r="I58" s="23"/>
      <c r="J58" s="23"/>
      <c r="K58" s="23"/>
      <c r="L58" s="23"/>
      <c r="M58" s="23"/>
      <c r="N58" s="23"/>
      <c r="O58" s="23"/>
      <c r="P58" s="23"/>
      <c r="Q58" s="31"/>
      <c r="R58" s="31"/>
      <c r="S58" s="23"/>
      <c r="T58" s="23"/>
      <c r="U58" s="23"/>
      <c r="V58" s="23"/>
      <c r="W58" s="23"/>
      <c r="X58" s="23"/>
      <c r="Y58" s="23"/>
      <c r="Z58" s="23"/>
      <c r="AA58" s="23"/>
      <c r="AB58" s="23"/>
      <c r="AC58" s="23"/>
      <c r="AD58" s="23"/>
      <c r="AE58" s="23"/>
      <c r="AF58" s="23"/>
      <c r="AG58" s="23"/>
      <c r="AH58" s="747"/>
      <c r="AI58" s="743"/>
      <c r="AJ58" s="743"/>
      <c r="AK58" s="743"/>
      <c r="AL58" s="743"/>
      <c r="AM58" s="744"/>
    </row>
    <row r="59" spans="1:39" ht="11.25" customHeight="1" thickBot="1">
      <c r="A59" s="36"/>
      <c r="B59" s="36"/>
      <c r="C59" s="36"/>
      <c r="D59" s="36"/>
      <c r="E59" s="36"/>
      <c r="F59" s="36"/>
      <c r="G59" s="36"/>
      <c r="H59" s="36"/>
      <c r="I59" s="36"/>
      <c r="J59" s="36"/>
      <c r="K59" s="36"/>
      <c r="L59" s="36"/>
      <c r="M59" s="36"/>
      <c r="N59" s="36"/>
      <c r="O59" s="36"/>
      <c r="P59" s="36"/>
      <c r="Q59" s="36"/>
      <c r="R59" s="36"/>
      <c r="S59" s="36"/>
      <c r="T59" s="36"/>
      <c r="U59" s="36"/>
      <c r="V59" s="36"/>
      <c r="W59" s="36"/>
      <c r="X59" s="36"/>
      <c r="Y59" s="36"/>
      <c r="Z59" s="36"/>
      <c r="AA59" s="36"/>
      <c r="AB59" s="36"/>
      <c r="AC59" s="36"/>
      <c r="AD59" s="36"/>
      <c r="AE59" s="36"/>
      <c r="AF59" s="36"/>
      <c r="AG59" s="36"/>
      <c r="AH59" s="36"/>
      <c r="AI59" s="36"/>
      <c r="AJ59" s="17"/>
      <c r="AK59" s="36"/>
      <c r="AL59" s="36"/>
      <c r="AM59" s="36"/>
    </row>
    <row r="60" spans="1:39" ht="17.25" customHeight="1" thickTop="1">
      <c r="A60" s="37" t="str">
        <f>CONCATENATE(info!C6,", ",info!C5)</f>
        <v>Niš, 15.04.2017.</v>
      </c>
      <c r="B60" s="38"/>
      <c r="D60" s="39"/>
      <c r="E60" s="39"/>
      <c r="F60" s="39"/>
      <c r="G60" s="39"/>
      <c r="H60" s="39"/>
      <c r="I60" s="39"/>
      <c r="J60" s="40"/>
      <c r="K60" s="40"/>
      <c r="L60" s="40"/>
      <c r="M60" s="40"/>
      <c r="N60" s="40"/>
      <c r="O60" s="40"/>
      <c r="P60" s="40"/>
      <c r="Q60" s="40"/>
      <c r="R60" s="40"/>
      <c r="S60" s="40"/>
      <c r="T60" s="40"/>
      <c r="U60" s="40"/>
      <c r="V60" s="40"/>
      <c r="W60" s="40"/>
      <c r="X60" s="40"/>
      <c r="Y60" s="40"/>
      <c r="Z60" s="40"/>
      <c r="AA60" s="40"/>
      <c r="AB60" s="40"/>
      <c r="AC60" s="40"/>
      <c r="AD60" s="40"/>
      <c r="AE60" s="40"/>
      <c r="AF60" s="40"/>
      <c r="AG60" s="40"/>
      <c r="AH60" s="40"/>
      <c r="AI60" s="40"/>
      <c r="AJ60" s="40"/>
      <c r="AK60" s="41"/>
      <c r="AL60" s="41"/>
      <c r="AM60" s="41" t="str">
        <f>info!C7</f>
        <v>STK "Palilula"</v>
      </c>
    </row>
  </sheetData>
  <sheetProtection selectLockedCells="1"/>
  <mergeCells count="388">
    <mergeCell ref="AE4:AE5"/>
    <mergeCell ref="AF4:AF5"/>
    <mergeCell ref="J3:P3"/>
    <mergeCell ref="Q3:W3"/>
    <mergeCell ref="AA3:AF3"/>
    <mergeCell ref="P6:P7"/>
    <mergeCell ref="AA6:AA7"/>
    <mergeCell ref="AB6:AB7"/>
    <mergeCell ref="Q6:U7"/>
    <mergeCell ref="V6:V7"/>
    <mergeCell ref="N6:N7"/>
    <mergeCell ref="O6:O7"/>
    <mergeCell ref="AC6:AC7"/>
    <mergeCell ref="AD6:AD7"/>
    <mergeCell ref="AM6:AM7"/>
    <mergeCell ref="AG3:AL3"/>
    <mergeCell ref="C4:I4"/>
    <mergeCell ref="J4:N5"/>
    <mergeCell ref="O4:O5"/>
    <mergeCell ref="P4:P5"/>
    <mergeCell ref="Y4:Y5"/>
    <mergeCell ref="Z4:AD5"/>
    <mergeCell ref="A7:A8"/>
    <mergeCell ref="B7:B8"/>
    <mergeCell ref="C7:I8"/>
    <mergeCell ref="J8:N9"/>
    <mergeCell ref="O8:O9"/>
    <mergeCell ref="A5:A6"/>
    <mergeCell ref="B5:B6"/>
    <mergeCell ref="C5:I6"/>
    <mergeCell ref="J6:J7"/>
    <mergeCell ref="K6:K7"/>
    <mergeCell ref="AI8:AI9"/>
    <mergeCell ref="AJ8:AJ9"/>
    <mergeCell ref="AG6:AK7"/>
    <mergeCell ref="AL6:AL7"/>
    <mergeCell ref="AE6:AE7"/>
    <mergeCell ref="AF6:AF7"/>
    <mergeCell ref="R8:R9"/>
    <mergeCell ref="S8:S9"/>
    <mergeCell ref="L6:L7"/>
    <mergeCell ref="M6:M7"/>
    <mergeCell ref="V8:V9"/>
    <mergeCell ref="W8:W9"/>
    <mergeCell ref="Y8:Y9"/>
    <mergeCell ref="Z8:AD9"/>
    <mergeCell ref="W6:W7"/>
    <mergeCell ref="Z6:Z7"/>
    <mergeCell ref="AM8:AM9"/>
    <mergeCell ref="A9:A10"/>
    <mergeCell ref="B9:B10"/>
    <mergeCell ref="C9:I10"/>
    <mergeCell ref="J10:J11"/>
    <mergeCell ref="K10:K11"/>
    <mergeCell ref="AK8:AK9"/>
    <mergeCell ref="AL8:AL9"/>
    <mergeCell ref="AG8:AG9"/>
    <mergeCell ref="AH8:AH9"/>
    <mergeCell ref="AC10:AC11"/>
    <mergeCell ref="AD10:AD11"/>
    <mergeCell ref="P8:P9"/>
    <mergeCell ref="Q8:Q9"/>
    <mergeCell ref="L10:L11"/>
    <mergeCell ref="M10:M11"/>
    <mergeCell ref="T8:T9"/>
    <mergeCell ref="U8:U9"/>
    <mergeCell ref="AE8:AE9"/>
    <mergeCell ref="AF8:AF9"/>
    <mergeCell ref="N10:N11"/>
    <mergeCell ref="O10:O11"/>
    <mergeCell ref="A11:A12"/>
    <mergeCell ref="B11:B12"/>
    <mergeCell ref="AE10:AE11"/>
    <mergeCell ref="AF10:AF11"/>
    <mergeCell ref="J12:N13"/>
    <mergeCell ref="O12:O13"/>
    <mergeCell ref="P12:P13"/>
    <mergeCell ref="AE12:AE13"/>
    <mergeCell ref="AF12:AF13"/>
    <mergeCell ref="M14:M15"/>
    <mergeCell ref="N14:N15"/>
    <mergeCell ref="W14:W15"/>
    <mergeCell ref="Z14:Z15"/>
    <mergeCell ref="V14:V15"/>
    <mergeCell ref="AA10:AA11"/>
    <mergeCell ref="AB10:AB11"/>
    <mergeCell ref="O14:O15"/>
    <mergeCell ref="AA14:AA15"/>
    <mergeCell ref="AB14:AB15"/>
    <mergeCell ref="Y12:Y13"/>
    <mergeCell ref="Z12:AD13"/>
    <mergeCell ref="P10:P11"/>
    <mergeCell ref="Z10:Z11"/>
    <mergeCell ref="P14:P15"/>
    <mergeCell ref="Q14:U15"/>
    <mergeCell ref="C11:I12"/>
    <mergeCell ref="AM16:AM17"/>
    <mergeCell ref="A17:A18"/>
    <mergeCell ref="J18:J19"/>
    <mergeCell ref="K18:K19"/>
    <mergeCell ref="R16:R17"/>
    <mergeCell ref="S16:S17"/>
    <mergeCell ref="T16:T17"/>
    <mergeCell ref="U16:U17"/>
    <mergeCell ref="AG14:AK15"/>
    <mergeCell ref="AL14:AL15"/>
    <mergeCell ref="AC14:AC15"/>
    <mergeCell ref="AD14:AD15"/>
    <mergeCell ref="AE14:AE15"/>
    <mergeCell ref="AF14:AF15"/>
    <mergeCell ref="AM14:AM15"/>
    <mergeCell ref="A15:A16"/>
    <mergeCell ref="B15:B16"/>
    <mergeCell ref="A13:A14"/>
    <mergeCell ref="B13:B14"/>
    <mergeCell ref="C13:I14"/>
    <mergeCell ref="J14:J15"/>
    <mergeCell ref="K14:K15"/>
    <mergeCell ref="L14:L15"/>
    <mergeCell ref="O18:O19"/>
    <mergeCell ref="AC22:AC23"/>
    <mergeCell ref="AD22:AD23"/>
    <mergeCell ref="AE22:AE23"/>
    <mergeCell ref="AA18:AA19"/>
    <mergeCell ref="AI16:AI17"/>
    <mergeCell ref="AJ16:AJ17"/>
    <mergeCell ref="Y16:Y17"/>
    <mergeCell ref="Z16:AD17"/>
    <mergeCell ref="AC18:AC19"/>
    <mergeCell ref="AD18:AD19"/>
    <mergeCell ref="AE20:AE21"/>
    <mergeCell ref="AF20:AF21"/>
    <mergeCell ref="P22:P23"/>
    <mergeCell ref="N18:N19"/>
    <mergeCell ref="S24:S25"/>
    <mergeCell ref="J24:N25"/>
    <mergeCell ref="O24:O25"/>
    <mergeCell ref="P24:P25"/>
    <mergeCell ref="A23:A24"/>
    <mergeCell ref="AK16:AK17"/>
    <mergeCell ref="AL16:AL17"/>
    <mergeCell ref="AG16:AG17"/>
    <mergeCell ref="AH16:AH17"/>
    <mergeCell ref="AE18:AE19"/>
    <mergeCell ref="AF18:AF19"/>
    <mergeCell ref="P18:P19"/>
    <mergeCell ref="Z18:Z19"/>
    <mergeCell ref="A19:A20"/>
    <mergeCell ref="B19:B20"/>
    <mergeCell ref="C19:I20"/>
    <mergeCell ref="J20:N21"/>
    <mergeCell ref="A21:A22"/>
    <mergeCell ref="B21:B22"/>
    <mergeCell ref="C21:I22"/>
    <mergeCell ref="J22:J23"/>
    <mergeCell ref="L18:L19"/>
    <mergeCell ref="M18:M19"/>
    <mergeCell ref="B17:B18"/>
    <mergeCell ref="C17:I18"/>
    <mergeCell ref="W22:W23"/>
    <mergeCell ref="Z22:Z23"/>
    <mergeCell ref="O20:O21"/>
    <mergeCell ref="P20:P21"/>
    <mergeCell ref="Y20:Y21"/>
    <mergeCell ref="Z20:AD21"/>
    <mergeCell ref="AF16:AF17"/>
    <mergeCell ref="AB18:AB19"/>
    <mergeCell ref="V16:V17"/>
    <mergeCell ref="W16:W17"/>
    <mergeCell ref="C15:I16"/>
    <mergeCell ref="J16:N17"/>
    <mergeCell ref="O16:O17"/>
    <mergeCell ref="P16:P17"/>
    <mergeCell ref="Q16:Q17"/>
    <mergeCell ref="AE16:AE17"/>
    <mergeCell ref="K22:K23"/>
    <mergeCell ref="L22:L23"/>
    <mergeCell ref="AA22:AA23"/>
    <mergeCell ref="AB22:AB23"/>
    <mergeCell ref="N22:N23"/>
    <mergeCell ref="O22:O23"/>
    <mergeCell ref="AM22:AM23"/>
    <mergeCell ref="AG22:AK23"/>
    <mergeCell ref="AL22:AL23"/>
    <mergeCell ref="AM24:AM25"/>
    <mergeCell ref="V22:V23"/>
    <mergeCell ref="AL24:AL25"/>
    <mergeCell ref="Z24:AD25"/>
    <mergeCell ref="AE24:AE25"/>
    <mergeCell ref="AF24:AF25"/>
    <mergeCell ref="AK24:AK25"/>
    <mergeCell ref="AG24:AG25"/>
    <mergeCell ref="AH24:AH25"/>
    <mergeCell ref="AI24:AI25"/>
    <mergeCell ref="AJ24:AJ25"/>
    <mergeCell ref="AF22:AF23"/>
    <mergeCell ref="Y24:Y25"/>
    <mergeCell ref="R24:R25"/>
    <mergeCell ref="Q24:Q25"/>
    <mergeCell ref="Q22:U23"/>
    <mergeCell ref="T24:T25"/>
    <mergeCell ref="U24:U25"/>
    <mergeCell ref="V24:V25"/>
    <mergeCell ref="W24:W25"/>
    <mergeCell ref="B23:B24"/>
    <mergeCell ref="C23:I24"/>
    <mergeCell ref="M22:M23"/>
    <mergeCell ref="AF28:AF29"/>
    <mergeCell ref="AE30:AE31"/>
    <mergeCell ref="AF30:AF31"/>
    <mergeCell ref="N26:N27"/>
    <mergeCell ref="O26:O27"/>
    <mergeCell ref="Y28:Y29"/>
    <mergeCell ref="Z28:AD29"/>
    <mergeCell ref="P26:P27"/>
    <mergeCell ref="AA26:AA27"/>
    <mergeCell ref="V30:V31"/>
    <mergeCell ref="AB26:AB27"/>
    <mergeCell ref="AE26:AE27"/>
    <mergeCell ref="Z26:Z27"/>
    <mergeCell ref="AC26:AC27"/>
    <mergeCell ref="AD26:AD27"/>
    <mergeCell ref="AF26:AF27"/>
    <mergeCell ref="L26:L27"/>
    <mergeCell ref="M26:M27"/>
    <mergeCell ref="B29:B30"/>
    <mergeCell ref="C29:I30"/>
    <mergeCell ref="J30:J31"/>
    <mergeCell ref="K30:K31"/>
    <mergeCell ref="L30:L31"/>
    <mergeCell ref="A25:A26"/>
    <mergeCell ref="B25:B26"/>
    <mergeCell ref="C25:I26"/>
    <mergeCell ref="J26:J27"/>
    <mergeCell ref="K26:K27"/>
    <mergeCell ref="AE32:AE33"/>
    <mergeCell ref="A31:A32"/>
    <mergeCell ref="B31:B32"/>
    <mergeCell ref="C31:I32"/>
    <mergeCell ref="J32:N33"/>
    <mergeCell ref="O32:O33"/>
    <mergeCell ref="V32:V33"/>
    <mergeCell ref="Q30:U31"/>
    <mergeCell ref="A29:A30"/>
    <mergeCell ref="O30:O31"/>
    <mergeCell ref="P30:P31"/>
    <mergeCell ref="W32:W33"/>
    <mergeCell ref="M30:M31"/>
    <mergeCell ref="N30:N31"/>
    <mergeCell ref="AE28:AE29"/>
    <mergeCell ref="A27:A28"/>
    <mergeCell ref="B27:B28"/>
    <mergeCell ref="C27:I28"/>
    <mergeCell ref="J28:N29"/>
    <mergeCell ref="O28:O29"/>
    <mergeCell ref="P28:P29"/>
    <mergeCell ref="Q32:Q33"/>
    <mergeCell ref="R32:R33"/>
    <mergeCell ref="W30:W31"/>
    <mergeCell ref="AM30:AM31"/>
    <mergeCell ref="AL32:AL33"/>
    <mergeCell ref="AJ32:AJ33"/>
    <mergeCell ref="AK32:AK33"/>
    <mergeCell ref="AG32:AG33"/>
    <mergeCell ref="AG30:AK31"/>
    <mergeCell ref="AL30:AL31"/>
    <mergeCell ref="AH32:AH33"/>
    <mergeCell ref="AM32:AM33"/>
    <mergeCell ref="AI32:AI33"/>
    <mergeCell ref="AE34:AE35"/>
    <mergeCell ref="A35:A36"/>
    <mergeCell ref="J36:N36"/>
    <mergeCell ref="L34:L35"/>
    <mergeCell ref="O34:O35"/>
    <mergeCell ref="AF34:AF35"/>
    <mergeCell ref="M34:M35"/>
    <mergeCell ref="P34:P35"/>
    <mergeCell ref="Z34:Z35"/>
    <mergeCell ref="B35:B36"/>
    <mergeCell ref="C35:G36"/>
    <mergeCell ref="H35:H36"/>
    <mergeCell ref="I35:I36"/>
    <mergeCell ref="A33:A34"/>
    <mergeCell ref="B33:B34"/>
    <mergeCell ref="C33:I34"/>
    <mergeCell ref="J34:J35"/>
    <mergeCell ref="K34:K35"/>
    <mergeCell ref="AF32:AF33"/>
    <mergeCell ref="T32:T33"/>
    <mergeCell ref="U32:U33"/>
    <mergeCell ref="Z32:AD33"/>
    <mergeCell ref="Y32:Y33"/>
    <mergeCell ref="N34:N35"/>
    <mergeCell ref="AA34:AA35"/>
    <mergeCell ref="AB34:AB35"/>
    <mergeCell ref="AC34:AC35"/>
    <mergeCell ref="AD34:AD35"/>
    <mergeCell ref="AC30:AC31"/>
    <mergeCell ref="AD30:AD31"/>
    <mergeCell ref="P32:P33"/>
    <mergeCell ref="S32:S33"/>
    <mergeCell ref="J38:P39"/>
    <mergeCell ref="Z30:Z31"/>
    <mergeCell ref="AA30:AA31"/>
    <mergeCell ref="AB30:AB31"/>
    <mergeCell ref="AH39:AJ40"/>
    <mergeCell ref="AH37:AJ38"/>
    <mergeCell ref="AK37:AL38"/>
    <mergeCell ref="A45:A46"/>
    <mergeCell ref="C45:I46"/>
    <mergeCell ref="AH45:AK46"/>
    <mergeCell ref="O42:O43"/>
    <mergeCell ref="P42:P43"/>
    <mergeCell ref="AK43:AL44"/>
    <mergeCell ref="J44:J45"/>
    <mergeCell ref="AK39:AL40"/>
    <mergeCell ref="A41:A42"/>
    <mergeCell ref="C41:I42"/>
    <mergeCell ref="AH41:AJ42"/>
    <mergeCell ref="AK41:AL42"/>
    <mergeCell ref="J42:N43"/>
    <mergeCell ref="C38:C39"/>
    <mergeCell ref="D38:I39"/>
    <mergeCell ref="P44:P45"/>
    <mergeCell ref="K44:K45"/>
    <mergeCell ref="AH43:AJ44"/>
    <mergeCell ref="A49:A50"/>
    <mergeCell ref="C49:I50"/>
    <mergeCell ref="A47:A48"/>
    <mergeCell ref="C47:I48"/>
    <mergeCell ref="O54:O55"/>
    <mergeCell ref="P52:P53"/>
    <mergeCell ref="P50:P51"/>
    <mergeCell ref="A43:A44"/>
    <mergeCell ref="C43:I44"/>
    <mergeCell ref="L44:L45"/>
    <mergeCell ref="M44:M45"/>
    <mergeCell ref="N44:N45"/>
    <mergeCell ref="O44:O45"/>
    <mergeCell ref="P46:P47"/>
    <mergeCell ref="J48:J49"/>
    <mergeCell ref="K48:K49"/>
    <mergeCell ref="AL51:AM52"/>
    <mergeCell ref="R52:AG53"/>
    <mergeCell ref="AH51:AK52"/>
    <mergeCell ref="AH47:AK48"/>
    <mergeCell ref="M48:M49"/>
    <mergeCell ref="N48:N49"/>
    <mergeCell ref="O48:O49"/>
    <mergeCell ref="P48:P49"/>
    <mergeCell ref="AL45:AM46"/>
    <mergeCell ref="AL47:AM48"/>
    <mergeCell ref="AH49:AK50"/>
    <mergeCell ref="AL49:AM50"/>
    <mergeCell ref="J50:N51"/>
    <mergeCell ref="O50:O51"/>
    <mergeCell ref="L48:L49"/>
    <mergeCell ref="J46:N47"/>
    <mergeCell ref="O46:O47"/>
    <mergeCell ref="O52:O53"/>
    <mergeCell ref="O56:O57"/>
    <mergeCell ref="L56:L57"/>
    <mergeCell ref="M56:M57"/>
    <mergeCell ref="A51:A52"/>
    <mergeCell ref="A53:A54"/>
    <mergeCell ref="C53:I54"/>
    <mergeCell ref="A55:A56"/>
    <mergeCell ref="C51:I52"/>
    <mergeCell ref="C55:I56"/>
    <mergeCell ref="N56:N57"/>
    <mergeCell ref="L52:L53"/>
    <mergeCell ref="M52:M53"/>
    <mergeCell ref="J52:J53"/>
    <mergeCell ref="K52:K53"/>
    <mergeCell ref="J56:J57"/>
    <mergeCell ref="K56:K57"/>
    <mergeCell ref="J54:N55"/>
    <mergeCell ref="N52:N53"/>
    <mergeCell ref="P56:P57"/>
    <mergeCell ref="AL57:AM58"/>
    <mergeCell ref="AH55:AK56"/>
    <mergeCell ref="AL55:AM56"/>
    <mergeCell ref="R54:AG55"/>
    <mergeCell ref="AH57:AK58"/>
    <mergeCell ref="R56:AG57"/>
    <mergeCell ref="AH53:AK54"/>
    <mergeCell ref="P54:P55"/>
    <mergeCell ref="AL53:AM54"/>
  </mergeCells>
  <phoneticPr fontId="38" type="noConversion"/>
  <conditionalFormatting sqref="P1">
    <cfRule type="expression" dxfId="83" priority="3" stopIfTrue="1">
      <formula>"ISNA(P4)"</formula>
    </cfRule>
  </conditionalFormatting>
  <conditionalFormatting sqref="P1">
    <cfRule type="expression" dxfId="82" priority="1" stopIfTrue="1">
      <formula>ISERROR(P1)</formula>
    </cfRule>
    <cfRule type="expression" dxfId="81" priority="2" stopIfTrue="1">
      <formula>ISERROR(P1)</formula>
    </cfRule>
  </conditionalFormatting>
  <pageMargins left="0.31496062992125984" right="0.19685039370078741" top="0.26" bottom="0.15748031496062992" header="0.19" footer="0.19685039370078741"/>
  <pageSetup paperSize="9" orientation="landscape" r:id="rId1"/>
  <headerFooter alignWithMargins="0"/>
</worksheet>
</file>

<file path=xl/worksheets/sheet2.xml><?xml version="1.0" encoding="utf-8"?>
<worksheet xmlns="http://schemas.openxmlformats.org/spreadsheetml/2006/main" xmlns:r="http://schemas.openxmlformats.org/officeDocument/2006/relationships">
  <sheetPr codeName="Sheet3"/>
  <dimension ref="A1:K491"/>
  <sheetViews>
    <sheetView zoomScaleSheetLayoutView="90" workbookViewId="0">
      <selection activeCell="C12" sqref="C12"/>
    </sheetView>
  </sheetViews>
  <sheetFormatPr defaultRowHeight="10.5" customHeight="1"/>
  <cols>
    <col min="1" max="1" width="5.140625" style="327" customWidth="1"/>
    <col min="2" max="2" width="35.7109375" style="530" customWidth="1"/>
    <col min="3" max="3" width="30.7109375" style="530" customWidth="1"/>
    <col min="4" max="5" width="7.85546875" style="327" customWidth="1"/>
    <col min="6" max="6" width="7.85546875" style="531" customWidth="1"/>
    <col min="7" max="7" width="5" style="512" customWidth="1"/>
    <col min="8" max="9" width="18.140625" style="513" customWidth="1"/>
    <col min="10" max="10" width="9.140625" style="512"/>
    <col min="11" max="11" width="12.7109375" style="512" bestFit="1" customWidth="1"/>
    <col min="12" max="16384" width="9.140625" style="512"/>
  </cols>
  <sheetData>
    <row r="1" spans="1:9" ht="24" customHeight="1" thickBot="1">
      <c r="A1" s="323" t="s">
        <v>176</v>
      </c>
      <c r="B1" s="435" t="s">
        <v>206</v>
      </c>
      <c r="C1" s="435"/>
      <c r="D1" s="436" t="s">
        <v>176</v>
      </c>
      <c r="E1" s="436" t="s">
        <v>176</v>
      </c>
      <c r="F1" s="437" t="s">
        <v>176</v>
      </c>
    </row>
    <row r="2" spans="1:9" ht="15" customHeight="1" thickTop="1">
      <c r="A2" s="324"/>
      <c r="B2" s="514"/>
      <c r="C2" s="514"/>
      <c r="D2" s="324"/>
      <c r="E2" s="324"/>
      <c r="F2" s="515"/>
    </row>
    <row r="3" spans="1:9" ht="24.75" customHeight="1">
      <c r="A3" s="325"/>
      <c r="B3" s="438" t="s">
        <v>25</v>
      </c>
      <c r="C3" s="438" t="s">
        <v>26</v>
      </c>
      <c r="D3" s="540" t="s">
        <v>193</v>
      </c>
      <c r="E3" s="439" t="s">
        <v>138</v>
      </c>
      <c r="F3" s="440" t="s">
        <v>16</v>
      </c>
      <c r="G3" s="516"/>
      <c r="H3" s="517"/>
      <c r="I3" s="517"/>
    </row>
    <row r="4" spans="1:9" ht="15.75" customHeight="1">
      <c r="A4" s="326">
        <v>1</v>
      </c>
      <c r="B4" s="518" t="s">
        <v>209</v>
      </c>
      <c r="C4" s="518" t="s">
        <v>201</v>
      </c>
      <c r="D4" s="519"/>
      <c r="E4" s="520"/>
      <c r="F4" s="521"/>
      <c r="G4" s="522"/>
      <c r="H4" s="456"/>
    </row>
    <row r="5" spans="1:9" ht="15.75" customHeight="1">
      <c r="A5" s="326">
        <v>2</v>
      </c>
      <c r="B5" s="518" t="s">
        <v>210</v>
      </c>
      <c r="C5" s="518" t="s">
        <v>211</v>
      </c>
      <c r="D5" s="519"/>
      <c r="E5" s="520"/>
      <c r="F5" s="521"/>
      <c r="G5" s="523"/>
      <c r="H5" s="456"/>
      <c r="I5" s="517"/>
    </row>
    <row r="6" spans="1:9" ht="15.75" customHeight="1">
      <c r="A6" s="326">
        <v>3</v>
      </c>
      <c r="B6" s="518" t="s">
        <v>212</v>
      </c>
      <c r="C6" s="518" t="s">
        <v>213</v>
      </c>
      <c r="D6" s="519"/>
      <c r="E6" s="520"/>
      <c r="F6" s="521"/>
      <c r="G6" s="522"/>
      <c r="H6" s="456"/>
      <c r="I6" s="517"/>
    </row>
    <row r="7" spans="1:9" ht="15.75" customHeight="1">
      <c r="A7" s="326">
        <v>4</v>
      </c>
      <c r="B7" s="518" t="s">
        <v>214</v>
      </c>
      <c r="C7" s="518" t="s">
        <v>213</v>
      </c>
      <c r="D7" s="519"/>
      <c r="E7" s="520"/>
      <c r="F7" s="521"/>
      <c r="G7" s="523"/>
      <c r="H7" s="456"/>
      <c r="I7" s="524"/>
    </row>
    <row r="8" spans="1:9" ht="15.75" customHeight="1">
      <c r="A8" s="326">
        <v>5</v>
      </c>
      <c r="D8" s="519"/>
      <c r="E8" s="520"/>
      <c r="F8" s="521"/>
      <c r="G8" s="522"/>
      <c r="H8" s="456"/>
      <c r="I8" s="517"/>
    </row>
    <row r="9" spans="1:9" ht="15.75" customHeight="1">
      <c r="A9" s="326">
        <v>6</v>
      </c>
      <c r="D9" s="519"/>
      <c r="E9" s="520"/>
      <c r="F9" s="521"/>
      <c r="G9" s="522"/>
      <c r="H9" s="456"/>
      <c r="I9" s="517"/>
    </row>
    <row r="10" spans="1:9" ht="15.75" customHeight="1">
      <c r="A10" s="326">
        <v>7</v>
      </c>
      <c r="B10" s="518"/>
      <c r="C10" s="518"/>
      <c r="D10" s="519"/>
      <c r="E10" s="520"/>
      <c r="F10" s="521"/>
      <c r="G10" s="523"/>
      <c r="H10" s="456"/>
      <c r="I10" s="524"/>
    </row>
    <row r="11" spans="1:9" ht="15.75" customHeight="1">
      <c r="A11" s="326">
        <v>8</v>
      </c>
      <c r="B11" s="518"/>
      <c r="C11" s="518"/>
      <c r="D11" s="519"/>
      <c r="E11" s="520"/>
      <c r="F11" s="521"/>
      <c r="G11" s="523"/>
      <c r="H11" s="456"/>
      <c r="I11" s="517"/>
    </row>
    <row r="12" spans="1:9" ht="15.75" customHeight="1">
      <c r="A12" s="326">
        <v>9</v>
      </c>
      <c r="B12" s="518"/>
      <c r="C12" s="518"/>
      <c r="D12" s="519"/>
      <c r="E12" s="520"/>
      <c r="F12" s="521"/>
      <c r="G12" s="522"/>
      <c r="H12" s="456"/>
      <c r="I12" s="517"/>
    </row>
    <row r="13" spans="1:9" ht="15.75" customHeight="1">
      <c r="A13" s="326">
        <v>10</v>
      </c>
      <c r="B13" s="518"/>
      <c r="C13" s="518"/>
      <c r="D13" s="519"/>
      <c r="E13" s="520"/>
      <c r="F13" s="521"/>
      <c r="G13" s="522"/>
      <c r="H13" s="456"/>
      <c r="I13" s="517"/>
    </row>
    <row r="14" spans="1:9" ht="15.75" customHeight="1">
      <c r="A14" s="326">
        <v>11</v>
      </c>
      <c r="B14" s="518"/>
      <c r="C14" s="518"/>
      <c r="D14" s="519"/>
      <c r="E14" s="520"/>
      <c r="F14" s="521"/>
      <c r="G14" s="522"/>
      <c r="H14" s="456"/>
      <c r="I14" s="517"/>
    </row>
    <row r="15" spans="1:9" ht="15.75" customHeight="1">
      <c r="A15" s="326">
        <v>12</v>
      </c>
      <c r="B15" s="518"/>
      <c r="C15" s="518"/>
      <c r="D15" s="519"/>
      <c r="E15" s="520"/>
      <c r="F15" s="521"/>
      <c r="G15" s="522"/>
      <c r="H15" s="456"/>
      <c r="I15" s="517"/>
    </row>
    <row r="16" spans="1:9" ht="15.75" customHeight="1">
      <c r="A16" s="326">
        <v>13</v>
      </c>
      <c r="B16" s="518"/>
      <c r="C16" s="518"/>
      <c r="D16" s="519"/>
      <c r="E16" s="520"/>
      <c r="F16" s="521"/>
      <c r="G16" s="523"/>
      <c r="H16" s="456"/>
    </row>
    <row r="17" spans="1:8" ht="15.75" customHeight="1">
      <c r="A17" s="326">
        <v>14</v>
      </c>
      <c r="B17" s="518"/>
      <c r="C17" s="518"/>
      <c r="D17" s="519"/>
      <c r="E17" s="520"/>
      <c r="F17" s="521"/>
      <c r="G17" s="523"/>
      <c r="H17" s="456"/>
    </row>
    <row r="18" spans="1:8" ht="15.75" customHeight="1">
      <c r="A18" s="326">
        <v>15</v>
      </c>
      <c r="B18" s="518"/>
      <c r="C18" s="518"/>
      <c r="D18" s="519"/>
      <c r="E18" s="520"/>
      <c r="F18" s="521"/>
      <c r="G18" s="523"/>
      <c r="H18" s="456"/>
    </row>
    <row r="19" spans="1:8" ht="15.75" customHeight="1">
      <c r="A19" s="326">
        <v>16</v>
      </c>
      <c r="B19" s="518"/>
      <c r="C19" s="518"/>
      <c r="D19" s="519"/>
      <c r="E19" s="520"/>
      <c r="F19" s="521"/>
      <c r="G19" s="523"/>
      <c r="H19" s="456"/>
    </row>
    <row r="20" spans="1:8" ht="15.75" customHeight="1">
      <c r="A20" s="326">
        <v>17</v>
      </c>
      <c r="B20" s="518"/>
      <c r="C20" s="518"/>
      <c r="D20" s="519"/>
      <c r="E20" s="520"/>
      <c r="F20" s="521"/>
      <c r="G20" s="516"/>
      <c r="H20" s="456"/>
    </row>
    <row r="21" spans="1:8" ht="15.75" customHeight="1">
      <c r="A21" s="326">
        <v>18</v>
      </c>
      <c r="B21" s="518"/>
      <c r="C21" s="518"/>
      <c r="D21" s="519"/>
      <c r="E21" s="520"/>
      <c r="F21" s="521"/>
      <c r="G21" s="525"/>
      <c r="H21" s="456"/>
    </row>
    <row r="22" spans="1:8" ht="15.75" customHeight="1">
      <c r="A22" s="326">
        <v>19</v>
      </c>
      <c r="B22" s="518"/>
      <c r="C22" s="518"/>
      <c r="D22" s="519"/>
      <c r="E22" s="520"/>
      <c r="F22" s="521"/>
      <c r="G22" s="525"/>
      <c r="H22" s="517"/>
    </row>
    <row r="23" spans="1:8" ht="15.75" customHeight="1">
      <c r="A23" s="326">
        <v>20</v>
      </c>
      <c r="B23" s="518"/>
      <c r="C23" s="518"/>
      <c r="D23" s="519"/>
      <c r="E23" s="520"/>
      <c r="F23" s="521"/>
      <c r="G23" s="525"/>
      <c r="H23" s="526"/>
    </row>
    <row r="24" spans="1:8" ht="15.75" customHeight="1">
      <c r="A24" s="326">
        <v>21</v>
      </c>
      <c r="B24" s="518"/>
      <c r="C24" s="518"/>
      <c r="D24" s="519"/>
      <c r="E24" s="520"/>
      <c r="F24" s="521"/>
      <c r="G24" s="525"/>
      <c r="H24" s="456"/>
    </row>
    <row r="25" spans="1:8" ht="15.75" customHeight="1">
      <c r="A25" s="326">
        <v>22</v>
      </c>
      <c r="B25" s="518"/>
      <c r="C25" s="518"/>
      <c r="D25" s="519"/>
      <c r="E25" s="520"/>
      <c r="F25" s="521"/>
      <c r="G25" s="525"/>
      <c r="H25" s="456"/>
    </row>
    <row r="26" spans="1:8" ht="15.75" customHeight="1">
      <c r="A26" s="326">
        <v>23</v>
      </c>
      <c r="B26" s="518"/>
      <c r="C26" s="518"/>
      <c r="D26" s="519"/>
      <c r="E26" s="520"/>
      <c r="F26" s="521"/>
      <c r="G26" s="525"/>
      <c r="H26" s="456"/>
    </row>
    <row r="27" spans="1:8" ht="15.75" customHeight="1">
      <c r="A27" s="326">
        <v>24</v>
      </c>
      <c r="B27" s="518"/>
      <c r="C27" s="518"/>
      <c r="D27" s="519"/>
      <c r="E27" s="520"/>
      <c r="F27" s="521"/>
      <c r="G27" s="525"/>
      <c r="H27" s="456"/>
    </row>
    <row r="28" spans="1:8" ht="15.75" customHeight="1">
      <c r="A28" s="326">
        <v>25</v>
      </c>
      <c r="B28" s="518"/>
      <c r="C28" s="518"/>
      <c r="D28" s="519"/>
      <c r="E28" s="520"/>
      <c r="F28" s="521"/>
      <c r="G28" s="525"/>
      <c r="H28" s="456"/>
    </row>
    <row r="29" spans="1:8" ht="15.75" customHeight="1">
      <c r="A29" s="326">
        <v>26</v>
      </c>
      <c r="B29" s="518"/>
      <c r="C29" s="518"/>
      <c r="D29" s="519"/>
      <c r="E29" s="520"/>
      <c r="F29" s="521"/>
      <c r="G29" s="525"/>
      <c r="H29" s="456"/>
    </row>
    <row r="30" spans="1:8" ht="15.75" customHeight="1">
      <c r="A30" s="326">
        <v>27</v>
      </c>
      <c r="B30" s="518"/>
      <c r="C30" s="518"/>
      <c r="D30" s="519"/>
      <c r="E30" s="520"/>
      <c r="F30" s="521"/>
      <c r="G30" s="525"/>
      <c r="H30" s="456"/>
    </row>
    <row r="31" spans="1:8" ht="15.75" customHeight="1">
      <c r="A31" s="326">
        <v>28</v>
      </c>
      <c r="B31" s="518"/>
      <c r="C31" s="518"/>
      <c r="D31" s="519"/>
      <c r="E31" s="520"/>
      <c r="F31" s="521"/>
      <c r="G31" s="525"/>
      <c r="H31" s="456"/>
    </row>
    <row r="32" spans="1:8" ht="15.75" customHeight="1">
      <c r="A32" s="326">
        <v>29</v>
      </c>
      <c r="B32" s="518"/>
      <c r="C32" s="518"/>
      <c r="D32" s="519"/>
      <c r="E32" s="520"/>
      <c r="F32" s="521"/>
      <c r="G32" s="525"/>
      <c r="H32" s="456"/>
    </row>
    <row r="33" spans="1:10" ht="15.75" customHeight="1">
      <c r="A33" s="326">
        <v>30</v>
      </c>
      <c r="B33" s="518"/>
      <c r="C33" s="518" t="s">
        <v>176</v>
      </c>
      <c r="D33" s="519"/>
      <c r="E33" s="520"/>
      <c r="F33" s="521"/>
      <c r="G33" s="525">
        <v>28</v>
      </c>
      <c r="H33" s="456"/>
    </row>
    <row r="34" spans="1:10" ht="15.75" customHeight="1">
      <c r="A34" s="326">
        <v>31</v>
      </c>
      <c r="B34" s="518"/>
      <c r="C34" s="518" t="s">
        <v>176</v>
      </c>
      <c r="D34" s="519"/>
      <c r="E34" s="520"/>
      <c r="F34" s="521"/>
      <c r="G34" s="525">
        <v>29</v>
      </c>
      <c r="H34" s="456"/>
      <c r="I34" s="517"/>
    </row>
    <row r="35" spans="1:10" ht="15.75" customHeight="1">
      <c r="A35" s="326">
        <v>32</v>
      </c>
      <c r="B35" s="518"/>
      <c r="C35" s="518" t="s">
        <v>176</v>
      </c>
      <c r="D35" s="519"/>
      <c r="E35" s="520"/>
      <c r="F35" s="521"/>
      <c r="G35" s="516"/>
      <c r="H35" s="456"/>
      <c r="I35" s="527"/>
    </row>
    <row r="36" spans="1:10" ht="15.75" customHeight="1">
      <c r="A36" s="326">
        <v>33</v>
      </c>
      <c r="B36" s="518"/>
      <c r="C36" s="518" t="s">
        <v>176</v>
      </c>
      <c r="D36" s="519"/>
      <c r="E36" s="520"/>
      <c r="F36" s="521"/>
      <c r="G36" s="516"/>
      <c r="H36" s="456"/>
      <c r="I36" s="524"/>
    </row>
    <row r="37" spans="1:10" ht="15.75" customHeight="1">
      <c r="A37" s="326">
        <v>34</v>
      </c>
      <c r="B37" s="518"/>
      <c r="C37" s="518" t="s">
        <v>176</v>
      </c>
      <c r="D37" s="519"/>
      <c r="E37" s="520"/>
      <c r="F37" s="521"/>
      <c r="G37" s="516"/>
      <c r="H37" s="456"/>
      <c r="I37" s="517"/>
    </row>
    <row r="38" spans="1:10" ht="15.75" customHeight="1">
      <c r="A38" s="326">
        <v>35</v>
      </c>
      <c r="B38" s="518"/>
      <c r="C38" s="518" t="s">
        <v>176</v>
      </c>
      <c r="D38" s="519"/>
      <c r="E38" s="520"/>
      <c r="F38" s="521"/>
      <c r="G38" s="516"/>
      <c r="H38" s="456"/>
      <c r="I38" s="517"/>
      <c r="J38" s="517"/>
    </row>
    <row r="39" spans="1:10" ht="15.75" customHeight="1">
      <c r="A39" s="326">
        <v>36</v>
      </c>
      <c r="B39" s="518"/>
      <c r="C39" s="518" t="s">
        <v>176</v>
      </c>
      <c r="D39" s="519"/>
      <c r="E39" s="520"/>
      <c r="F39" s="521"/>
      <c r="G39" s="516"/>
      <c r="H39" s="456"/>
      <c r="I39" s="517"/>
      <c r="J39" s="517"/>
    </row>
    <row r="40" spans="1:10" ht="15.75" customHeight="1">
      <c r="A40" s="326">
        <v>37</v>
      </c>
      <c r="B40" s="518"/>
      <c r="C40" s="518" t="s">
        <v>176</v>
      </c>
      <c r="D40" s="519"/>
      <c r="E40" s="520"/>
      <c r="F40" s="521"/>
      <c r="G40" s="516"/>
      <c r="H40" s="456"/>
      <c r="I40" s="517"/>
      <c r="J40" s="517"/>
    </row>
    <row r="41" spans="1:10" ht="15.75" customHeight="1">
      <c r="A41" s="326">
        <v>38</v>
      </c>
      <c r="B41" s="518"/>
      <c r="C41" s="518" t="s">
        <v>176</v>
      </c>
      <c r="D41" s="519"/>
      <c r="E41" s="520"/>
      <c r="F41" s="521"/>
      <c r="G41" s="516"/>
      <c r="I41" s="524"/>
      <c r="J41" s="517"/>
    </row>
    <row r="42" spans="1:10" ht="15.75" customHeight="1">
      <c r="A42" s="326"/>
      <c r="B42" s="518"/>
      <c r="C42" s="518"/>
      <c r="D42" s="519"/>
      <c r="E42" s="520"/>
      <c r="F42" s="521"/>
      <c r="G42" s="516"/>
      <c r="I42" s="517"/>
      <c r="J42" s="517"/>
    </row>
    <row r="43" spans="1:10" ht="15.75" customHeight="1">
      <c r="A43" s="326"/>
      <c r="B43" s="518"/>
      <c r="C43" s="518"/>
      <c r="D43" s="519"/>
      <c r="E43" s="520"/>
      <c r="F43" s="521"/>
      <c r="G43" s="516"/>
      <c r="I43" s="517"/>
      <c r="J43" s="517"/>
    </row>
    <row r="44" spans="1:10" ht="15.75" customHeight="1">
      <c r="A44" s="326"/>
      <c r="B44" s="518"/>
      <c r="C44" s="518"/>
      <c r="D44" s="519"/>
      <c r="E44" s="520"/>
      <c r="F44" s="521"/>
      <c r="G44" s="516"/>
      <c r="I44" s="517"/>
      <c r="J44" s="517"/>
    </row>
    <row r="45" spans="1:10" ht="15.75" customHeight="1">
      <c r="A45" s="326"/>
      <c r="B45" s="518"/>
      <c r="C45" s="518"/>
      <c r="D45" s="519"/>
      <c r="E45" s="520"/>
      <c r="F45" s="521"/>
      <c r="G45" s="516"/>
      <c r="I45" s="517"/>
      <c r="J45" s="517"/>
    </row>
    <row r="46" spans="1:10" ht="15.75" customHeight="1">
      <c r="A46" s="326"/>
      <c r="B46" s="518"/>
      <c r="C46" s="518"/>
      <c r="D46" s="519"/>
      <c r="E46" s="537"/>
      <c r="F46" s="521"/>
      <c r="G46" s="516"/>
      <c r="I46" s="517"/>
      <c r="J46" s="517"/>
    </row>
    <row r="47" spans="1:10" ht="15.75" customHeight="1">
      <c r="A47" s="326"/>
      <c r="B47" s="518"/>
      <c r="C47" s="518"/>
      <c r="D47" s="519"/>
      <c r="E47" s="520"/>
      <c r="F47" s="521"/>
      <c r="G47" s="516"/>
      <c r="I47" s="517"/>
      <c r="J47" s="517"/>
    </row>
    <row r="48" spans="1:10" ht="15.75" customHeight="1">
      <c r="A48" s="326"/>
      <c r="B48" s="518"/>
      <c r="C48" s="518"/>
      <c r="D48" s="519"/>
      <c r="E48" s="520"/>
      <c r="F48" s="521"/>
      <c r="G48" s="516"/>
      <c r="I48" s="517"/>
    </row>
    <row r="49" spans="1:9" ht="15.75" customHeight="1">
      <c r="A49" s="326"/>
      <c r="B49" s="518"/>
      <c r="C49" s="518"/>
      <c r="D49" s="519"/>
      <c r="E49" s="520"/>
      <c r="F49" s="521"/>
      <c r="G49" s="516"/>
      <c r="I49" s="517"/>
    </row>
    <row r="50" spans="1:9" ht="15.75" customHeight="1">
      <c r="A50" s="326"/>
      <c r="B50" s="518"/>
      <c r="C50" s="518"/>
      <c r="D50" s="519"/>
      <c r="E50" s="520"/>
      <c r="F50" s="521"/>
      <c r="G50" s="516"/>
      <c r="I50" s="517"/>
    </row>
    <row r="51" spans="1:9" ht="15.75" customHeight="1">
      <c r="A51" s="536"/>
      <c r="B51" s="518"/>
      <c r="C51" s="518"/>
      <c r="D51" s="519"/>
      <c r="E51" s="520"/>
      <c r="F51" s="521"/>
      <c r="G51" s="516"/>
      <c r="I51" s="517"/>
    </row>
    <row r="52" spans="1:9" ht="15.75" customHeight="1">
      <c r="A52" s="326"/>
      <c r="B52" s="518"/>
      <c r="C52" s="518"/>
      <c r="D52" s="519"/>
      <c r="E52" s="520"/>
      <c r="F52" s="521"/>
      <c r="G52" s="516"/>
      <c r="I52" s="517"/>
    </row>
    <row r="53" spans="1:9" ht="15.75" customHeight="1">
      <c r="A53" s="326"/>
      <c r="B53" s="518"/>
      <c r="C53" s="518"/>
      <c r="D53" s="519"/>
      <c r="E53" s="520"/>
      <c r="F53" s="521"/>
      <c r="G53" s="516"/>
      <c r="I53" s="517"/>
    </row>
    <row r="54" spans="1:9" ht="15.75" customHeight="1">
      <c r="A54" s="326"/>
      <c r="B54" s="518"/>
      <c r="C54" s="518"/>
      <c r="D54" s="519"/>
      <c r="E54" s="520"/>
      <c r="F54" s="521"/>
      <c r="G54" s="516"/>
      <c r="I54" s="517"/>
    </row>
    <row r="55" spans="1:9" ht="15.75" customHeight="1">
      <c r="A55" s="326"/>
      <c r="B55" s="518"/>
      <c r="C55" s="518"/>
      <c r="D55" s="519"/>
      <c r="E55" s="520"/>
      <c r="F55" s="521"/>
      <c r="G55" s="516"/>
      <c r="I55" s="517"/>
    </row>
    <row r="56" spans="1:9" ht="15.75" customHeight="1">
      <c r="A56" s="326"/>
      <c r="B56" s="518"/>
      <c r="C56" s="518"/>
      <c r="D56" s="519"/>
      <c r="E56" s="520"/>
      <c r="F56" s="521"/>
      <c r="G56" s="516"/>
      <c r="I56" s="517"/>
    </row>
    <row r="57" spans="1:9" ht="15.75" customHeight="1">
      <c r="A57" s="326"/>
      <c r="B57" s="518"/>
      <c r="C57" s="518"/>
      <c r="D57" s="519"/>
      <c r="E57" s="520"/>
      <c r="F57" s="521"/>
      <c r="G57" s="516"/>
      <c r="H57" s="517"/>
      <c r="I57" s="517"/>
    </row>
    <row r="58" spans="1:9" ht="15.75" customHeight="1">
      <c r="A58" s="326"/>
      <c r="B58" s="518"/>
      <c r="C58" s="518"/>
      <c r="D58" s="519"/>
      <c r="E58" s="520"/>
      <c r="F58" s="521"/>
      <c r="G58" s="516"/>
      <c r="H58" s="517"/>
      <c r="I58" s="517"/>
    </row>
    <row r="59" spans="1:9" ht="15.75" customHeight="1">
      <c r="A59" s="326"/>
      <c r="B59" s="518"/>
      <c r="C59" s="518"/>
      <c r="D59" s="519"/>
      <c r="E59" s="520"/>
      <c r="F59" s="521"/>
      <c r="G59" s="516"/>
      <c r="H59" s="517"/>
      <c r="I59" s="517"/>
    </row>
    <row r="60" spans="1:9" ht="15.75" customHeight="1">
      <c r="A60" s="326"/>
      <c r="B60" s="518"/>
      <c r="C60" s="518"/>
      <c r="D60" s="519"/>
      <c r="E60" s="520"/>
      <c r="F60" s="521"/>
      <c r="G60" s="516"/>
      <c r="H60" s="517"/>
      <c r="I60" s="517"/>
    </row>
    <row r="61" spans="1:9" ht="15.75" customHeight="1">
      <c r="A61" s="326"/>
      <c r="B61" s="518"/>
      <c r="C61" s="518"/>
      <c r="D61" s="519"/>
      <c r="E61" s="520"/>
      <c r="F61" s="521"/>
      <c r="G61" s="516"/>
      <c r="H61" s="517"/>
      <c r="I61" s="517"/>
    </row>
    <row r="62" spans="1:9" ht="15.75" customHeight="1">
      <c r="A62" s="326"/>
      <c r="B62" s="518"/>
      <c r="C62" s="518"/>
      <c r="D62" s="519"/>
      <c r="E62" s="520"/>
      <c r="F62" s="521"/>
      <c r="G62" s="516"/>
      <c r="H62" s="517"/>
      <c r="I62" s="517"/>
    </row>
    <row r="63" spans="1:9" ht="15.75" customHeight="1">
      <c r="A63" s="326"/>
      <c r="B63" s="518"/>
      <c r="C63" s="518"/>
      <c r="D63" s="519"/>
      <c r="E63" s="520"/>
      <c r="F63" s="521"/>
      <c r="G63" s="516"/>
      <c r="H63" s="517"/>
      <c r="I63" s="517"/>
    </row>
    <row r="64" spans="1:9" ht="15.75" customHeight="1">
      <c r="A64" s="326"/>
      <c r="B64" s="518"/>
      <c r="C64" s="518"/>
      <c r="D64" s="519"/>
      <c r="E64" s="520"/>
      <c r="F64" s="521"/>
      <c r="G64" s="516"/>
      <c r="H64" s="517"/>
      <c r="I64" s="517"/>
    </row>
    <row r="65" spans="1:11" ht="15.75" customHeight="1">
      <c r="A65" s="326"/>
      <c r="B65" s="518"/>
      <c r="C65" s="518"/>
      <c r="D65" s="519"/>
      <c r="E65" s="520"/>
      <c r="F65" s="521"/>
      <c r="H65" s="517"/>
      <c r="I65" s="517"/>
    </row>
    <row r="66" spans="1:11" ht="15.75" customHeight="1">
      <c r="A66" s="326"/>
      <c r="B66" s="518"/>
      <c r="C66" s="518"/>
      <c r="D66" s="519"/>
      <c r="E66" s="520"/>
      <c r="F66" s="521"/>
      <c r="H66" s="517"/>
      <c r="I66" s="517"/>
    </row>
    <row r="67" spans="1:11" ht="15.75" customHeight="1">
      <c r="A67" s="326"/>
      <c r="B67" s="518"/>
      <c r="C67" s="518"/>
      <c r="D67" s="519"/>
      <c r="E67" s="520"/>
      <c r="F67" s="521"/>
      <c r="H67" s="517"/>
      <c r="I67" s="517"/>
    </row>
    <row r="68" spans="1:11" ht="15.75" customHeight="1">
      <c r="A68" s="326"/>
      <c r="B68" s="518"/>
      <c r="C68" s="518"/>
      <c r="D68" s="519"/>
      <c r="E68" s="520"/>
      <c r="F68" s="521"/>
      <c r="H68" s="517"/>
      <c r="I68" s="517"/>
      <c r="K68" s="512" t="s">
        <v>176</v>
      </c>
    </row>
    <row r="69" spans="1:11" ht="15.75" customHeight="1">
      <c r="A69" s="326"/>
      <c r="B69" s="518"/>
      <c r="C69" s="518"/>
      <c r="D69" s="519"/>
      <c r="E69" s="520"/>
      <c r="F69" s="521"/>
      <c r="H69" s="517"/>
      <c r="I69" s="517"/>
    </row>
    <row r="70" spans="1:11" ht="15.75" customHeight="1">
      <c r="A70" s="326"/>
      <c r="B70" s="518"/>
      <c r="C70" s="518"/>
      <c r="D70" s="519"/>
      <c r="E70" s="520"/>
      <c r="F70" s="521"/>
      <c r="H70" s="517"/>
      <c r="I70" s="517"/>
    </row>
    <row r="71" spans="1:11" ht="15.75" customHeight="1">
      <c r="A71" s="326"/>
      <c r="B71" s="518"/>
      <c r="C71" s="518"/>
      <c r="D71" s="519"/>
      <c r="E71" s="520"/>
      <c r="F71" s="521"/>
      <c r="H71" s="517"/>
      <c r="I71" s="517"/>
    </row>
    <row r="72" spans="1:11" ht="15.75" customHeight="1">
      <c r="A72" s="326"/>
      <c r="B72" s="518"/>
      <c r="C72" s="518"/>
      <c r="D72" s="519"/>
      <c r="E72" s="520"/>
      <c r="F72" s="521"/>
      <c r="H72" s="517"/>
      <c r="I72" s="517"/>
    </row>
    <row r="73" spans="1:11" ht="15.75" customHeight="1">
      <c r="A73" s="326"/>
      <c r="B73" s="518"/>
      <c r="C73" s="518"/>
      <c r="D73" s="519"/>
      <c r="E73" s="520"/>
      <c r="F73" s="521"/>
      <c r="H73" s="517"/>
      <c r="I73" s="517"/>
    </row>
    <row r="74" spans="1:11" ht="15.75" customHeight="1">
      <c r="A74" s="326"/>
      <c r="B74" s="518"/>
      <c r="C74" s="518"/>
      <c r="D74" s="519"/>
      <c r="E74" s="520"/>
      <c r="F74" s="521"/>
      <c r="H74" s="517"/>
      <c r="I74" s="517"/>
    </row>
    <row r="75" spans="1:11" ht="15.75" customHeight="1">
      <c r="A75" s="326"/>
      <c r="B75" s="518"/>
      <c r="C75" s="518"/>
      <c r="D75" s="519"/>
      <c r="E75" s="520"/>
      <c r="F75" s="521"/>
      <c r="H75" s="517"/>
      <c r="I75" s="517"/>
    </row>
    <row r="76" spans="1:11" ht="15.75" customHeight="1">
      <c r="A76" s="326"/>
      <c r="B76" s="518"/>
      <c r="C76" s="518"/>
      <c r="D76" s="519"/>
      <c r="E76" s="520"/>
      <c r="F76" s="521"/>
      <c r="H76" s="517"/>
      <c r="I76" s="517"/>
    </row>
    <row r="77" spans="1:11" ht="15.75" customHeight="1">
      <c r="A77" s="326"/>
      <c r="B77" s="518"/>
      <c r="C77" s="518"/>
      <c r="D77" s="519"/>
      <c r="E77" s="520"/>
      <c r="F77" s="521"/>
      <c r="H77" s="517"/>
      <c r="I77" s="517"/>
    </row>
    <row r="78" spans="1:11" ht="15.75" customHeight="1">
      <c r="A78" s="326"/>
      <c r="B78" s="518"/>
      <c r="C78" s="518"/>
      <c r="D78" s="519"/>
      <c r="E78" s="520"/>
      <c r="F78" s="521"/>
      <c r="H78" s="528"/>
      <c r="I78" s="517"/>
    </row>
    <row r="79" spans="1:11" ht="15.75" customHeight="1">
      <c r="A79" s="326"/>
      <c r="B79" s="518"/>
      <c r="C79" s="518"/>
      <c r="D79" s="519"/>
      <c r="E79" s="520"/>
      <c r="F79" s="521"/>
      <c r="H79" s="528"/>
      <c r="I79" s="517"/>
    </row>
    <row r="80" spans="1:11" ht="15.75" customHeight="1">
      <c r="A80" s="326"/>
      <c r="B80" s="518"/>
      <c r="C80" s="518"/>
      <c r="D80" s="519"/>
      <c r="E80" s="520"/>
      <c r="F80" s="521"/>
      <c r="H80" s="528"/>
      <c r="I80" s="517"/>
    </row>
    <row r="81" spans="1:9" ht="15.75" customHeight="1">
      <c r="A81" s="326"/>
      <c r="B81" s="518"/>
      <c r="C81" s="518"/>
      <c r="D81" s="519"/>
      <c r="E81" s="520"/>
      <c r="F81" s="521"/>
      <c r="H81" s="517"/>
      <c r="I81" s="517"/>
    </row>
    <row r="82" spans="1:9" ht="15.75" customHeight="1">
      <c r="A82" s="326"/>
      <c r="B82" s="518"/>
      <c r="C82" s="518"/>
      <c r="D82" s="519"/>
      <c r="E82" s="520"/>
      <c r="F82" s="521"/>
      <c r="H82" s="517"/>
      <c r="I82" s="517"/>
    </row>
    <row r="83" spans="1:9" ht="15.75" customHeight="1">
      <c r="A83" s="326"/>
      <c r="B83" s="518"/>
      <c r="C83" s="518"/>
      <c r="D83" s="519"/>
      <c r="E83" s="520"/>
      <c r="F83" s="521"/>
      <c r="H83" s="517"/>
      <c r="I83" s="517"/>
    </row>
    <row r="84" spans="1:9" ht="15.75" customHeight="1">
      <c r="A84" s="326"/>
      <c r="B84" s="518"/>
      <c r="C84" s="518"/>
      <c r="D84" s="519"/>
      <c r="E84" s="520"/>
      <c r="F84" s="521"/>
      <c r="H84" s="517"/>
      <c r="I84" s="517"/>
    </row>
    <row r="85" spans="1:9" ht="15.75" customHeight="1">
      <c r="A85" s="326"/>
      <c r="B85" s="518"/>
      <c r="C85" s="518"/>
      <c r="D85" s="519"/>
      <c r="E85" s="520"/>
      <c r="F85" s="521"/>
      <c r="H85" s="528"/>
      <c r="I85" s="517"/>
    </row>
    <row r="86" spans="1:9" ht="15.75" customHeight="1">
      <c r="A86" s="326"/>
      <c r="B86" s="518"/>
      <c r="C86" s="518"/>
      <c r="D86" s="519"/>
      <c r="E86" s="520"/>
      <c r="F86" s="521"/>
      <c r="H86" s="528"/>
      <c r="I86" s="517"/>
    </row>
    <row r="87" spans="1:9" ht="15.75" customHeight="1">
      <c r="A87" s="326"/>
      <c r="B87" s="518"/>
      <c r="C87" s="518"/>
      <c r="D87" s="519"/>
      <c r="E87" s="520"/>
      <c r="F87" s="521"/>
      <c r="H87" s="517"/>
      <c r="I87" s="517"/>
    </row>
    <row r="88" spans="1:9" ht="15.75" customHeight="1">
      <c r="A88" s="326"/>
      <c r="B88" s="518"/>
      <c r="C88" s="518"/>
      <c r="D88" s="519"/>
      <c r="E88" s="520"/>
      <c r="F88" s="521"/>
      <c r="H88" s="517"/>
      <c r="I88" s="517"/>
    </row>
    <row r="89" spans="1:9" ht="15.75" customHeight="1">
      <c r="A89" s="326"/>
      <c r="B89" s="518"/>
      <c r="C89" s="518"/>
      <c r="D89" s="519"/>
      <c r="E89" s="520"/>
      <c r="F89" s="521"/>
      <c r="H89" s="517"/>
      <c r="I89" s="517"/>
    </row>
    <row r="90" spans="1:9" ht="15.75" customHeight="1">
      <c r="A90" s="326"/>
      <c r="B90" s="518"/>
      <c r="C90" s="518"/>
      <c r="D90" s="519"/>
      <c r="E90" s="520"/>
      <c r="F90" s="521"/>
      <c r="H90" s="517"/>
      <c r="I90" s="517"/>
    </row>
    <row r="91" spans="1:9" ht="15.75" customHeight="1">
      <c r="A91" s="326"/>
      <c r="B91" s="518"/>
      <c r="C91" s="518"/>
      <c r="D91" s="519"/>
      <c r="E91" s="520"/>
      <c r="F91" s="521"/>
      <c r="H91" s="517"/>
      <c r="I91" s="517"/>
    </row>
    <row r="92" spans="1:9" ht="15.75" customHeight="1">
      <c r="A92" s="326"/>
      <c r="B92" s="518"/>
      <c r="C92" s="518"/>
      <c r="D92" s="519"/>
      <c r="E92" s="520"/>
      <c r="F92" s="521"/>
      <c r="H92" s="517"/>
      <c r="I92" s="517"/>
    </row>
    <row r="93" spans="1:9" ht="15.75" customHeight="1">
      <c r="A93" s="326"/>
      <c r="B93" s="518"/>
      <c r="C93" s="518"/>
      <c r="D93" s="519"/>
      <c r="E93" s="520"/>
      <c r="F93" s="521"/>
      <c r="H93" s="517"/>
      <c r="I93" s="517"/>
    </row>
    <row r="94" spans="1:9" ht="15.75" customHeight="1">
      <c r="A94" s="326"/>
      <c r="B94" s="518"/>
      <c r="C94" s="518"/>
      <c r="D94" s="519"/>
      <c r="E94" s="520"/>
      <c r="F94" s="521"/>
      <c r="H94" s="517"/>
      <c r="I94" s="517"/>
    </row>
    <row r="95" spans="1:9" ht="15.75" customHeight="1">
      <c r="A95" s="326"/>
      <c r="B95" s="518"/>
      <c r="C95" s="518"/>
      <c r="D95" s="519"/>
      <c r="E95" s="520"/>
      <c r="F95" s="521"/>
      <c r="H95" s="517"/>
      <c r="I95" s="517"/>
    </row>
    <row r="96" spans="1:9" ht="15.75" customHeight="1">
      <c r="A96" s="326"/>
      <c r="B96" s="518"/>
      <c r="C96" s="518"/>
      <c r="D96" s="519"/>
      <c r="E96" s="520"/>
      <c r="F96" s="521"/>
      <c r="H96" s="517"/>
      <c r="I96" s="528"/>
    </row>
    <row r="97" spans="1:9" ht="15.75" customHeight="1">
      <c r="A97" s="326"/>
      <c r="B97" s="518"/>
      <c r="C97" s="518"/>
      <c r="D97" s="519"/>
      <c r="E97" s="520"/>
      <c r="F97" s="521"/>
      <c r="H97" s="517"/>
      <c r="I97" s="528"/>
    </row>
    <row r="98" spans="1:9" ht="15.75" customHeight="1">
      <c r="A98" s="326"/>
      <c r="B98" s="518"/>
      <c r="C98" s="518"/>
      <c r="D98" s="519"/>
      <c r="E98" s="520"/>
      <c r="F98" s="521"/>
      <c r="H98" s="517"/>
      <c r="I98" s="528"/>
    </row>
    <row r="99" spans="1:9" ht="15.75" customHeight="1">
      <c r="A99" s="326"/>
      <c r="B99" s="518"/>
      <c r="C99" s="518"/>
      <c r="D99" s="519"/>
      <c r="E99" s="520"/>
      <c r="F99" s="521"/>
      <c r="H99" s="517"/>
      <c r="I99" s="528"/>
    </row>
    <row r="100" spans="1:9" ht="15.75" customHeight="1">
      <c r="A100" s="326"/>
      <c r="B100" s="518"/>
      <c r="C100" s="518"/>
      <c r="D100" s="519"/>
      <c r="E100" s="520"/>
      <c r="F100" s="521"/>
      <c r="H100" s="517"/>
      <c r="I100" s="528"/>
    </row>
    <row r="101" spans="1:9" ht="15.75" customHeight="1">
      <c r="A101" s="326"/>
      <c r="B101" s="518"/>
      <c r="C101" s="518"/>
      <c r="D101" s="519"/>
      <c r="E101" s="520"/>
      <c r="F101" s="521"/>
      <c r="H101" s="517"/>
      <c r="I101" s="528"/>
    </row>
    <row r="102" spans="1:9" ht="15.75" customHeight="1">
      <c r="A102" s="326"/>
      <c r="B102" s="518"/>
      <c r="C102" s="518"/>
      <c r="D102" s="519"/>
      <c r="E102" s="520"/>
      <c r="F102" s="521"/>
      <c r="H102" s="517"/>
      <c r="I102" s="528"/>
    </row>
    <row r="103" spans="1:9" ht="15.75" customHeight="1">
      <c r="A103" s="326"/>
      <c r="B103" s="518"/>
      <c r="C103" s="518"/>
      <c r="D103" s="519"/>
      <c r="E103" s="520"/>
      <c r="F103" s="521"/>
      <c r="H103" s="517"/>
      <c r="I103" s="529"/>
    </row>
    <row r="104" spans="1:9" ht="15.75" customHeight="1">
      <c r="A104" s="326"/>
      <c r="B104" s="518"/>
      <c r="C104" s="518"/>
      <c r="D104" s="519"/>
      <c r="E104" s="520"/>
      <c r="F104" s="521"/>
      <c r="H104" s="517"/>
      <c r="I104" s="529"/>
    </row>
    <row r="105" spans="1:9" ht="15.75" customHeight="1">
      <c r="A105" s="326"/>
      <c r="B105" s="518"/>
      <c r="C105" s="518"/>
      <c r="D105" s="519"/>
      <c r="E105" s="520"/>
      <c r="F105" s="521"/>
      <c r="H105" s="517"/>
      <c r="I105" s="529"/>
    </row>
    <row r="106" spans="1:9" ht="15.75" customHeight="1">
      <c r="A106" s="326"/>
      <c r="B106" s="518"/>
      <c r="C106" s="518"/>
      <c r="D106" s="519"/>
      <c r="E106" s="520"/>
      <c r="F106" s="521"/>
      <c r="H106" s="517"/>
      <c r="I106" s="529"/>
    </row>
    <row r="107" spans="1:9" ht="15.75" customHeight="1">
      <c r="A107" s="326"/>
      <c r="B107" s="518"/>
      <c r="C107" s="518"/>
      <c r="D107" s="519"/>
      <c r="E107" s="520"/>
      <c r="F107" s="521"/>
      <c r="H107" s="517"/>
      <c r="I107" s="529"/>
    </row>
    <row r="108" spans="1:9" ht="15.75" customHeight="1">
      <c r="A108" s="326"/>
      <c r="B108" s="518"/>
      <c r="C108" s="518"/>
      <c r="D108" s="519"/>
      <c r="E108" s="520"/>
      <c r="F108" s="521"/>
      <c r="H108" s="517"/>
      <c r="I108" s="529"/>
    </row>
    <row r="109" spans="1:9" ht="15.75" customHeight="1">
      <c r="A109" s="326"/>
      <c r="B109" s="518"/>
      <c r="C109" s="518"/>
      <c r="D109" s="519"/>
      <c r="E109" s="520"/>
      <c r="F109" s="521"/>
      <c r="H109" s="517"/>
      <c r="I109" s="529"/>
    </row>
    <row r="110" spans="1:9" ht="15.75" customHeight="1">
      <c r="A110" s="326"/>
      <c r="B110" s="518"/>
      <c r="C110" s="518"/>
      <c r="D110" s="519"/>
      <c r="E110" s="520"/>
      <c r="F110" s="521"/>
      <c r="H110" s="517"/>
      <c r="I110" s="529"/>
    </row>
    <row r="111" spans="1:9" ht="15.75" customHeight="1">
      <c r="A111" s="326"/>
      <c r="B111" s="518"/>
      <c r="C111" s="518"/>
      <c r="D111" s="519"/>
      <c r="E111" s="520"/>
      <c r="F111" s="521"/>
      <c r="H111" s="517"/>
      <c r="I111" s="517"/>
    </row>
    <row r="112" spans="1:9" ht="15.75" customHeight="1">
      <c r="A112" s="326"/>
      <c r="B112" s="518"/>
      <c r="C112" s="518"/>
      <c r="D112" s="519"/>
      <c r="E112" s="520"/>
      <c r="F112" s="521"/>
      <c r="H112" s="517"/>
      <c r="I112" s="517"/>
    </row>
    <row r="113" spans="1:9" ht="15.75" customHeight="1">
      <c r="A113" s="326"/>
      <c r="B113" s="518"/>
      <c r="C113" s="518"/>
      <c r="D113" s="519"/>
      <c r="E113" s="520"/>
      <c r="F113" s="521"/>
      <c r="H113" s="517"/>
      <c r="I113" s="517"/>
    </row>
    <row r="114" spans="1:9" ht="15.75" customHeight="1">
      <c r="A114" s="326"/>
      <c r="B114" s="518"/>
      <c r="C114" s="518"/>
      <c r="D114" s="519"/>
      <c r="E114" s="520"/>
      <c r="F114" s="521"/>
      <c r="H114" s="517"/>
      <c r="I114" s="517"/>
    </row>
    <row r="115" spans="1:9" ht="15.75" customHeight="1">
      <c r="A115" s="326"/>
      <c r="B115" s="518"/>
      <c r="C115" s="518"/>
      <c r="D115" s="519"/>
      <c r="E115" s="520"/>
      <c r="F115" s="521"/>
      <c r="H115" s="517"/>
      <c r="I115" s="517"/>
    </row>
    <row r="116" spans="1:9" ht="15.75" customHeight="1">
      <c r="A116" s="326"/>
      <c r="B116" s="518"/>
      <c r="C116" s="518"/>
      <c r="D116" s="519"/>
      <c r="E116" s="520"/>
      <c r="F116" s="521"/>
      <c r="H116" s="517"/>
      <c r="I116" s="517"/>
    </row>
    <row r="117" spans="1:9" ht="15.75" customHeight="1">
      <c r="A117" s="326"/>
      <c r="B117" s="518"/>
      <c r="C117" s="518"/>
      <c r="D117" s="519"/>
      <c r="E117" s="520"/>
      <c r="F117" s="521"/>
      <c r="H117" s="517"/>
      <c r="I117" s="517"/>
    </row>
    <row r="118" spans="1:9" ht="15.75" customHeight="1">
      <c r="A118" s="326"/>
      <c r="B118" s="518"/>
      <c r="C118" s="518"/>
      <c r="D118" s="519"/>
      <c r="E118" s="520"/>
      <c r="F118" s="521"/>
      <c r="H118" s="517"/>
      <c r="I118" s="517"/>
    </row>
    <row r="119" spans="1:9" ht="12.75" customHeight="1">
      <c r="A119" s="326"/>
      <c r="B119" s="518"/>
      <c r="C119" s="518"/>
      <c r="D119" s="519"/>
      <c r="E119" s="520"/>
      <c r="F119" s="521"/>
      <c r="H119" s="517"/>
      <c r="I119" s="517"/>
    </row>
    <row r="120" spans="1:9" ht="12.75" customHeight="1">
      <c r="A120" s="326"/>
      <c r="B120" s="518"/>
      <c r="C120" s="518"/>
      <c r="D120" s="519"/>
      <c r="E120" s="520"/>
      <c r="F120" s="521"/>
      <c r="H120" s="517"/>
      <c r="I120" s="517"/>
    </row>
    <row r="121" spans="1:9" ht="12.75" customHeight="1">
      <c r="A121" s="326"/>
      <c r="B121" s="518"/>
      <c r="C121" s="518"/>
      <c r="D121" s="519"/>
      <c r="E121" s="520"/>
      <c r="F121" s="521"/>
      <c r="H121" s="517"/>
      <c r="I121" s="517"/>
    </row>
    <row r="122" spans="1:9" ht="12.75" customHeight="1">
      <c r="A122" s="326"/>
      <c r="B122" s="518"/>
      <c r="C122" s="518"/>
      <c r="D122" s="519"/>
      <c r="E122" s="520"/>
      <c r="F122" s="521"/>
      <c r="H122" s="517"/>
      <c r="I122" s="517"/>
    </row>
    <row r="123" spans="1:9" ht="12.75" customHeight="1">
      <c r="A123" s="326"/>
      <c r="B123" s="518"/>
      <c r="C123" s="518"/>
      <c r="D123" s="519"/>
      <c r="E123" s="520"/>
      <c r="F123" s="521"/>
      <c r="H123" s="517"/>
      <c r="I123" s="517"/>
    </row>
    <row r="124" spans="1:9" ht="12.75" customHeight="1">
      <c r="A124" s="326"/>
      <c r="B124" s="518"/>
      <c r="C124" s="518"/>
      <c r="D124" s="519"/>
      <c r="E124" s="520"/>
      <c r="F124" s="521"/>
      <c r="H124" s="517"/>
      <c r="I124" s="517"/>
    </row>
    <row r="125" spans="1:9" ht="12.75" customHeight="1">
      <c r="A125" s="326"/>
      <c r="B125" s="518"/>
      <c r="C125" s="518"/>
      <c r="D125" s="519"/>
      <c r="E125" s="520"/>
      <c r="F125" s="521"/>
      <c r="H125" s="517"/>
      <c r="I125" s="517"/>
    </row>
    <row r="126" spans="1:9" ht="12.75" customHeight="1">
      <c r="A126" s="326"/>
      <c r="B126" s="518"/>
      <c r="C126" s="518"/>
      <c r="D126" s="519"/>
      <c r="E126" s="520"/>
      <c r="F126" s="521"/>
      <c r="H126" s="517"/>
      <c r="I126" s="517"/>
    </row>
    <row r="127" spans="1:9" ht="12.75" customHeight="1">
      <c r="A127" s="326"/>
      <c r="B127" s="518"/>
      <c r="C127" s="518"/>
      <c r="D127" s="519"/>
      <c r="E127" s="520"/>
      <c r="F127" s="521"/>
      <c r="H127" s="517"/>
      <c r="I127" s="517"/>
    </row>
    <row r="128" spans="1:9" ht="12.75" customHeight="1">
      <c r="A128" s="326"/>
      <c r="B128" s="518"/>
      <c r="C128" s="518"/>
      <c r="D128" s="519"/>
      <c r="E128" s="520"/>
      <c r="F128" s="521"/>
      <c r="H128" s="517"/>
      <c r="I128" s="528"/>
    </row>
    <row r="129" spans="1:9" ht="12.75" customHeight="1">
      <c r="A129" s="326"/>
      <c r="B129" s="518"/>
      <c r="C129" s="518"/>
      <c r="D129" s="519"/>
      <c r="E129" s="520"/>
      <c r="F129" s="521"/>
      <c r="H129" s="517"/>
      <c r="I129" s="528"/>
    </row>
    <row r="130" spans="1:9" ht="12.75" customHeight="1">
      <c r="A130" s="326"/>
      <c r="B130" s="518"/>
      <c r="C130" s="518"/>
      <c r="D130" s="519"/>
      <c r="E130" s="520"/>
      <c r="F130" s="521"/>
      <c r="H130" s="517"/>
      <c r="I130" s="528"/>
    </row>
    <row r="131" spans="1:9" ht="12.75" customHeight="1">
      <c r="A131" s="326"/>
      <c r="B131" s="518"/>
      <c r="C131" s="518"/>
      <c r="D131" s="519"/>
      <c r="E131" s="520"/>
      <c r="F131" s="521"/>
      <c r="H131" s="517"/>
      <c r="I131" s="528"/>
    </row>
    <row r="132" spans="1:9" ht="12.75" customHeight="1">
      <c r="A132" s="326"/>
      <c r="B132" s="518"/>
      <c r="C132" s="518"/>
      <c r="D132" s="519"/>
      <c r="E132" s="520"/>
      <c r="F132" s="521"/>
      <c r="H132" s="517"/>
      <c r="I132" s="528"/>
    </row>
    <row r="133" spans="1:9" ht="12.75" customHeight="1">
      <c r="A133" s="326"/>
      <c r="B133" s="518"/>
      <c r="C133" s="518"/>
      <c r="D133" s="519"/>
      <c r="E133" s="520"/>
      <c r="F133" s="521"/>
      <c r="H133" s="517"/>
      <c r="I133" s="528"/>
    </row>
    <row r="134" spans="1:9" ht="12.75" customHeight="1">
      <c r="A134" s="326"/>
      <c r="B134" s="518"/>
      <c r="C134" s="518"/>
      <c r="D134" s="519"/>
      <c r="E134" s="520"/>
      <c r="F134" s="521"/>
      <c r="H134" s="527"/>
      <c r="I134" s="528"/>
    </row>
    <row r="135" spans="1:9" ht="12.75" customHeight="1">
      <c r="A135" s="326"/>
      <c r="B135" s="518"/>
      <c r="C135" s="518"/>
      <c r="D135" s="519"/>
      <c r="E135" s="520"/>
      <c r="F135" s="521"/>
      <c r="H135" s="517"/>
      <c r="I135" s="528"/>
    </row>
    <row r="136" spans="1:9" ht="12.75" customHeight="1">
      <c r="A136" s="326"/>
      <c r="B136" s="518"/>
      <c r="C136" s="518"/>
      <c r="D136" s="519"/>
      <c r="E136" s="520"/>
      <c r="F136" s="521"/>
      <c r="H136" s="517"/>
      <c r="I136" s="528"/>
    </row>
    <row r="137" spans="1:9" ht="12.75" customHeight="1">
      <c r="A137" s="326"/>
      <c r="B137" s="518"/>
      <c r="C137" s="518"/>
      <c r="D137" s="519"/>
      <c r="E137" s="520"/>
      <c r="F137" s="521"/>
      <c r="H137" s="517"/>
      <c r="I137" s="528"/>
    </row>
    <row r="138" spans="1:9" ht="12.75" customHeight="1">
      <c r="A138" s="326"/>
      <c r="B138" s="518"/>
      <c r="C138" s="518"/>
      <c r="D138" s="519"/>
      <c r="E138" s="520"/>
      <c r="F138" s="521"/>
      <c r="H138" s="517"/>
      <c r="I138" s="528"/>
    </row>
    <row r="139" spans="1:9" ht="12.75" customHeight="1">
      <c r="A139" s="326"/>
      <c r="B139" s="518"/>
      <c r="C139" s="518"/>
      <c r="D139" s="519"/>
      <c r="E139" s="520"/>
      <c r="F139" s="521"/>
      <c r="H139" s="517"/>
      <c r="I139" s="528"/>
    </row>
    <row r="140" spans="1:9" ht="12.75" customHeight="1">
      <c r="A140" s="326"/>
      <c r="B140" s="518"/>
      <c r="C140" s="518"/>
      <c r="D140" s="519"/>
      <c r="E140" s="520"/>
      <c r="F140" s="521"/>
      <c r="H140" s="517"/>
      <c r="I140" s="528"/>
    </row>
    <row r="141" spans="1:9" ht="12.75" customHeight="1">
      <c r="A141" s="326"/>
      <c r="B141" s="518"/>
      <c r="C141" s="518"/>
      <c r="D141" s="519"/>
      <c r="E141" s="520"/>
      <c r="F141" s="521"/>
      <c r="H141" s="517"/>
      <c r="I141" s="528"/>
    </row>
    <row r="142" spans="1:9" ht="12.75" customHeight="1">
      <c r="A142" s="326"/>
      <c r="B142" s="518"/>
      <c r="C142" s="518"/>
      <c r="D142" s="519"/>
      <c r="E142" s="520"/>
      <c r="F142" s="521"/>
      <c r="H142" s="517"/>
      <c r="I142" s="528"/>
    </row>
    <row r="143" spans="1:9" ht="12.75" customHeight="1">
      <c r="A143" s="326"/>
      <c r="B143" s="518"/>
      <c r="C143" s="518"/>
      <c r="D143" s="519"/>
      <c r="E143" s="520"/>
      <c r="F143" s="521"/>
      <c r="H143" s="517"/>
      <c r="I143" s="528"/>
    </row>
    <row r="144" spans="1:9" ht="12.75" customHeight="1">
      <c r="A144" s="326"/>
      <c r="B144" s="518"/>
      <c r="C144" s="518"/>
      <c r="D144" s="519"/>
      <c r="E144" s="520"/>
      <c r="F144" s="521"/>
      <c r="H144" s="527"/>
      <c r="I144" s="517"/>
    </row>
    <row r="145" spans="1:9" ht="12.75" customHeight="1">
      <c r="A145" s="326"/>
      <c r="B145" s="518"/>
      <c r="C145" s="518"/>
      <c r="D145" s="519"/>
      <c r="E145" s="520"/>
      <c r="F145" s="521"/>
      <c r="H145" s="527"/>
      <c r="I145" s="517"/>
    </row>
    <row r="146" spans="1:9" ht="12.75" customHeight="1">
      <c r="A146" s="326"/>
      <c r="B146" s="518"/>
      <c r="C146" s="518"/>
      <c r="D146" s="519"/>
      <c r="E146" s="520"/>
      <c r="F146" s="521"/>
      <c r="H146" s="527"/>
      <c r="I146" s="517"/>
    </row>
    <row r="147" spans="1:9" ht="12.75" customHeight="1">
      <c r="A147" s="326"/>
      <c r="B147" s="518"/>
      <c r="C147" s="518"/>
      <c r="D147" s="519"/>
      <c r="E147" s="520"/>
      <c r="F147" s="521"/>
      <c r="H147" s="517"/>
      <c r="I147" s="517"/>
    </row>
    <row r="148" spans="1:9" ht="12.75" customHeight="1">
      <c r="A148" s="326"/>
      <c r="B148" s="518"/>
      <c r="C148" s="518"/>
      <c r="D148" s="519"/>
      <c r="E148" s="520"/>
      <c r="F148" s="521"/>
      <c r="H148" s="517"/>
      <c r="I148" s="517"/>
    </row>
    <row r="149" spans="1:9" ht="12.75" customHeight="1">
      <c r="A149" s="326"/>
      <c r="B149" s="518"/>
      <c r="C149" s="518"/>
      <c r="D149" s="519"/>
      <c r="E149" s="520"/>
      <c r="F149" s="521"/>
      <c r="H149" s="517"/>
      <c r="I149" s="517"/>
    </row>
    <row r="150" spans="1:9" ht="12.75" customHeight="1">
      <c r="A150" s="326"/>
      <c r="B150" s="518"/>
      <c r="C150" s="518"/>
      <c r="D150" s="519"/>
      <c r="E150" s="520"/>
      <c r="F150" s="521"/>
      <c r="H150" s="517"/>
      <c r="I150" s="517"/>
    </row>
    <row r="151" spans="1:9" ht="12.75" customHeight="1">
      <c r="A151" s="326"/>
      <c r="B151" s="518"/>
      <c r="C151" s="518"/>
      <c r="D151" s="519"/>
      <c r="E151" s="520"/>
      <c r="F151" s="521"/>
      <c r="H151" s="517"/>
      <c r="I151" s="517"/>
    </row>
    <row r="152" spans="1:9" ht="10.5" customHeight="1">
      <c r="H152" s="517"/>
      <c r="I152" s="517"/>
    </row>
    <row r="153" spans="1:9" ht="10.5" customHeight="1">
      <c r="H153" s="517"/>
      <c r="I153" s="517"/>
    </row>
    <row r="154" spans="1:9" ht="10.5" customHeight="1">
      <c r="H154" s="517"/>
      <c r="I154" s="517"/>
    </row>
    <row r="155" spans="1:9" ht="10.5" customHeight="1">
      <c r="H155" s="517"/>
      <c r="I155" s="517"/>
    </row>
    <row r="156" spans="1:9" ht="10.5" customHeight="1">
      <c r="H156" s="517"/>
      <c r="I156" s="517"/>
    </row>
    <row r="157" spans="1:9" ht="10.5" customHeight="1">
      <c r="H157" s="517"/>
      <c r="I157" s="517"/>
    </row>
    <row r="158" spans="1:9" ht="10.5" customHeight="1">
      <c r="H158" s="517"/>
      <c r="I158" s="517"/>
    </row>
    <row r="159" spans="1:9" ht="10.5" customHeight="1">
      <c r="H159" s="517"/>
      <c r="I159" s="517"/>
    </row>
    <row r="160" spans="1:9" ht="10.5" customHeight="1">
      <c r="H160" s="517"/>
      <c r="I160" s="517"/>
    </row>
    <row r="161" spans="8:9" ht="10.5" customHeight="1">
      <c r="H161" s="517"/>
      <c r="I161" s="517"/>
    </row>
    <row r="162" spans="8:9" ht="10.5" customHeight="1">
      <c r="H162" s="517"/>
      <c r="I162" s="517"/>
    </row>
    <row r="163" spans="8:9" ht="10.5" customHeight="1">
      <c r="H163" s="517"/>
      <c r="I163" s="517"/>
    </row>
    <row r="164" spans="8:9" ht="10.5" customHeight="1">
      <c r="H164" s="517"/>
      <c r="I164" s="517"/>
    </row>
    <row r="165" spans="8:9" ht="10.5" customHeight="1">
      <c r="H165" s="517"/>
      <c r="I165" s="517"/>
    </row>
    <row r="166" spans="8:9" ht="10.5" customHeight="1">
      <c r="H166" s="517"/>
      <c r="I166" s="517"/>
    </row>
    <row r="167" spans="8:9" ht="10.5" customHeight="1">
      <c r="H167" s="517"/>
      <c r="I167" s="517"/>
    </row>
    <row r="168" spans="8:9" ht="10.5" customHeight="1">
      <c r="H168" s="517"/>
      <c r="I168" s="517"/>
    </row>
    <row r="169" spans="8:9" ht="10.5" customHeight="1">
      <c r="H169" s="517"/>
      <c r="I169" s="517"/>
    </row>
    <row r="170" spans="8:9" ht="10.5" customHeight="1">
      <c r="H170" s="517"/>
      <c r="I170" s="517"/>
    </row>
    <row r="171" spans="8:9" ht="10.5" customHeight="1">
      <c r="H171" s="517"/>
      <c r="I171" s="517"/>
    </row>
    <row r="172" spans="8:9" ht="10.5" customHeight="1">
      <c r="H172" s="517"/>
      <c r="I172" s="517"/>
    </row>
    <row r="173" spans="8:9" ht="10.5" customHeight="1">
      <c r="H173" s="517"/>
      <c r="I173" s="517"/>
    </row>
    <row r="174" spans="8:9" ht="10.5" customHeight="1">
      <c r="H174" s="517"/>
      <c r="I174" s="517"/>
    </row>
    <row r="175" spans="8:9" ht="10.5" customHeight="1">
      <c r="H175" s="517"/>
      <c r="I175" s="517"/>
    </row>
    <row r="176" spans="8:9" ht="10.5" customHeight="1">
      <c r="H176" s="517"/>
      <c r="I176" s="517"/>
    </row>
    <row r="177" spans="8:9" ht="10.5" customHeight="1">
      <c r="H177" s="517"/>
      <c r="I177" s="517"/>
    </row>
    <row r="178" spans="8:9" ht="10.5" customHeight="1">
      <c r="H178" s="517"/>
      <c r="I178" s="517"/>
    </row>
    <row r="179" spans="8:9" ht="10.5" customHeight="1">
      <c r="H179" s="517"/>
      <c r="I179" s="517"/>
    </row>
    <row r="180" spans="8:9" ht="10.5" customHeight="1">
      <c r="H180" s="517"/>
      <c r="I180" s="517"/>
    </row>
    <row r="181" spans="8:9" ht="10.5" customHeight="1">
      <c r="H181" s="517"/>
      <c r="I181" s="517"/>
    </row>
    <row r="182" spans="8:9" ht="10.5" customHeight="1">
      <c r="H182" s="517"/>
      <c r="I182" s="517"/>
    </row>
    <row r="183" spans="8:9" ht="10.5" customHeight="1">
      <c r="H183" s="517"/>
      <c r="I183" s="517"/>
    </row>
    <row r="184" spans="8:9" ht="10.5" customHeight="1">
      <c r="H184" s="517"/>
      <c r="I184" s="517"/>
    </row>
    <row r="185" spans="8:9" ht="10.5" customHeight="1">
      <c r="H185" s="517"/>
      <c r="I185" s="517"/>
    </row>
    <row r="186" spans="8:9" ht="10.5" customHeight="1">
      <c r="H186" s="517"/>
      <c r="I186" s="517"/>
    </row>
    <row r="187" spans="8:9" ht="10.5" customHeight="1">
      <c r="H187" s="532"/>
      <c r="I187" s="517"/>
    </row>
    <row r="188" spans="8:9" ht="10.5" customHeight="1">
      <c r="H188" s="533"/>
      <c r="I188" s="517"/>
    </row>
    <row r="189" spans="8:9" ht="10.5" customHeight="1">
      <c r="H189" s="533"/>
      <c r="I189" s="517"/>
    </row>
    <row r="190" spans="8:9" ht="10.5" customHeight="1">
      <c r="H190" s="533"/>
      <c r="I190" s="517"/>
    </row>
    <row r="191" spans="8:9" ht="10.5" customHeight="1">
      <c r="H191" s="533"/>
      <c r="I191" s="517"/>
    </row>
    <row r="192" spans="8:9" ht="10.5" customHeight="1">
      <c r="H192" s="533"/>
      <c r="I192" s="517"/>
    </row>
    <row r="193" spans="8:9" ht="10.5" customHeight="1">
      <c r="H193" s="532"/>
      <c r="I193" s="517"/>
    </row>
    <row r="194" spans="8:9" ht="10.5" customHeight="1">
      <c r="H194" s="533"/>
      <c r="I194" s="517"/>
    </row>
    <row r="195" spans="8:9" ht="10.5" customHeight="1">
      <c r="H195" s="533"/>
      <c r="I195" s="517"/>
    </row>
    <row r="196" spans="8:9" ht="10.5" customHeight="1">
      <c r="H196" s="533"/>
      <c r="I196" s="517"/>
    </row>
    <row r="197" spans="8:9" ht="10.5" customHeight="1">
      <c r="H197" s="533"/>
      <c r="I197" s="517"/>
    </row>
    <row r="198" spans="8:9" ht="10.5" customHeight="1">
      <c r="H198" s="532"/>
      <c r="I198" s="517"/>
    </row>
    <row r="199" spans="8:9" ht="10.5" customHeight="1">
      <c r="H199" s="533"/>
      <c r="I199" s="517"/>
    </row>
    <row r="200" spans="8:9" ht="10.5" customHeight="1">
      <c r="H200" s="533"/>
      <c r="I200" s="517"/>
    </row>
    <row r="201" spans="8:9" ht="10.5" customHeight="1">
      <c r="H201" s="533"/>
      <c r="I201" s="517"/>
    </row>
    <row r="202" spans="8:9" ht="10.5" customHeight="1">
      <c r="H202" s="517"/>
      <c r="I202" s="517"/>
    </row>
    <row r="203" spans="8:9" ht="10.5" customHeight="1">
      <c r="H203" s="517"/>
      <c r="I203" s="517"/>
    </row>
    <row r="204" spans="8:9" ht="10.5" customHeight="1">
      <c r="H204" s="517"/>
      <c r="I204" s="517"/>
    </row>
    <row r="205" spans="8:9" ht="10.5" customHeight="1">
      <c r="H205" s="517"/>
      <c r="I205" s="517"/>
    </row>
    <row r="206" spans="8:9" ht="10.5" customHeight="1">
      <c r="H206" s="517"/>
      <c r="I206" s="517"/>
    </row>
    <row r="207" spans="8:9" ht="10.5" customHeight="1">
      <c r="H207" s="517"/>
      <c r="I207" s="517"/>
    </row>
    <row r="208" spans="8:9" ht="10.5" customHeight="1">
      <c r="H208" s="517"/>
      <c r="I208" s="517"/>
    </row>
    <row r="209" spans="8:9" ht="10.5" customHeight="1">
      <c r="H209" s="517"/>
      <c r="I209" s="517"/>
    </row>
    <row r="210" spans="8:9" ht="10.5" customHeight="1">
      <c r="H210" s="517"/>
      <c r="I210" s="517"/>
    </row>
    <row r="211" spans="8:9" ht="10.5" customHeight="1">
      <c r="H211" s="517"/>
      <c r="I211" s="517"/>
    </row>
    <row r="212" spans="8:9" ht="10.5" customHeight="1">
      <c r="H212" s="517"/>
      <c r="I212" s="517"/>
    </row>
    <row r="213" spans="8:9" ht="10.5" customHeight="1">
      <c r="H213" s="517"/>
      <c r="I213" s="517"/>
    </row>
    <row r="214" spans="8:9" ht="10.5" customHeight="1">
      <c r="H214" s="517"/>
      <c r="I214" s="517"/>
    </row>
    <row r="215" spans="8:9" ht="10.5" customHeight="1">
      <c r="H215" s="517"/>
      <c r="I215" s="517"/>
    </row>
    <row r="216" spans="8:9" ht="10.5" customHeight="1">
      <c r="H216" s="517"/>
      <c r="I216" s="517"/>
    </row>
    <row r="217" spans="8:9" ht="10.5" customHeight="1">
      <c r="H217" s="517"/>
      <c r="I217" s="517"/>
    </row>
    <row r="218" spans="8:9" ht="10.5" customHeight="1">
      <c r="H218" s="517"/>
      <c r="I218" s="517"/>
    </row>
    <row r="219" spans="8:9" ht="10.5" customHeight="1">
      <c r="H219" s="517"/>
      <c r="I219" s="517"/>
    </row>
    <row r="220" spans="8:9" ht="10.5" customHeight="1">
      <c r="H220" s="517"/>
      <c r="I220" s="517"/>
    </row>
    <row r="221" spans="8:9" ht="10.5" customHeight="1">
      <c r="H221" s="517"/>
      <c r="I221" s="517"/>
    </row>
    <row r="222" spans="8:9" ht="10.5" customHeight="1">
      <c r="H222" s="517"/>
      <c r="I222" s="517"/>
    </row>
    <row r="223" spans="8:9" ht="10.5" customHeight="1">
      <c r="H223" s="517"/>
      <c r="I223" s="517"/>
    </row>
    <row r="224" spans="8:9" ht="10.5" customHeight="1">
      <c r="H224" s="517"/>
      <c r="I224" s="517"/>
    </row>
    <row r="225" spans="8:9" ht="10.5" customHeight="1">
      <c r="H225" s="517"/>
      <c r="I225" s="517"/>
    </row>
    <row r="226" spans="8:9" ht="10.5" customHeight="1">
      <c r="H226" s="517"/>
      <c r="I226" s="517"/>
    </row>
    <row r="227" spans="8:9" ht="10.5" customHeight="1">
      <c r="H227" s="517"/>
      <c r="I227" s="517"/>
    </row>
    <row r="228" spans="8:9" ht="10.5" customHeight="1">
      <c r="H228" s="517"/>
      <c r="I228" s="517"/>
    </row>
    <row r="229" spans="8:9" ht="10.5" customHeight="1">
      <c r="H229" s="517"/>
      <c r="I229" s="517"/>
    </row>
    <row r="230" spans="8:9" ht="10.5" customHeight="1">
      <c r="H230" s="517"/>
      <c r="I230" s="517"/>
    </row>
    <row r="231" spans="8:9" ht="10.5" customHeight="1">
      <c r="H231" s="517"/>
      <c r="I231" s="517"/>
    </row>
    <row r="232" spans="8:9" ht="10.5" customHeight="1">
      <c r="H232" s="517"/>
      <c r="I232" s="517"/>
    </row>
    <row r="233" spans="8:9" ht="10.5" customHeight="1">
      <c r="H233" s="517"/>
      <c r="I233" s="517"/>
    </row>
    <row r="234" spans="8:9" ht="10.5" customHeight="1">
      <c r="H234" s="517"/>
      <c r="I234" s="517"/>
    </row>
    <row r="235" spans="8:9" ht="10.5" customHeight="1">
      <c r="H235" s="517"/>
      <c r="I235" s="517"/>
    </row>
    <row r="236" spans="8:9" ht="10.5" customHeight="1">
      <c r="H236" s="517"/>
      <c r="I236" s="517"/>
    </row>
    <row r="237" spans="8:9" ht="10.5" customHeight="1">
      <c r="H237" s="517"/>
      <c r="I237" s="517"/>
    </row>
    <row r="238" spans="8:9" ht="10.5" customHeight="1">
      <c r="H238" s="517"/>
      <c r="I238" s="517"/>
    </row>
    <row r="239" spans="8:9" ht="10.5" customHeight="1">
      <c r="H239" s="517"/>
      <c r="I239" s="517"/>
    </row>
    <row r="240" spans="8:9" ht="10.5" customHeight="1">
      <c r="H240" s="517"/>
      <c r="I240" s="517"/>
    </row>
    <row r="241" spans="8:9" ht="10.5" customHeight="1">
      <c r="H241" s="517"/>
      <c r="I241" s="517"/>
    </row>
    <row r="242" spans="8:9" ht="10.5" customHeight="1">
      <c r="H242" s="517"/>
      <c r="I242" s="517"/>
    </row>
    <row r="243" spans="8:9" ht="10.5" customHeight="1">
      <c r="H243" s="517"/>
      <c r="I243" s="517"/>
    </row>
    <row r="244" spans="8:9" ht="10.5" customHeight="1">
      <c r="H244" s="527"/>
      <c r="I244" s="517"/>
    </row>
    <row r="245" spans="8:9" ht="10.5" customHeight="1">
      <c r="H245" s="529"/>
      <c r="I245" s="517"/>
    </row>
    <row r="246" spans="8:9" ht="10.5" customHeight="1">
      <c r="H246" s="529"/>
      <c r="I246" s="517"/>
    </row>
    <row r="247" spans="8:9" ht="10.5" customHeight="1">
      <c r="H247" s="527"/>
      <c r="I247" s="517"/>
    </row>
    <row r="248" spans="8:9" ht="10.5" customHeight="1">
      <c r="H248" s="517"/>
      <c r="I248" s="517"/>
    </row>
    <row r="249" spans="8:9" ht="10.5" customHeight="1">
      <c r="H249" s="517"/>
      <c r="I249" s="517"/>
    </row>
    <row r="250" spans="8:9" ht="10.5" customHeight="1">
      <c r="H250" s="517"/>
      <c r="I250" s="517"/>
    </row>
    <row r="251" spans="8:9" ht="10.5" customHeight="1">
      <c r="H251" s="517"/>
      <c r="I251" s="517"/>
    </row>
    <row r="252" spans="8:9" ht="10.5" customHeight="1">
      <c r="H252" s="517"/>
      <c r="I252" s="517"/>
    </row>
    <row r="253" spans="8:9" ht="10.5" customHeight="1">
      <c r="H253" s="517"/>
      <c r="I253" s="517"/>
    </row>
    <row r="254" spans="8:9" ht="10.5" customHeight="1">
      <c r="H254" s="517"/>
      <c r="I254" s="517"/>
    </row>
    <row r="255" spans="8:9" ht="10.5" customHeight="1">
      <c r="H255" s="517"/>
      <c r="I255" s="517"/>
    </row>
    <row r="256" spans="8:9" ht="10.5" customHeight="1">
      <c r="H256" s="517"/>
      <c r="I256" s="517"/>
    </row>
    <row r="257" spans="8:9" ht="10.5" customHeight="1">
      <c r="H257" s="517"/>
      <c r="I257" s="517"/>
    </row>
    <row r="258" spans="8:9" ht="10.5" customHeight="1">
      <c r="H258" s="517"/>
      <c r="I258" s="517"/>
    </row>
    <row r="259" spans="8:9" ht="10.5" customHeight="1">
      <c r="H259" s="517"/>
      <c r="I259" s="517"/>
    </row>
    <row r="260" spans="8:9" ht="10.5" customHeight="1">
      <c r="H260" s="517"/>
      <c r="I260" s="517"/>
    </row>
    <row r="261" spans="8:9" ht="10.5" customHeight="1">
      <c r="H261" s="517"/>
      <c r="I261" s="517"/>
    </row>
    <row r="262" spans="8:9" ht="10.5" customHeight="1">
      <c r="H262" s="517"/>
      <c r="I262" s="517"/>
    </row>
    <row r="263" spans="8:9" ht="10.5" customHeight="1">
      <c r="H263" s="517"/>
      <c r="I263" s="517"/>
    </row>
    <row r="264" spans="8:9" ht="10.5" customHeight="1">
      <c r="H264" s="517"/>
      <c r="I264" s="517"/>
    </row>
    <row r="265" spans="8:9" ht="10.5" customHeight="1">
      <c r="H265" s="517"/>
      <c r="I265" s="517"/>
    </row>
    <row r="266" spans="8:9" ht="10.5" customHeight="1">
      <c r="H266" s="517"/>
      <c r="I266" s="517"/>
    </row>
    <row r="267" spans="8:9" ht="10.5" customHeight="1">
      <c r="H267" s="517"/>
      <c r="I267" s="517"/>
    </row>
    <row r="268" spans="8:9" ht="10.5" customHeight="1">
      <c r="H268" s="517"/>
      <c r="I268" s="517"/>
    </row>
    <row r="269" spans="8:9" ht="10.5" customHeight="1">
      <c r="H269" s="517"/>
      <c r="I269" s="517"/>
    </row>
    <row r="270" spans="8:9" ht="10.5" customHeight="1">
      <c r="H270" s="517"/>
      <c r="I270" s="517"/>
    </row>
    <row r="271" spans="8:9" ht="10.5" customHeight="1">
      <c r="H271" s="517"/>
      <c r="I271" s="517"/>
    </row>
    <row r="272" spans="8:9" ht="10.5" customHeight="1">
      <c r="H272" s="517"/>
      <c r="I272" s="517"/>
    </row>
    <row r="273" spans="8:9" ht="10.5" customHeight="1">
      <c r="H273" s="517"/>
      <c r="I273" s="517"/>
    </row>
    <row r="274" spans="8:9" ht="10.5" customHeight="1">
      <c r="H274" s="517"/>
      <c r="I274" s="517"/>
    </row>
    <row r="275" spans="8:9" ht="10.5" customHeight="1">
      <c r="H275" s="517"/>
      <c r="I275" s="517"/>
    </row>
    <row r="276" spans="8:9" ht="10.5" customHeight="1">
      <c r="H276" s="517"/>
      <c r="I276" s="517"/>
    </row>
    <row r="277" spans="8:9" ht="10.5" customHeight="1">
      <c r="H277" s="517"/>
      <c r="I277" s="517"/>
    </row>
    <row r="278" spans="8:9" ht="10.5" customHeight="1">
      <c r="H278" s="517"/>
      <c r="I278" s="517"/>
    </row>
    <row r="279" spans="8:9" ht="10.5" customHeight="1">
      <c r="H279" s="517"/>
      <c r="I279" s="517"/>
    </row>
    <row r="280" spans="8:9" ht="10.5" customHeight="1">
      <c r="H280" s="517"/>
      <c r="I280" s="517"/>
    </row>
    <row r="281" spans="8:9" ht="10.5" customHeight="1">
      <c r="H281" s="517"/>
      <c r="I281" s="517"/>
    </row>
    <row r="282" spans="8:9" ht="10.5" customHeight="1">
      <c r="H282" s="517"/>
      <c r="I282" s="517"/>
    </row>
    <row r="283" spans="8:9" ht="10.5" customHeight="1">
      <c r="H283" s="517"/>
      <c r="I283" s="517"/>
    </row>
    <row r="284" spans="8:9" ht="10.5" customHeight="1">
      <c r="H284" s="517"/>
      <c r="I284" s="517"/>
    </row>
    <row r="285" spans="8:9" ht="10.5" customHeight="1">
      <c r="H285" s="517"/>
      <c r="I285" s="517"/>
    </row>
    <row r="286" spans="8:9" ht="10.5" customHeight="1">
      <c r="H286" s="517"/>
      <c r="I286" s="517"/>
    </row>
    <row r="287" spans="8:9" ht="10.5" customHeight="1">
      <c r="H287" s="517"/>
      <c r="I287" s="517"/>
    </row>
    <row r="288" spans="8:9" ht="10.5" customHeight="1">
      <c r="H288" s="517"/>
      <c r="I288" s="517"/>
    </row>
    <row r="289" spans="8:9" ht="10.5" customHeight="1">
      <c r="H289" s="517"/>
      <c r="I289" s="517"/>
    </row>
    <row r="290" spans="8:9" ht="10.5" customHeight="1">
      <c r="H290" s="517"/>
      <c r="I290" s="517"/>
    </row>
    <row r="291" spans="8:9" ht="10.5" customHeight="1">
      <c r="H291" s="517"/>
      <c r="I291" s="517"/>
    </row>
    <row r="292" spans="8:9" ht="10.5" customHeight="1">
      <c r="H292" s="517"/>
      <c r="I292" s="517"/>
    </row>
    <row r="293" spans="8:9" ht="10.5" customHeight="1">
      <c r="H293" s="517"/>
      <c r="I293" s="517"/>
    </row>
    <row r="294" spans="8:9" ht="10.5" customHeight="1">
      <c r="H294" s="517"/>
      <c r="I294" s="517"/>
    </row>
    <row r="295" spans="8:9" ht="10.5" customHeight="1">
      <c r="H295" s="517"/>
      <c r="I295" s="517"/>
    </row>
    <row r="296" spans="8:9" ht="10.5" customHeight="1">
      <c r="H296" s="517"/>
      <c r="I296" s="517"/>
    </row>
    <row r="297" spans="8:9" ht="10.5" customHeight="1">
      <c r="H297" s="517"/>
      <c r="I297" s="517"/>
    </row>
    <row r="298" spans="8:9" ht="10.5" customHeight="1">
      <c r="H298" s="517"/>
      <c r="I298" s="517"/>
    </row>
    <row r="299" spans="8:9" ht="10.5" customHeight="1">
      <c r="H299" s="517"/>
      <c r="I299" s="517"/>
    </row>
    <row r="300" spans="8:9" ht="10.5" customHeight="1">
      <c r="H300" s="517"/>
      <c r="I300" s="517"/>
    </row>
    <row r="301" spans="8:9" ht="10.5" customHeight="1">
      <c r="H301" s="517"/>
      <c r="I301" s="517"/>
    </row>
    <row r="302" spans="8:9" ht="10.5" customHeight="1">
      <c r="H302" s="517"/>
      <c r="I302" s="517"/>
    </row>
    <row r="303" spans="8:9" ht="10.5" customHeight="1">
      <c r="H303" s="517"/>
      <c r="I303" s="517"/>
    </row>
    <row r="304" spans="8:9" ht="10.5" customHeight="1">
      <c r="H304" s="517"/>
      <c r="I304" s="517"/>
    </row>
    <row r="305" spans="8:9" ht="10.5" customHeight="1">
      <c r="H305" s="517"/>
      <c r="I305" s="517"/>
    </row>
    <row r="306" spans="8:9" ht="10.5" customHeight="1">
      <c r="H306" s="517"/>
      <c r="I306" s="517"/>
    </row>
    <row r="307" spans="8:9" ht="10.5" customHeight="1">
      <c r="H307" s="517"/>
      <c r="I307" s="517"/>
    </row>
    <row r="308" spans="8:9" ht="10.5" customHeight="1">
      <c r="H308" s="517"/>
      <c r="I308" s="517"/>
    </row>
    <row r="309" spans="8:9" ht="10.5" customHeight="1">
      <c r="H309" s="517"/>
      <c r="I309" s="517"/>
    </row>
    <row r="310" spans="8:9" ht="10.5" customHeight="1">
      <c r="H310" s="517"/>
      <c r="I310" s="517"/>
    </row>
    <row r="311" spans="8:9" ht="10.5" customHeight="1">
      <c r="H311" s="517"/>
      <c r="I311" s="517"/>
    </row>
    <row r="312" spans="8:9" ht="10.5" customHeight="1">
      <c r="H312" s="517"/>
      <c r="I312" s="517"/>
    </row>
    <row r="313" spans="8:9" ht="10.5" customHeight="1">
      <c r="H313" s="517"/>
      <c r="I313" s="517"/>
    </row>
    <row r="314" spans="8:9" ht="10.5" customHeight="1">
      <c r="H314" s="517"/>
      <c r="I314" s="517"/>
    </row>
    <row r="315" spans="8:9" ht="10.5" customHeight="1">
      <c r="H315" s="517"/>
      <c r="I315" s="517"/>
    </row>
    <row r="316" spans="8:9" ht="10.5" customHeight="1">
      <c r="H316" s="517"/>
      <c r="I316" s="517"/>
    </row>
    <row r="317" spans="8:9" ht="10.5" customHeight="1">
      <c r="H317" s="517"/>
      <c r="I317" s="517"/>
    </row>
    <row r="318" spans="8:9" ht="10.5" customHeight="1">
      <c r="H318" s="517"/>
      <c r="I318" s="517"/>
    </row>
    <row r="319" spans="8:9" ht="10.5" customHeight="1">
      <c r="H319" s="517"/>
      <c r="I319" s="517"/>
    </row>
    <row r="320" spans="8:9" ht="10.5" customHeight="1">
      <c r="H320" s="517"/>
      <c r="I320" s="517"/>
    </row>
    <row r="321" spans="8:9" ht="10.5" customHeight="1">
      <c r="H321" s="517"/>
      <c r="I321" s="517"/>
    </row>
    <row r="322" spans="8:9" ht="10.5" customHeight="1">
      <c r="H322" s="517"/>
      <c r="I322" s="517"/>
    </row>
    <row r="323" spans="8:9" ht="10.5" customHeight="1">
      <c r="H323" s="517"/>
      <c r="I323" s="517"/>
    </row>
    <row r="324" spans="8:9" ht="10.5" customHeight="1">
      <c r="H324" s="517"/>
      <c r="I324" s="517"/>
    </row>
    <row r="325" spans="8:9" ht="10.5" customHeight="1">
      <c r="H325" s="517"/>
      <c r="I325" s="517"/>
    </row>
    <row r="326" spans="8:9" ht="10.5" customHeight="1">
      <c r="H326" s="517"/>
      <c r="I326" s="517"/>
    </row>
    <row r="327" spans="8:9" ht="10.5" customHeight="1">
      <c r="H327" s="517"/>
      <c r="I327" s="517"/>
    </row>
    <row r="328" spans="8:9" ht="10.5" customHeight="1">
      <c r="H328" s="517"/>
      <c r="I328" s="517"/>
    </row>
    <row r="329" spans="8:9" ht="10.5" customHeight="1">
      <c r="H329" s="517"/>
      <c r="I329" s="517"/>
    </row>
    <row r="330" spans="8:9" ht="10.5" customHeight="1">
      <c r="H330" s="517"/>
      <c r="I330" s="517"/>
    </row>
    <row r="331" spans="8:9" ht="10.5" customHeight="1">
      <c r="H331" s="517"/>
      <c r="I331" s="517"/>
    </row>
    <row r="332" spans="8:9" ht="10.5" customHeight="1">
      <c r="H332" s="517"/>
      <c r="I332" s="517"/>
    </row>
    <row r="333" spans="8:9" ht="10.5" customHeight="1">
      <c r="H333" s="517"/>
      <c r="I333" s="517"/>
    </row>
    <row r="334" spans="8:9" ht="10.5" customHeight="1">
      <c r="H334" s="517"/>
      <c r="I334" s="517"/>
    </row>
    <row r="335" spans="8:9" ht="10.5" customHeight="1">
      <c r="H335" s="517"/>
      <c r="I335" s="517"/>
    </row>
    <row r="336" spans="8:9" ht="10.5" customHeight="1">
      <c r="H336" s="517"/>
      <c r="I336" s="517"/>
    </row>
    <row r="337" spans="8:9" ht="10.5" customHeight="1">
      <c r="H337" s="517"/>
      <c r="I337" s="517"/>
    </row>
    <row r="338" spans="8:9" ht="10.5" customHeight="1">
      <c r="H338" s="517"/>
      <c r="I338" s="517"/>
    </row>
    <row r="339" spans="8:9" ht="10.5" customHeight="1">
      <c r="H339" s="517"/>
      <c r="I339" s="517"/>
    </row>
    <row r="340" spans="8:9" ht="10.5" customHeight="1">
      <c r="H340" s="517"/>
      <c r="I340" s="517"/>
    </row>
    <row r="341" spans="8:9" ht="10.5" customHeight="1">
      <c r="H341" s="517"/>
      <c r="I341" s="517"/>
    </row>
    <row r="342" spans="8:9" ht="10.5" customHeight="1">
      <c r="H342" s="517"/>
      <c r="I342" s="517"/>
    </row>
    <row r="343" spans="8:9" ht="10.5" customHeight="1">
      <c r="H343" s="517"/>
      <c r="I343" s="517"/>
    </row>
    <row r="344" spans="8:9" ht="10.5" customHeight="1">
      <c r="H344" s="517"/>
      <c r="I344" s="517"/>
    </row>
    <row r="345" spans="8:9" ht="10.5" customHeight="1">
      <c r="H345" s="517"/>
      <c r="I345" s="517"/>
    </row>
    <row r="346" spans="8:9" ht="10.5" customHeight="1">
      <c r="H346" s="517"/>
      <c r="I346" s="517"/>
    </row>
    <row r="347" spans="8:9" ht="10.5" customHeight="1">
      <c r="H347" s="517"/>
      <c r="I347" s="517"/>
    </row>
    <row r="348" spans="8:9" ht="10.5" customHeight="1">
      <c r="H348" s="517"/>
      <c r="I348" s="517"/>
    </row>
    <row r="349" spans="8:9" ht="10.5" customHeight="1">
      <c r="H349" s="517"/>
      <c r="I349" s="517"/>
    </row>
    <row r="350" spans="8:9" ht="10.5" customHeight="1">
      <c r="H350" s="517"/>
      <c r="I350" s="517"/>
    </row>
    <row r="351" spans="8:9" ht="10.5" customHeight="1">
      <c r="H351" s="517"/>
      <c r="I351" s="517"/>
    </row>
    <row r="352" spans="8:9" ht="10.5" customHeight="1">
      <c r="H352" s="517"/>
      <c r="I352" s="517"/>
    </row>
    <row r="353" spans="8:9" ht="10.5" customHeight="1">
      <c r="H353" s="517"/>
      <c r="I353" s="517"/>
    </row>
    <row r="354" spans="8:9" ht="10.5" customHeight="1">
      <c r="H354" s="517"/>
      <c r="I354" s="517"/>
    </row>
    <row r="355" spans="8:9" ht="10.5" customHeight="1">
      <c r="H355" s="517"/>
      <c r="I355" s="517"/>
    </row>
    <row r="356" spans="8:9" ht="10.5" customHeight="1">
      <c r="H356" s="517"/>
      <c r="I356" s="517"/>
    </row>
    <row r="357" spans="8:9" ht="10.5" customHeight="1">
      <c r="H357" s="517"/>
      <c r="I357" s="517"/>
    </row>
    <row r="358" spans="8:9" ht="10.5" customHeight="1">
      <c r="H358" s="517"/>
      <c r="I358" s="517"/>
    </row>
    <row r="359" spans="8:9" ht="10.5" customHeight="1">
      <c r="H359" s="517"/>
      <c r="I359" s="517"/>
    </row>
    <row r="360" spans="8:9" ht="10.5" customHeight="1">
      <c r="H360" s="517"/>
      <c r="I360" s="517"/>
    </row>
    <row r="361" spans="8:9" ht="10.5" customHeight="1">
      <c r="H361" s="517"/>
      <c r="I361" s="517"/>
    </row>
    <row r="362" spans="8:9" ht="10.5" customHeight="1">
      <c r="H362" s="517"/>
      <c r="I362" s="517"/>
    </row>
    <row r="363" spans="8:9" ht="10.5" customHeight="1">
      <c r="H363" s="517"/>
      <c r="I363" s="517"/>
    </row>
    <row r="364" spans="8:9" ht="10.5" customHeight="1">
      <c r="H364" s="517"/>
      <c r="I364" s="517"/>
    </row>
    <row r="365" spans="8:9" ht="10.5" customHeight="1">
      <c r="H365" s="517"/>
      <c r="I365" s="517"/>
    </row>
    <row r="366" spans="8:9" ht="10.5" customHeight="1">
      <c r="H366" s="517"/>
      <c r="I366" s="517"/>
    </row>
    <row r="367" spans="8:9" ht="10.5" customHeight="1">
      <c r="H367" s="517"/>
      <c r="I367" s="517"/>
    </row>
    <row r="368" spans="8:9" ht="10.5" customHeight="1">
      <c r="H368" s="517"/>
      <c r="I368" s="517"/>
    </row>
    <row r="369" spans="8:9" ht="10.5" customHeight="1">
      <c r="H369" s="517"/>
      <c r="I369" s="517"/>
    </row>
    <row r="370" spans="8:9" ht="10.5" customHeight="1">
      <c r="H370" s="517"/>
      <c r="I370" s="517"/>
    </row>
    <row r="371" spans="8:9" ht="10.5" customHeight="1">
      <c r="H371" s="517"/>
      <c r="I371" s="517"/>
    </row>
    <row r="372" spans="8:9" ht="10.5" customHeight="1">
      <c r="H372" s="517"/>
      <c r="I372" s="517"/>
    </row>
    <row r="373" spans="8:9" ht="10.5" customHeight="1">
      <c r="H373" s="517"/>
      <c r="I373" s="517"/>
    </row>
    <row r="374" spans="8:9" ht="10.5" customHeight="1">
      <c r="H374" s="517"/>
      <c r="I374" s="517"/>
    </row>
    <row r="375" spans="8:9" ht="10.5" customHeight="1">
      <c r="H375" s="517"/>
      <c r="I375" s="517"/>
    </row>
    <row r="376" spans="8:9" ht="10.5" customHeight="1">
      <c r="H376" s="517"/>
      <c r="I376" s="517"/>
    </row>
    <row r="377" spans="8:9" ht="10.5" customHeight="1">
      <c r="H377" s="517"/>
      <c r="I377" s="517"/>
    </row>
    <row r="378" spans="8:9" ht="10.5" customHeight="1">
      <c r="H378" s="517"/>
      <c r="I378" s="517"/>
    </row>
    <row r="379" spans="8:9" ht="10.5" customHeight="1">
      <c r="H379" s="517"/>
      <c r="I379" s="517"/>
    </row>
    <row r="380" spans="8:9" ht="10.5" customHeight="1">
      <c r="H380" s="517"/>
      <c r="I380" s="517"/>
    </row>
    <row r="381" spans="8:9" ht="10.5" customHeight="1">
      <c r="H381" s="517"/>
      <c r="I381" s="517"/>
    </row>
    <row r="382" spans="8:9" ht="10.5" customHeight="1">
      <c r="H382" s="517"/>
      <c r="I382" s="517"/>
    </row>
    <row r="383" spans="8:9" ht="10.5" customHeight="1">
      <c r="H383" s="517"/>
      <c r="I383" s="517"/>
    </row>
    <row r="384" spans="8:9" ht="10.5" customHeight="1">
      <c r="H384" s="517"/>
      <c r="I384" s="517"/>
    </row>
    <row r="385" spans="8:9" ht="10.5" customHeight="1">
      <c r="H385" s="517"/>
      <c r="I385" s="517"/>
    </row>
    <row r="386" spans="8:9" ht="10.5" customHeight="1">
      <c r="H386" s="517"/>
      <c r="I386" s="517"/>
    </row>
    <row r="387" spans="8:9" ht="10.5" customHeight="1">
      <c r="H387" s="517"/>
      <c r="I387" s="517"/>
    </row>
    <row r="388" spans="8:9" ht="10.5" customHeight="1">
      <c r="H388" s="517"/>
      <c r="I388" s="517"/>
    </row>
    <row r="389" spans="8:9" ht="10.5" customHeight="1">
      <c r="H389" s="517"/>
      <c r="I389" s="517"/>
    </row>
    <row r="390" spans="8:9" ht="10.5" customHeight="1">
      <c r="H390" s="517"/>
      <c r="I390" s="517"/>
    </row>
    <row r="391" spans="8:9" ht="10.5" customHeight="1">
      <c r="H391" s="517"/>
      <c r="I391" s="517"/>
    </row>
    <row r="392" spans="8:9" ht="10.5" customHeight="1">
      <c r="H392" s="517"/>
      <c r="I392" s="517"/>
    </row>
    <row r="393" spans="8:9" ht="10.5" customHeight="1">
      <c r="H393" s="517"/>
      <c r="I393" s="517"/>
    </row>
    <row r="394" spans="8:9" ht="10.5" customHeight="1">
      <c r="H394" s="517"/>
      <c r="I394" s="517"/>
    </row>
    <row r="395" spans="8:9" ht="10.5" customHeight="1">
      <c r="H395" s="517"/>
      <c r="I395" s="517"/>
    </row>
    <row r="396" spans="8:9" ht="10.5" customHeight="1">
      <c r="H396" s="517"/>
      <c r="I396" s="517"/>
    </row>
    <row r="397" spans="8:9" ht="10.5" customHeight="1">
      <c r="H397" s="517"/>
      <c r="I397" s="517"/>
    </row>
    <row r="398" spans="8:9" ht="10.5" customHeight="1">
      <c r="H398" s="517"/>
      <c r="I398" s="517"/>
    </row>
    <row r="399" spans="8:9" ht="10.5" customHeight="1">
      <c r="H399" s="517"/>
      <c r="I399" s="517"/>
    </row>
    <row r="400" spans="8:9" ht="10.5" customHeight="1">
      <c r="H400" s="517"/>
      <c r="I400" s="517"/>
    </row>
    <row r="401" spans="8:9" ht="10.5" customHeight="1">
      <c r="H401" s="517"/>
      <c r="I401" s="517"/>
    </row>
    <row r="402" spans="8:9" ht="10.5" customHeight="1">
      <c r="H402" s="517"/>
      <c r="I402" s="517"/>
    </row>
    <row r="403" spans="8:9" ht="10.5" customHeight="1">
      <c r="H403" s="517"/>
      <c r="I403" s="517"/>
    </row>
    <row r="404" spans="8:9" ht="10.5" customHeight="1">
      <c r="H404" s="517"/>
      <c r="I404" s="517"/>
    </row>
    <row r="405" spans="8:9" ht="10.5" customHeight="1">
      <c r="H405" s="517"/>
      <c r="I405" s="517"/>
    </row>
    <row r="406" spans="8:9" ht="10.5" customHeight="1">
      <c r="H406" s="517"/>
      <c r="I406" s="517"/>
    </row>
    <row r="407" spans="8:9" ht="10.5" customHeight="1">
      <c r="H407" s="517"/>
      <c r="I407" s="517"/>
    </row>
    <row r="408" spans="8:9" ht="10.5" customHeight="1">
      <c r="H408" s="517"/>
      <c r="I408" s="517"/>
    </row>
    <row r="409" spans="8:9" ht="10.5" customHeight="1">
      <c r="H409" s="517"/>
      <c r="I409" s="517"/>
    </row>
    <row r="410" spans="8:9" ht="10.5" customHeight="1">
      <c r="H410" s="517"/>
      <c r="I410" s="517"/>
    </row>
    <row r="411" spans="8:9" ht="10.5" customHeight="1">
      <c r="H411" s="517"/>
      <c r="I411" s="517"/>
    </row>
    <row r="412" spans="8:9" ht="10.5" customHeight="1">
      <c r="H412" s="517"/>
      <c r="I412" s="517"/>
    </row>
    <row r="413" spans="8:9" ht="10.5" customHeight="1">
      <c r="H413" s="517"/>
      <c r="I413" s="517"/>
    </row>
    <row r="414" spans="8:9" ht="10.5" customHeight="1">
      <c r="H414" s="517"/>
      <c r="I414" s="517"/>
    </row>
    <row r="415" spans="8:9" ht="10.5" customHeight="1">
      <c r="H415" s="517"/>
      <c r="I415" s="517"/>
    </row>
    <row r="416" spans="8:9" ht="10.5" customHeight="1">
      <c r="H416" s="517"/>
      <c r="I416" s="517"/>
    </row>
    <row r="417" spans="8:9" ht="10.5" customHeight="1">
      <c r="H417" s="517"/>
      <c r="I417" s="517"/>
    </row>
    <row r="418" spans="8:9" ht="10.5" customHeight="1">
      <c r="H418" s="517"/>
      <c r="I418" s="517"/>
    </row>
    <row r="419" spans="8:9" ht="10.5" customHeight="1">
      <c r="H419" s="517"/>
      <c r="I419" s="517"/>
    </row>
    <row r="420" spans="8:9" ht="10.5" customHeight="1">
      <c r="H420" s="517"/>
      <c r="I420" s="517"/>
    </row>
    <row r="421" spans="8:9" ht="10.5" customHeight="1">
      <c r="H421" s="517"/>
      <c r="I421" s="517"/>
    </row>
    <row r="422" spans="8:9" ht="10.5" customHeight="1">
      <c r="H422" s="517"/>
      <c r="I422" s="517"/>
    </row>
    <row r="423" spans="8:9" ht="10.5" customHeight="1">
      <c r="H423" s="517"/>
      <c r="I423" s="517"/>
    </row>
    <row r="424" spans="8:9" ht="10.5" customHeight="1">
      <c r="H424" s="517"/>
      <c r="I424" s="517"/>
    </row>
    <row r="425" spans="8:9" ht="10.5" customHeight="1">
      <c r="H425" s="517"/>
      <c r="I425" s="517"/>
    </row>
    <row r="426" spans="8:9" ht="10.5" customHeight="1">
      <c r="H426" s="517"/>
      <c r="I426" s="517"/>
    </row>
    <row r="427" spans="8:9" ht="10.5" customHeight="1">
      <c r="H427" s="517"/>
      <c r="I427" s="517"/>
    </row>
    <row r="428" spans="8:9" ht="10.5" customHeight="1">
      <c r="H428" s="517"/>
      <c r="I428" s="517"/>
    </row>
    <row r="429" spans="8:9" ht="10.5" customHeight="1">
      <c r="H429" s="517"/>
      <c r="I429" s="517"/>
    </row>
    <row r="430" spans="8:9" ht="10.5" customHeight="1">
      <c r="H430" s="517"/>
      <c r="I430" s="517"/>
    </row>
    <row r="431" spans="8:9" ht="10.5" customHeight="1">
      <c r="H431" s="517"/>
      <c r="I431" s="517"/>
    </row>
    <row r="432" spans="8:9" ht="10.5" customHeight="1">
      <c r="H432" s="517"/>
      <c r="I432" s="517"/>
    </row>
    <row r="433" spans="8:9" ht="10.5" customHeight="1">
      <c r="H433" s="517"/>
      <c r="I433" s="517"/>
    </row>
    <row r="434" spans="8:9" ht="10.5" customHeight="1">
      <c r="H434" s="517"/>
      <c r="I434" s="517"/>
    </row>
    <row r="435" spans="8:9" ht="10.5" customHeight="1">
      <c r="H435" s="517"/>
      <c r="I435" s="517"/>
    </row>
    <row r="436" spans="8:9" ht="10.5" customHeight="1">
      <c r="H436" s="517"/>
      <c r="I436" s="517"/>
    </row>
    <row r="437" spans="8:9" ht="10.5" customHeight="1">
      <c r="H437" s="517"/>
      <c r="I437" s="517"/>
    </row>
    <row r="438" spans="8:9" ht="10.5" customHeight="1">
      <c r="H438" s="517"/>
      <c r="I438" s="517"/>
    </row>
    <row r="439" spans="8:9" ht="10.5" customHeight="1">
      <c r="H439" s="517"/>
      <c r="I439" s="517"/>
    </row>
    <row r="440" spans="8:9" ht="10.5" customHeight="1">
      <c r="H440" s="517"/>
      <c r="I440" s="517"/>
    </row>
    <row r="441" spans="8:9" ht="10.5" customHeight="1">
      <c r="H441" s="517"/>
      <c r="I441" s="517"/>
    </row>
    <row r="442" spans="8:9" ht="10.5" customHeight="1">
      <c r="H442" s="517"/>
      <c r="I442" s="517"/>
    </row>
    <row r="443" spans="8:9" ht="10.5" customHeight="1">
      <c r="H443" s="517"/>
      <c r="I443" s="517"/>
    </row>
    <row r="444" spans="8:9" ht="10.5" customHeight="1">
      <c r="H444" s="517"/>
      <c r="I444" s="517"/>
    </row>
    <row r="445" spans="8:9" ht="10.5" customHeight="1">
      <c r="H445" s="517"/>
      <c r="I445" s="517"/>
    </row>
    <row r="446" spans="8:9" ht="10.5" customHeight="1">
      <c r="H446" s="517"/>
      <c r="I446" s="517"/>
    </row>
    <row r="447" spans="8:9" ht="10.5" customHeight="1">
      <c r="H447" s="517"/>
      <c r="I447" s="517"/>
    </row>
    <row r="448" spans="8:9" ht="10.5" customHeight="1">
      <c r="H448" s="517"/>
      <c r="I448" s="517"/>
    </row>
    <row r="449" spans="8:9" ht="10.5" customHeight="1">
      <c r="H449" s="517"/>
      <c r="I449" s="517"/>
    </row>
    <row r="450" spans="8:9" ht="10.5" customHeight="1">
      <c r="H450" s="517"/>
      <c r="I450" s="517"/>
    </row>
    <row r="451" spans="8:9" ht="10.5" customHeight="1">
      <c r="H451" s="517"/>
      <c r="I451" s="517"/>
    </row>
    <row r="452" spans="8:9" ht="10.5" customHeight="1">
      <c r="H452" s="517"/>
      <c r="I452" s="517"/>
    </row>
    <row r="453" spans="8:9" ht="10.5" customHeight="1">
      <c r="H453" s="517"/>
      <c r="I453" s="517"/>
    </row>
    <row r="454" spans="8:9" ht="10.5" customHeight="1">
      <c r="H454" s="517"/>
      <c r="I454" s="517"/>
    </row>
    <row r="455" spans="8:9" ht="10.5" customHeight="1">
      <c r="H455" s="517"/>
      <c r="I455" s="517"/>
    </row>
    <row r="456" spans="8:9" ht="10.5" customHeight="1">
      <c r="H456" s="517"/>
      <c r="I456" s="517"/>
    </row>
    <row r="457" spans="8:9" ht="10.5" customHeight="1">
      <c r="H457" s="517"/>
      <c r="I457" s="517"/>
    </row>
    <row r="458" spans="8:9" ht="10.5" customHeight="1">
      <c r="H458" s="517"/>
      <c r="I458" s="517"/>
    </row>
    <row r="459" spans="8:9" ht="10.5" customHeight="1">
      <c r="H459" s="517"/>
      <c r="I459" s="517"/>
    </row>
    <row r="460" spans="8:9" ht="10.5" customHeight="1">
      <c r="H460" s="517"/>
      <c r="I460" s="517"/>
    </row>
    <row r="461" spans="8:9" ht="10.5" customHeight="1">
      <c r="H461" s="517"/>
      <c r="I461" s="517"/>
    </row>
    <row r="462" spans="8:9" ht="10.5" customHeight="1">
      <c r="H462" s="517"/>
      <c r="I462" s="517"/>
    </row>
    <row r="463" spans="8:9" ht="10.5" customHeight="1">
      <c r="H463" s="517"/>
      <c r="I463" s="517"/>
    </row>
    <row r="464" spans="8:9" ht="10.5" customHeight="1">
      <c r="H464" s="517"/>
      <c r="I464" s="517"/>
    </row>
    <row r="465" spans="8:9" ht="10.5" customHeight="1">
      <c r="H465" s="517"/>
      <c r="I465" s="517"/>
    </row>
    <row r="466" spans="8:9" ht="10.5" customHeight="1">
      <c r="H466" s="517"/>
      <c r="I466" s="517"/>
    </row>
    <row r="467" spans="8:9" ht="10.5" customHeight="1">
      <c r="H467" s="517"/>
      <c r="I467" s="517"/>
    </row>
    <row r="468" spans="8:9" ht="10.5" customHeight="1">
      <c r="H468" s="517"/>
      <c r="I468" s="517"/>
    </row>
    <row r="469" spans="8:9" ht="10.5" customHeight="1">
      <c r="H469" s="517"/>
      <c r="I469" s="517"/>
    </row>
    <row r="470" spans="8:9" ht="10.5" customHeight="1">
      <c r="H470" s="517"/>
      <c r="I470" s="517"/>
    </row>
    <row r="471" spans="8:9" ht="10.5" customHeight="1">
      <c r="H471" s="517"/>
      <c r="I471" s="517"/>
    </row>
    <row r="472" spans="8:9" ht="10.5" customHeight="1">
      <c r="H472" s="517"/>
      <c r="I472" s="517"/>
    </row>
    <row r="473" spans="8:9" ht="10.5" customHeight="1">
      <c r="H473" s="517"/>
      <c r="I473" s="517"/>
    </row>
    <row r="474" spans="8:9" ht="10.5" customHeight="1">
      <c r="H474" s="517"/>
      <c r="I474" s="517"/>
    </row>
    <row r="475" spans="8:9" ht="10.5" customHeight="1">
      <c r="H475" s="517"/>
      <c r="I475" s="517"/>
    </row>
    <row r="476" spans="8:9" ht="10.5" customHeight="1">
      <c r="H476" s="517"/>
      <c r="I476" s="517"/>
    </row>
    <row r="477" spans="8:9" ht="10.5" customHeight="1">
      <c r="H477" s="517"/>
      <c r="I477" s="517"/>
    </row>
    <row r="478" spans="8:9" ht="10.5" customHeight="1">
      <c r="H478" s="517"/>
      <c r="I478" s="517"/>
    </row>
    <row r="479" spans="8:9" ht="10.5" customHeight="1">
      <c r="H479" s="517"/>
      <c r="I479" s="517"/>
    </row>
    <row r="480" spans="8:9" ht="10.5" customHeight="1">
      <c r="H480" s="517"/>
      <c r="I480" s="517"/>
    </row>
    <row r="481" spans="8:9" ht="10.5" customHeight="1">
      <c r="H481" s="517"/>
      <c r="I481" s="517"/>
    </row>
    <row r="482" spans="8:9" ht="10.5" customHeight="1">
      <c r="H482" s="517"/>
      <c r="I482" s="517"/>
    </row>
    <row r="483" spans="8:9" ht="10.5" customHeight="1">
      <c r="H483" s="517"/>
      <c r="I483" s="517"/>
    </row>
    <row r="484" spans="8:9" ht="10.5" customHeight="1">
      <c r="H484" s="517"/>
      <c r="I484" s="517"/>
    </row>
    <row r="485" spans="8:9" ht="10.5" customHeight="1">
      <c r="H485" s="517"/>
      <c r="I485" s="517"/>
    </row>
    <row r="486" spans="8:9" ht="10.5" customHeight="1">
      <c r="H486" s="517"/>
      <c r="I486" s="517"/>
    </row>
    <row r="487" spans="8:9" ht="10.5" customHeight="1">
      <c r="H487" s="517"/>
      <c r="I487" s="517"/>
    </row>
    <row r="488" spans="8:9" ht="10.5" customHeight="1">
      <c r="H488" s="517"/>
      <c r="I488" s="517"/>
    </row>
    <row r="489" spans="8:9" ht="10.5" customHeight="1">
      <c r="H489" s="517"/>
      <c r="I489" s="517"/>
    </row>
    <row r="490" spans="8:9" ht="10.5" customHeight="1">
      <c r="H490" s="517"/>
      <c r="I490" s="517"/>
    </row>
    <row r="491" spans="8:9" ht="10.5" customHeight="1">
      <c r="H491" s="517"/>
      <c r="I491" s="517"/>
    </row>
  </sheetData>
  <sheetProtection selectLockedCells="1"/>
  <phoneticPr fontId="1" type="noConversion"/>
  <conditionalFormatting sqref="E43:E45">
    <cfRule type="duplicateValues" dxfId="80" priority="104" stopIfTrue="1"/>
  </conditionalFormatting>
  <conditionalFormatting sqref="F44:F46">
    <cfRule type="duplicateValues" dxfId="79" priority="103" stopIfTrue="1"/>
  </conditionalFormatting>
  <conditionalFormatting sqref="F44:F46">
    <cfRule type="duplicateValues" dxfId="78" priority="101" stopIfTrue="1"/>
    <cfRule type="duplicateValues" dxfId="77" priority="102" stopIfTrue="1"/>
  </conditionalFormatting>
  <conditionalFormatting sqref="E9:E11">
    <cfRule type="duplicateValues" dxfId="76" priority="178" stopIfTrue="1"/>
  </conditionalFormatting>
  <conditionalFormatting sqref="H4:H21 H23:H40 J1:J37 K1:IV1048576 J48:J65536 A1:A1048576 D1:G1048576 B10:C1048576 B1:C7">
    <cfRule type="containsErrors" dxfId="75" priority="179">
      <formula>ISERROR(A1)</formula>
    </cfRule>
  </conditionalFormatting>
  <conditionalFormatting sqref="E3 E20:E42 E46:E64">
    <cfRule type="duplicateValues" dxfId="74" priority="180" stopIfTrue="1"/>
  </conditionalFormatting>
  <conditionalFormatting sqref="E35:E42 E46:E64">
    <cfRule type="duplicateValues" dxfId="73" priority="191" stopIfTrue="1"/>
  </conditionalFormatting>
  <conditionalFormatting sqref="F36:F43 F47:F64">
    <cfRule type="duplicateValues" dxfId="72" priority="193" stopIfTrue="1"/>
  </conditionalFormatting>
  <conditionalFormatting sqref="H57:H65536 H1:H22 B10:B1048576 B1:B7">
    <cfRule type="duplicateValues" dxfId="71" priority="91"/>
  </conditionalFormatting>
  <conditionalFormatting sqref="J38:J47">
    <cfRule type="duplicateValues" dxfId="70" priority="90"/>
  </conditionalFormatting>
  <conditionalFormatting sqref="E1:E1048576">
    <cfRule type="duplicateValues" dxfId="69" priority="88"/>
  </conditionalFormatting>
  <conditionalFormatting sqref="B10:B30 B4:B7">
    <cfRule type="duplicateValues" dxfId="68" priority="79"/>
  </conditionalFormatting>
  <conditionalFormatting sqref="B30">
    <cfRule type="duplicateValues" dxfId="67" priority="74"/>
  </conditionalFormatting>
  <conditionalFormatting sqref="B31">
    <cfRule type="duplicateValues" dxfId="66" priority="73"/>
  </conditionalFormatting>
  <conditionalFormatting sqref="B33:B34">
    <cfRule type="duplicateValues" dxfId="65" priority="72"/>
  </conditionalFormatting>
  <conditionalFormatting sqref="B35:B36">
    <cfRule type="duplicateValues" dxfId="64" priority="71"/>
  </conditionalFormatting>
  <conditionalFormatting sqref="B37">
    <cfRule type="duplicateValues" dxfId="63" priority="70"/>
  </conditionalFormatting>
  <conditionalFormatting sqref="B38">
    <cfRule type="duplicateValues" dxfId="62" priority="69"/>
  </conditionalFormatting>
  <conditionalFormatting sqref="B41:B45">
    <cfRule type="duplicateValues" dxfId="61" priority="68"/>
  </conditionalFormatting>
  <conditionalFormatting sqref="B51:B53">
    <cfRule type="duplicateValues" dxfId="60" priority="67"/>
  </conditionalFormatting>
  <conditionalFormatting sqref="B61:B62">
    <cfRule type="duplicateValues" dxfId="59" priority="66"/>
  </conditionalFormatting>
  <conditionalFormatting sqref="H18">
    <cfRule type="duplicateValues" dxfId="58" priority="62"/>
  </conditionalFormatting>
  <conditionalFormatting sqref="H9:H10">
    <cfRule type="duplicateValues" dxfId="57" priority="60"/>
    <cfRule type="duplicateValues" dxfId="56" priority="61"/>
  </conditionalFormatting>
  <conditionalFormatting sqref="H9:H10">
    <cfRule type="duplicateValues" dxfId="55" priority="59"/>
  </conditionalFormatting>
  <conditionalFormatting sqref="H36:H37 H9:H10 H28:H29 H7 H26">
    <cfRule type="duplicateValues" dxfId="54" priority="58"/>
  </conditionalFormatting>
  <conditionalFormatting sqref="H36:H37 H9:H10 H28:H29 H7 H26">
    <cfRule type="duplicateValues" dxfId="53" priority="56"/>
    <cfRule type="duplicateValues" dxfId="52" priority="57"/>
  </conditionalFormatting>
  <conditionalFormatting sqref="H36:H37 H26 H28">
    <cfRule type="duplicateValues" dxfId="51" priority="55"/>
  </conditionalFormatting>
  <conditionalFormatting sqref="H28:H29 H37">
    <cfRule type="duplicateValues" dxfId="50" priority="53"/>
    <cfRule type="duplicateValues" dxfId="49" priority="54"/>
  </conditionalFormatting>
  <conditionalFormatting sqref="H28:H29 H37">
    <cfRule type="duplicateValues" dxfId="48" priority="52"/>
  </conditionalFormatting>
  <conditionalFormatting sqref="H30">
    <cfRule type="duplicateValues" dxfId="47" priority="51"/>
  </conditionalFormatting>
  <conditionalFormatting sqref="H30">
    <cfRule type="duplicateValues" dxfId="46" priority="49"/>
    <cfRule type="duplicateValues" dxfId="45" priority="50"/>
  </conditionalFormatting>
  <conditionalFormatting sqref="H26">
    <cfRule type="duplicateValues" dxfId="44" priority="47"/>
    <cfRule type="duplicateValues" dxfId="43" priority="48"/>
  </conditionalFormatting>
  <conditionalFormatting sqref="H26">
    <cfRule type="duplicateValues" dxfId="42" priority="46"/>
  </conditionalFormatting>
  <conditionalFormatting sqref="H33">
    <cfRule type="duplicateValues" dxfId="41" priority="45"/>
  </conditionalFormatting>
  <conditionalFormatting sqref="H33">
    <cfRule type="duplicateValues" dxfId="40" priority="43"/>
    <cfRule type="duplicateValues" dxfId="39" priority="44"/>
  </conditionalFormatting>
  <conditionalFormatting sqref="H7 H9">
    <cfRule type="duplicateValues" dxfId="38" priority="42"/>
  </conditionalFormatting>
  <conditionalFormatting sqref="H4:H21 H23:H40">
    <cfRule type="duplicateValues" dxfId="37" priority="40"/>
    <cfRule type="duplicateValues" dxfId="36" priority="41"/>
  </conditionalFormatting>
  <conditionalFormatting sqref="H13:H14">
    <cfRule type="duplicateValues" dxfId="35" priority="39"/>
  </conditionalFormatting>
  <conditionalFormatting sqref="H14:H15">
    <cfRule type="duplicateValues" dxfId="34" priority="38"/>
  </conditionalFormatting>
  <conditionalFormatting sqref="H4:H21">
    <cfRule type="duplicateValues" dxfId="33" priority="36"/>
    <cfRule type="duplicateValues" dxfId="32" priority="37"/>
  </conditionalFormatting>
  <conditionalFormatting sqref="H23:H40">
    <cfRule type="duplicateValues" dxfId="31" priority="32"/>
    <cfRule type="duplicateValues" dxfId="30" priority="33"/>
  </conditionalFormatting>
  <conditionalFormatting sqref="H4:H21">
    <cfRule type="duplicateValues" dxfId="29" priority="31"/>
  </conditionalFormatting>
  <conditionalFormatting sqref="H27">
    <cfRule type="duplicateValues" dxfId="28" priority="30"/>
  </conditionalFormatting>
  <conditionalFormatting sqref="H27">
    <cfRule type="duplicateValues" dxfId="27" priority="28"/>
    <cfRule type="duplicateValues" dxfId="26" priority="29"/>
  </conditionalFormatting>
  <conditionalFormatting sqref="H19">
    <cfRule type="duplicateValues" dxfId="25" priority="26"/>
    <cfRule type="duplicateValues" dxfId="24" priority="27"/>
  </conditionalFormatting>
  <conditionalFormatting sqref="H38">
    <cfRule type="duplicateValues" dxfId="23" priority="22"/>
    <cfRule type="duplicateValues" dxfId="22" priority="23"/>
  </conditionalFormatting>
  <conditionalFormatting sqref="H38">
    <cfRule type="duplicateValues" dxfId="21" priority="19"/>
  </conditionalFormatting>
  <conditionalFormatting sqref="H21 H40">
    <cfRule type="duplicateValues" dxfId="20" priority="17"/>
    <cfRule type="duplicateValues" dxfId="19" priority="18"/>
  </conditionalFormatting>
  <conditionalFormatting sqref="H40">
    <cfRule type="duplicateValues" dxfId="18" priority="15"/>
    <cfRule type="duplicateValues" dxfId="17" priority="16"/>
  </conditionalFormatting>
  <conditionalFormatting sqref="H21">
    <cfRule type="duplicateValues" dxfId="16" priority="14"/>
  </conditionalFormatting>
  <conditionalFormatting sqref="H40">
    <cfRule type="duplicateValues" dxfId="15" priority="13"/>
  </conditionalFormatting>
  <conditionalFormatting sqref="H21">
    <cfRule type="duplicateValues" dxfId="14" priority="9"/>
    <cfRule type="duplicateValues" dxfId="13" priority="10"/>
  </conditionalFormatting>
  <conditionalFormatting sqref="F2:F65536">
    <cfRule type="duplicateValues" dxfId="12" priority="203" stopIfTrue="1"/>
    <cfRule type="duplicateValues" dxfId="11" priority="204" stopIfTrue="1"/>
  </conditionalFormatting>
  <conditionalFormatting sqref="F2:F65536">
    <cfRule type="duplicateValues" dxfId="10" priority="212"/>
  </conditionalFormatting>
  <conditionalFormatting sqref="F49">
    <cfRule type="duplicateValues" dxfId="9" priority="4" stopIfTrue="1"/>
  </conditionalFormatting>
  <conditionalFormatting sqref="F49">
    <cfRule type="duplicateValues" dxfId="8" priority="2" stopIfTrue="1"/>
    <cfRule type="duplicateValues" dxfId="7" priority="3" stopIfTrue="1"/>
  </conditionalFormatting>
  <conditionalFormatting sqref="B40">
    <cfRule type="duplicateValues" dxfId="6" priority="1"/>
  </conditionalFormatting>
  <conditionalFormatting sqref="B10:B151 B4:B7">
    <cfRule type="duplicateValues" dxfId="5" priority="383"/>
  </conditionalFormatting>
  <conditionalFormatting sqref="E4:E151">
    <cfRule type="duplicateValues" dxfId="4" priority="385"/>
    <cfRule type="duplicateValues" dxfId="3" priority="386" stopIfTrue="1"/>
  </conditionalFormatting>
  <conditionalFormatting sqref="B36:B151">
    <cfRule type="duplicateValues" dxfId="2" priority="406"/>
  </conditionalFormatting>
  <conditionalFormatting sqref="H4:H64 B10:B67 B4:B7">
    <cfRule type="duplicateValues" dxfId="1" priority="408"/>
  </conditionalFormatting>
  <conditionalFormatting sqref="F3:F151">
    <cfRule type="duplicateValues" dxfId="0" priority="420" stopIfTrue="1"/>
  </conditionalFormatting>
  <pageMargins left="0.70866141732283472" right="0.35433070866141736" top="0.27559055118110237" bottom="0.35433070866141736" header="0.19685039370078741" footer="0.31496062992125984"/>
  <pageSetup paperSize="9" scale="86" orientation="portrait" errors="blank" r:id="rId1"/>
  <headerFooter alignWithMargins="0"/>
  <legacyDrawing r:id="rId2"/>
</worksheet>
</file>

<file path=xl/worksheets/sheet3.xml><?xml version="1.0" encoding="utf-8"?>
<worksheet xmlns="http://schemas.openxmlformats.org/spreadsheetml/2006/main" xmlns:r="http://schemas.openxmlformats.org/officeDocument/2006/relationships">
  <sheetPr codeName="Sheet5"/>
  <dimension ref="A1:V463"/>
  <sheetViews>
    <sheetView topLeftCell="C1" zoomScaleSheetLayoutView="100" workbookViewId="0">
      <selection activeCell="O5" sqref="O5"/>
    </sheetView>
  </sheetViews>
  <sheetFormatPr defaultRowHeight="13.5" customHeight="1"/>
  <cols>
    <col min="1" max="1" width="4.5703125" style="11" hidden="1" customWidth="1"/>
    <col min="2" max="2" width="3.28515625" style="16" hidden="1" customWidth="1"/>
    <col min="3" max="3" width="13" style="171" customWidth="1"/>
    <col min="4" max="4" width="14.85546875" style="145" customWidth="1"/>
    <col min="5" max="8" width="2.85546875" style="164" customWidth="1"/>
    <col min="9" max="10" width="2.85546875" style="146" customWidth="1"/>
    <col min="11" max="12" width="2.85546875" style="164" customWidth="1"/>
    <col min="13" max="14" width="5.85546875" style="164" customWidth="1"/>
    <col min="15" max="15" width="5.85546875" style="165" customWidth="1"/>
    <col min="16" max="16" width="5.85546875" style="164" customWidth="1"/>
    <col min="17" max="17" width="6.140625" style="166" customWidth="1"/>
    <col min="18" max="18" width="10.140625" style="166" customWidth="1"/>
    <col min="19" max="20" width="6" style="1" hidden="1" customWidth="1"/>
    <col min="21" max="16384" width="9.140625" style="1"/>
  </cols>
  <sheetData>
    <row r="1" spans="1:22" ht="22.5" customHeight="1" thickBot="1">
      <c r="A1" s="51"/>
      <c r="B1" s="200"/>
      <c r="C1" s="201" t="str">
        <f>info!C3</f>
        <v>Pojedinačno prvenstvo RSTSN</v>
      </c>
      <c r="D1" s="202"/>
      <c r="E1" s="203"/>
      <c r="F1" s="203"/>
      <c r="G1" s="203"/>
      <c r="H1" s="203"/>
      <c r="I1" s="203"/>
      <c r="J1" s="203"/>
      <c r="K1" s="203"/>
      <c r="L1" s="203"/>
      <c r="M1" s="203"/>
      <c r="N1" s="203"/>
      <c r="O1" s="204"/>
      <c r="P1" s="205"/>
      <c r="Q1" s="206"/>
      <c r="R1" s="207" t="str">
        <f>info!C4</f>
        <v>Mini kadetkinje</v>
      </c>
    </row>
    <row r="2" spans="1:22" ht="13.5" customHeight="1" thickTop="1">
      <c r="A2" s="189"/>
      <c r="B2" s="189"/>
      <c r="C2" s="190"/>
      <c r="D2" s="191"/>
      <c r="E2" s="192"/>
      <c r="F2" s="192"/>
      <c r="G2" s="192"/>
      <c r="H2" s="192"/>
      <c r="I2" s="193"/>
      <c r="J2" s="193"/>
      <c r="K2" s="192"/>
      <c r="L2" s="192"/>
      <c r="M2" s="192"/>
      <c r="N2" s="192"/>
      <c r="O2" s="194"/>
      <c r="P2" s="195"/>
      <c r="Q2" s="167"/>
      <c r="R2" s="196"/>
    </row>
    <row r="3" spans="1:22" ht="13.5" customHeight="1">
      <c r="B3" s="12"/>
      <c r="C3" s="168"/>
      <c r="D3" s="145" t="s">
        <v>14</v>
      </c>
      <c r="E3" s="132"/>
      <c r="F3" s="132"/>
      <c r="G3" s="132"/>
      <c r="H3" s="132"/>
      <c r="I3" s="133"/>
      <c r="J3" s="133"/>
      <c r="K3" s="132"/>
      <c r="L3" s="132"/>
      <c r="M3" s="132"/>
      <c r="N3" s="134"/>
      <c r="O3" s="135"/>
      <c r="P3" s="132"/>
      <c r="Q3" s="13"/>
      <c r="R3" s="13"/>
    </row>
    <row r="4" spans="1:22" ht="13.5" customHeight="1">
      <c r="B4" s="208" t="s">
        <v>0</v>
      </c>
      <c r="C4" s="211"/>
      <c r="D4" s="172" t="s">
        <v>1</v>
      </c>
      <c r="E4" s="572">
        <v>1</v>
      </c>
      <c r="F4" s="572"/>
      <c r="G4" s="572">
        <v>2</v>
      </c>
      <c r="H4" s="572"/>
      <c r="I4" s="573">
        <v>3</v>
      </c>
      <c r="J4" s="573"/>
      <c r="K4" s="572">
        <v>4</v>
      </c>
      <c r="L4" s="572"/>
      <c r="M4" s="136" t="s">
        <v>2</v>
      </c>
      <c r="N4" s="136" t="s">
        <v>3</v>
      </c>
      <c r="O4" s="137" t="s">
        <v>7</v>
      </c>
      <c r="P4" s="138"/>
      <c r="Q4" s="49" t="s">
        <v>13</v>
      </c>
      <c r="R4" s="50"/>
    </row>
    <row r="5" spans="1:22" ht="13.5" customHeight="1">
      <c r="A5" s="81">
        <v>1</v>
      </c>
      <c r="B5" s="209">
        <v>11</v>
      </c>
      <c r="C5" s="212" t="str">
        <f>IF(ISNA(MATCH(B5,spisak!$F$4:$F$260,0)),"",INDEX(spisak!$C$4:$C$260,MATCH(B5,spisak!$F$4:$F$260,0)))</f>
        <v/>
      </c>
      <c r="D5" s="173" t="str">
        <f>IF(ISNA(MATCH(B5,spisak!$F$4:$F$260,0)),"bye",INDEX(spisak!$B$4:$B$260,MATCH(B5,spisak!$F$4:$F$260,0)))</f>
        <v>bye</v>
      </c>
      <c r="E5" s="139"/>
      <c r="F5" s="140"/>
      <c r="G5" s="574" t="str">
        <f t="array" ref="G5">INDEX(E10:E15,MATCH(D5&amp;D6,C10:C15&amp;D10:D15,0))&amp;"/"&amp;INDEX(F10:F15,MATCH(D5&amp;D6,C10:C15&amp;D10:D15,0))</f>
        <v>/</v>
      </c>
      <c r="H5" s="575"/>
      <c r="I5" s="574" t="str">
        <f t="array" ref="I5">INDEX(E10:E15,MATCH(D5&amp;D7,C10:C15&amp;D10:D15,0))&amp;"/"&amp;INDEX(F10:F15,MATCH(D5&amp;D7,C10:C15&amp;D10:D15,0))</f>
        <v>/</v>
      </c>
      <c r="J5" s="575"/>
      <c r="K5" s="574" t="str">
        <f t="array" ref="K5">INDEX(E10:E15,MATCH(D5&amp;D8,C10:C15&amp;D10:D15,0))&amp;"/"&amp;INDEX(F10:F15,MATCH(D5&amp;D8,C10:C15&amp;D10:D15,0))</f>
        <v>/</v>
      </c>
      <c r="L5" s="575"/>
      <c r="M5" s="141" t="str">
        <f>IF(ISBLANK(partije!$J$2),"",COUNTIFS(C10:C15,D5,E10:E15,3)+COUNTIFS(D10:D15,D5,F10:F15,3))</f>
        <v/>
      </c>
      <c r="N5" s="141" t="str">
        <f>IF(ISBLANK(partije!$J$2),"",COUNTIFS(C10:C15,D5,E10:E15,"&lt;3")+COUNTIFS(D10:D15,D5,F10:F15,"&lt;3"))</f>
        <v/>
      </c>
      <c r="O5" s="247"/>
      <c r="P5" s="131">
        <v>1</v>
      </c>
      <c r="Q5" s="88" t="e">
        <f>IF(ISBLANK(D5),"*",INDEX(D5:D8,MATCH(P5,O5:O8,0)))</f>
        <v>#N/A</v>
      </c>
      <c r="R5" s="89"/>
    </row>
    <row r="6" spans="1:22" ht="13.5" customHeight="1">
      <c r="A6" s="81">
        <v>2</v>
      </c>
      <c r="B6" s="209">
        <v>12</v>
      </c>
      <c r="C6" s="212" t="str">
        <f>IF(ISNA(MATCH(B6,spisak!$F$4:$F$260,0)),"",INDEX(spisak!$C$4:$C$260,MATCH(B6,spisak!$F$4:$F$260,0)))</f>
        <v/>
      </c>
      <c r="D6" s="173" t="str">
        <f>IF(ISNA(MATCH(B6,spisak!$F$4:$F$260,0)),"bye",INDEX(spisak!$B$4:$B$260,MATCH(B6,spisak!$F$4:$F$260,0)))</f>
        <v>bye</v>
      </c>
      <c r="E6" s="574" t="str">
        <f t="array" ref="E6">INDEX(F10:F15,MATCH(D5&amp;D6,C10:C15&amp;D10:D15,0))&amp;"/"&amp;INDEX(E10:E15,MATCH(D5&amp;D6,C10:C15&amp;D10:D15,0))</f>
        <v>/</v>
      </c>
      <c r="F6" s="575"/>
      <c r="G6" s="139"/>
      <c r="H6" s="140"/>
      <c r="I6" s="574" t="str">
        <f t="array" ref="I6">INDEX(E10:E15,MATCH(D6&amp;D7,C10:C15&amp;D10:D15,0))&amp;"/"&amp;INDEX(F10:F15,MATCH(D6&amp;D7,C10:C15&amp;D10:D15,0))</f>
        <v>/</v>
      </c>
      <c r="J6" s="575"/>
      <c r="K6" s="574" t="str">
        <f t="array" ref="K6">INDEX(E10:E15,MATCH(D6&amp;D8,C10:C15&amp;D10:D15,0))&amp;"/"&amp;INDEX(F10:F15,MATCH(D6&amp;D8,C10:C15&amp;D10:D15,0))</f>
        <v>/</v>
      </c>
      <c r="L6" s="575"/>
      <c r="M6" s="141" t="str">
        <f>IF(ISBLANK(partije!$J$2),"",COUNTIFS(C10:C15,D6,E10:E15,3)+COUNTIFS(D10:D15,D6,F10:F15,3))</f>
        <v/>
      </c>
      <c r="N6" s="141" t="str">
        <f>IF(ISBLANK(partije!$J$2),"",COUNTIFS(C10:C15,D6,E10:E15,"&lt;3")+COUNTIFS(D10:D15,D6,F10:F15,"&lt;3"))</f>
        <v/>
      </c>
      <c r="O6" s="247"/>
      <c r="P6" s="131">
        <v>2</v>
      </c>
      <c r="Q6" s="90" t="e">
        <f>IF(ISBLANK(D6),"*",INDEX(D5:D8,MATCH(P6,O5:O8,0)))</f>
        <v>#N/A</v>
      </c>
      <c r="R6" s="91"/>
    </row>
    <row r="7" spans="1:22" ht="13.5" customHeight="1">
      <c r="A7" s="81">
        <v>3</v>
      </c>
      <c r="B7" s="209">
        <v>13</v>
      </c>
      <c r="C7" s="212" t="str">
        <f>IF(ISNA(MATCH(B7,spisak!$F$4:$F$260,0)),"",INDEX(spisak!$C$4:$C$260,MATCH(B7,spisak!$F$4:$F$260,0)))</f>
        <v/>
      </c>
      <c r="D7" s="173" t="str">
        <f>IF(ISNA(MATCH(B7,spisak!$F$4:$F$260,0)),"bye",INDEX(spisak!$B$4:$B$260,MATCH(B7,spisak!$F$4:$F$260,0)))</f>
        <v>bye</v>
      </c>
      <c r="E7" s="574" t="str">
        <f t="array" ref="E7">INDEX(F10:F15,MATCH(D5&amp;D7,C10:C15&amp;D10:D15,0))&amp;"/"&amp;INDEX(E10:E15,MATCH(D5&amp;D7,C10:C15&amp;D10:D15,0))</f>
        <v>/</v>
      </c>
      <c r="F7" s="575"/>
      <c r="G7" s="574" t="str">
        <f t="array" ref="G7">INDEX(F10:F15,MATCH(D6&amp;D7,C10:C15&amp;D10:D15,0))&amp;"/"&amp;INDEX(E10:E15,MATCH(D6&amp;D7,C10:C15&amp;D10:D15,0))</f>
        <v>/</v>
      </c>
      <c r="H7" s="575"/>
      <c r="I7" s="139"/>
      <c r="J7" s="140"/>
      <c r="K7" s="574" t="str">
        <f t="array" ref="K7">INDEX(E10:E15,MATCH(D7&amp;D8,C10:C15&amp;D10:D15,0))&amp;"/"&amp;INDEX(F10:F15,MATCH(D7&amp;D8,C10:C15&amp;D10:D15,0))</f>
        <v>/</v>
      </c>
      <c r="L7" s="575"/>
      <c r="M7" s="141" t="str">
        <f>IF(ISBLANK(partije!$J$2),"",COUNTIFS(C10:C15,D7,E10:E15,3)+COUNTIFS(D10:D15,D7,F10:F15,3))</f>
        <v/>
      </c>
      <c r="N7" s="141" t="str">
        <f>IF(ISBLANK(partije!$J$2),"",COUNTIFS(C10:C15,D7,E10:E15,"&lt;3")+COUNTIFS(D10:D15,D7,F10:F15,"&lt;3"))</f>
        <v/>
      </c>
      <c r="O7" s="247"/>
      <c r="P7" s="131">
        <v>3</v>
      </c>
      <c r="Q7" s="90" t="e">
        <f>IF(ISBLANK(D7),"*",INDEX(D5:D8,MATCH(P7,O5:O8,0)))</f>
        <v>#N/A</v>
      </c>
      <c r="R7" s="91"/>
    </row>
    <row r="8" spans="1:22" ht="13.5" customHeight="1">
      <c r="A8" s="82">
        <v>4</v>
      </c>
      <c r="B8" s="210">
        <v>14</v>
      </c>
      <c r="C8" s="213" t="str">
        <f>IF(ISNA(MATCH(B8,spisak!$F$4:$F$260,0)),"",INDEX(spisak!$C$4:$C$260,MATCH(B8,spisak!$F$4:$F$260,0)))</f>
        <v/>
      </c>
      <c r="D8" s="174" t="str">
        <f>IF(ISNA(MATCH(B8,spisak!$F$4:$F$260,0)),"bye",INDEX(spisak!$B$4:$B$260,MATCH(B8,spisak!$F$4:$F$260,0)))</f>
        <v>bye</v>
      </c>
      <c r="E8" s="576" t="str">
        <f t="array" ref="E8">INDEX(F10:F15,MATCH(D5&amp;D8,C10:C15&amp;D10:D15,0))&amp;"/"&amp;INDEX(E10:E15,MATCH(D5&amp;D8,C10:C15&amp;D10:D15,0))</f>
        <v>/</v>
      </c>
      <c r="F8" s="577"/>
      <c r="G8" s="576" t="str">
        <f t="array" ref="G8">INDEX(F10:F15,MATCH(D6&amp;D8,C10:C15&amp;D10:D15,0))&amp;"/"&amp;INDEX(E10:E15,MATCH(D6&amp;D8,C10:C15&amp;D10:D15,0))</f>
        <v>/</v>
      </c>
      <c r="H8" s="577"/>
      <c r="I8" s="576" t="str">
        <f t="array" ref="I8">INDEX(F10:F15,MATCH(D7&amp;D8,C10:C15&amp;D10:D15,0))&amp;"/"&amp;INDEX(E10:E15,MATCH(D7&amp;D8,C10:C15&amp;D10:D15,0))</f>
        <v>/</v>
      </c>
      <c r="J8" s="577"/>
      <c r="K8" s="139"/>
      <c r="L8" s="140"/>
      <c r="M8" s="143" t="str">
        <f>IF(ISBLANK(partije!$J$2),"",COUNTIFS(C10:C15,D8,E10:E15,3)+COUNTIFS(D10:D15,D8,F10:F15,3))</f>
        <v/>
      </c>
      <c r="N8" s="143" t="str">
        <f>IF(ISBLANK(partije!$J$2),"",COUNTIFS(C10:C15,D8,E10:E15,"&lt;3")+COUNTIFS(D10:D15,D8,F10:F15,"&lt;3"))</f>
        <v/>
      </c>
      <c r="O8" s="144"/>
      <c r="P8" s="131">
        <v>4</v>
      </c>
      <c r="Q8" s="90" t="e">
        <f>IF(ISBLANK(D8),"*",INDEX(D5:D8,MATCH(P8,O5:O8,0)))</f>
        <v>#N/A</v>
      </c>
      <c r="R8" s="91"/>
    </row>
    <row r="9" spans="1:22" ht="13.5" hidden="1" customHeight="1">
      <c r="A9" s="567"/>
      <c r="B9" s="567"/>
      <c r="C9" s="169"/>
      <c r="E9" s="568" t="s">
        <v>10</v>
      </c>
      <c r="F9" s="568"/>
      <c r="G9" s="569" t="s">
        <v>11</v>
      </c>
      <c r="H9" s="569"/>
      <c r="I9" s="570" t="s">
        <v>4</v>
      </c>
      <c r="J9" s="570"/>
      <c r="K9" s="578" t="s">
        <v>12</v>
      </c>
      <c r="L9" s="578"/>
      <c r="M9" s="197" t="s">
        <v>5</v>
      </c>
      <c r="N9" s="197" t="s">
        <v>6</v>
      </c>
      <c r="O9" s="198" t="s">
        <v>8</v>
      </c>
      <c r="P9" s="199" t="s">
        <v>9</v>
      </c>
      <c r="S9" s="579" t="s">
        <v>125</v>
      </c>
      <c r="T9" s="579"/>
    </row>
    <row r="10" spans="1:22" ht="13.5" hidden="1" customHeight="1">
      <c r="A10" s="95" t="str">
        <f>IF(ISBLANK(partije!D2),"",partije!D2)</f>
        <v/>
      </c>
      <c r="B10" s="96" t="str">
        <f>IF(ISBLANK(partije!E2),"",partije!E2)</f>
        <v/>
      </c>
      <c r="C10" s="147" t="str">
        <f>INDEX(D5:D8,MATCH(S10,A5:A8,0))</f>
        <v>bye</v>
      </c>
      <c r="D10" s="175" t="str">
        <f>INDEX(D5:D8,MATCH(T10,A5:A8,0))</f>
        <v>bye</v>
      </c>
      <c r="E10" s="148" t="str">
        <f>IF(ISBLANK(partije!J2),"",partije!J2)</f>
        <v/>
      </c>
      <c r="F10" s="148" t="str">
        <f>IF(ISBLANK(partije!K2),"",partije!K2)</f>
        <v/>
      </c>
      <c r="G10" s="580" t="str">
        <f>IF(ISBLANK(partije!L2),"",partije!L2)</f>
        <v/>
      </c>
      <c r="H10" s="580"/>
      <c r="I10" s="580" t="str">
        <f>IF(ISBLANK(partije!M2),"",partije!M2)</f>
        <v/>
      </c>
      <c r="J10" s="580"/>
      <c r="K10" s="580" t="str">
        <f>IF(ISBLANK(partije!N2),"",partije!N2)</f>
        <v/>
      </c>
      <c r="L10" s="580"/>
      <c r="M10" s="150" t="str">
        <f>IF(ISBLANK(partije!O2),"",partije!O2)</f>
        <v/>
      </c>
      <c r="N10" s="149" t="str">
        <f>IF(ISBLANK(partije!P2),"",partije!P2)</f>
        <v/>
      </c>
      <c r="O10" s="149" t="str">
        <f>IF(ISBLANK(partije!Q2),"",partije!Q2)</f>
        <v/>
      </c>
      <c r="P10" s="151" t="str">
        <f>IF(ISBLANK(partije!R2),"",partije!R2)</f>
        <v/>
      </c>
      <c r="S10" s="92">
        <v>1</v>
      </c>
      <c r="T10" s="84">
        <v>3</v>
      </c>
    </row>
    <row r="11" spans="1:22" ht="13.5" hidden="1" customHeight="1">
      <c r="A11" s="97" t="str">
        <f>IF(ISBLANK(partije!D3),"",partije!D3)</f>
        <v/>
      </c>
      <c r="B11" s="98" t="str">
        <f>IF(ISBLANK(partije!E3),"",partije!E3)</f>
        <v/>
      </c>
      <c r="C11" s="152" t="str">
        <f>INDEX(D5:D8,MATCH(S11,A5:A8,0))</f>
        <v>bye</v>
      </c>
      <c r="D11" s="176" t="str">
        <f>INDEX(D5:D8,MATCH(T11,A5:A8,0))</f>
        <v>bye</v>
      </c>
      <c r="E11" s="153" t="str">
        <f>IF(ISBLANK(partije!J3),"",partije!J3)</f>
        <v/>
      </c>
      <c r="F11" s="153" t="str">
        <f>IF(ISBLANK(partije!K3),"",partije!K3)</f>
        <v/>
      </c>
      <c r="G11" s="581" t="str">
        <f>IF(ISBLANK(partije!L3),"",partije!L3)</f>
        <v/>
      </c>
      <c r="H11" s="581"/>
      <c r="I11" s="581" t="str">
        <f>IF(ISBLANK(partije!M3),"",partije!M3)</f>
        <v/>
      </c>
      <c r="J11" s="581"/>
      <c r="K11" s="581" t="str">
        <f>IF(ISBLANK(partije!N3),"",partije!N3)</f>
        <v/>
      </c>
      <c r="L11" s="581"/>
      <c r="M11" s="155" t="str">
        <f>IF(ISBLANK(partije!O3),"",partije!O3)</f>
        <v/>
      </c>
      <c r="N11" s="154" t="str">
        <f>IF(ISBLANK(partije!P3),"",partije!P3)</f>
        <v/>
      </c>
      <c r="O11" s="154" t="str">
        <f>IF(ISBLANK(partije!Q3),"",partije!Q3)</f>
        <v/>
      </c>
      <c r="P11" s="156" t="str">
        <f>IF(ISBLANK(partije!R3),"",partije!R3)</f>
        <v/>
      </c>
      <c r="S11" s="93">
        <v>2</v>
      </c>
      <c r="T11" s="85">
        <v>4</v>
      </c>
    </row>
    <row r="12" spans="1:22" ht="13.5" hidden="1" customHeight="1">
      <c r="A12" s="97" t="str">
        <f>IF(ISBLANK(partije!D68),"",partije!D68)</f>
        <v/>
      </c>
      <c r="B12" s="98" t="str">
        <f>IF(ISBLANK(partije!E68),"",partije!E68)</f>
        <v/>
      </c>
      <c r="C12" s="152" t="str">
        <f>INDEX(D5:D8,MATCH(S12,A5:A8,0))</f>
        <v>bye</v>
      </c>
      <c r="D12" s="176" t="str">
        <f>INDEX(D5:D8,MATCH(T12,A5:A8,0))</f>
        <v>bye</v>
      </c>
      <c r="E12" s="153" t="str">
        <f>IF(ISBLANK(partije!J68),"",partije!J68)</f>
        <v/>
      </c>
      <c r="F12" s="153" t="str">
        <f>IF(ISBLANK(partije!K68),"",partije!K68)</f>
        <v/>
      </c>
      <c r="G12" s="581" t="str">
        <f>IF(ISBLANK(partije!L68),"",partije!L68)</f>
        <v/>
      </c>
      <c r="H12" s="581"/>
      <c r="I12" s="581" t="str">
        <f>IF(ISBLANK(partije!M68),"",partije!M68)</f>
        <v/>
      </c>
      <c r="J12" s="581"/>
      <c r="K12" s="581" t="str">
        <f>IF(ISBLANK(partije!N68),"",partije!N68)</f>
        <v/>
      </c>
      <c r="L12" s="581"/>
      <c r="M12" s="155" t="str">
        <f>IF(ISBLANK(partije!O68),"",partije!O68)</f>
        <v/>
      </c>
      <c r="N12" s="154" t="str">
        <f>IF(ISBLANK(partije!P68),"",partije!P68)</f>
        <v/>
      </c>
      <c r="O12" s="154" t="str">
        <f>IF(ISBLANK(partije!Q68),"",partije!Q68)</f>
        <v/>
      </c>
      <c r="P12" s="156" t="str">
        <f>IF(ISBLANK(partije!R68),"",partije!R68)</f>
        <v/>
      </c>
      <c r="S12" s="93">
        <v>1</v>
      </c>
      <c r="T12" s="85">
        <v>2</v>
      </c>
      <c r="V12" s="87"/>
    </row>
    <row r="13" spans="1:22" ht="13.5" hidden="1" customHeight="1">
      <c r="A13" s="97" t="str">
        <f>IF(ISBLANK(partije!D69),"",partije!D69)</f>
        <v/>
      </c>
      <c r="B13" s="98" t="str">
        <f>IF(ISBLANK(partije!E69),"",partije!E69)</f>
        <v/>
      </c>
      <c r="C13" s="152" t="str">
        <f>INDEX(D5:D8,MATCH(S13,A5:A8,0))</f>
        <v>bye</v>
      </c>
      <c r="D13" s="176" t="str">
        <f>INDEX(D5:D8,MATCH(T13,A5:A8,0))</f>
        <v>bye</v>
      </c>
      <c r="E13" s="153" t="str">
        <f>IF(ISBLANK(partije!J69),"",partije!J69)</f>
        <v/>
      </c>
      <c r="F13" s="153" t="str">
        <f>IF(ISBLANK(partije!K69),"",partije!K69)</f>
        <v/>
      </c>
      <c r="G13" s="581" t="str">
        <f>IF(ISBLANK(partije!L69),"",partije!L69)</f>
        <v/>
      </c>
      <c r="H13" s="581"/>
      <c r="I13" s="581" t="str">
        <f>IF(ISBLANK(partije!M69),"",partije!M69)</f>
        <v/>
      </c>
      <c r="J13" s="581"/>
      <c r="K13" s="581" t="str">
        <f>IF(ISBLANK(partije!N69),"",partije!N69)</f>
        <v/>
      </c>
      <c r="L13" s="581"/>
      <c r="M13" s="155" t="str">
        <f>IF(ISBLANK(partije!O69),"",partije!O69)</f>
        <v/>
      </c>
      <c r="N13" s="154" t="str">
        <f>IF(ISBLANK(partije!P69),"",partije!P69)</f>
        <v/>
      </c>
      <c r="O13" s="154" t="str">
        <f>IF(ISBLANK(partije!Q69),"",partije!Q69)</f>
        <v/>
      </c>
      <c r="P13" s="156" t="str">
        <f>IF(ISBLANK(partije!R69),"",partije!R69)</f>
        <v/>
      </c>
      <c r="S13" s="93">
        <v>3</v>
      </c>
      <c r="T13" s="85">
        <v>4</v>
      </c>
    </row>
    <row r="14" spans="1:22" ht="13.5" hidden="1" customHeight="1">
      <c r="A14" s="97" t="str">
        <f>IF(ISBLANK(partije!D134),"",partije!D134)</f>
        <v/>
      </c>
      <c r="B14" s="98" t="str">
        <f>IF(ISBLANK(partije!E134),"",partije!E134)</f>
        <v/>
      </c>
      <c r="C14" s="152" t="str">
        <f>INDEX(D5:D8,MATCH(S14,A5:A8,0))</f>
        <v>bye</v>
      </c>
      <c r="D14" s="176" t="str">
        <f>INDEX(D5:D8,MATCH(T14,A5:A8,0))</f>
        <v>bye</v>
      </c>
      <c r="E14" s="153" t="str">
        <f>IF(ISBLANK(partije!J134),"",partije!J134)</f>
        <v/>
      </c>
      <c r="F14" s="153" t="str">
        <f>IF(ISBLANK(partije!K134),"",partije!K134)</f>
        <v/>
      </c>
      <c r="G14" s="581" t="str">
        <f>IF(ISBLANK(partije!L134),"",partije!L134)</f>
        <v/>
      </c>
      <c r="H14" s="581"/>
      <c r="I14" s="581" t="str">
        <f>IF(ISBLANK(partije!M134),"",partije!M134)</f>
        <v/>
      </c>
      <c r="J14" s="581"/>
      <c r="K14" s="581" t="str">
        <f>IF(ISBLANK(partije!N134),"",partije!N134)</f>
        <v/>
      </c>
      <c r="L14" s="581"/>
      <c r="M14" s="155" t="str">
        <f>IF(ISBLANK(partije!O134),"",partije!O134)</f>
        <v/>
      </c>
      <c r="N14" s="154" t="str">
        <f>IF(ISBLANK(partije!P134),"",partije!P134)</f>
        <v/>
      </c>
      <c r="O14" s="154" t="str">
        <f>IF(ISBLANK(partije!Q134),"",partije!Q134)</f>
        <v/>
      </c>
      <c r="P14" s="156" t="str">
        <f>IF(ISBLANK(partije!R134),"",partije!R134)</f>
        <v/>
      </c>
      <c r="S14" s="93">
        <v>1</v>
      </c>
      <c r="T14" s="85">
        <v>4</v>
      </c>
    </row>
    <row r="15" spans="1:22" ht="13.5" hidden="1" customHeight="1">
      <c r="A15" s="99" t="str">
        <f>IF(ISBLANK(partije!D135),"",partije!D135)</f>
        <v/>
      </c>
      <c r="B15" s="100" t="str">
        <f>IF(ISBLANK(partije!E135),"",partije!E135)</f>
        <v/>
      </c>
      <c r="C15" s="157" t="str">
        <f>INDEX(D5:D8,MATCH(S15,A5:A8,0))</f>
        <v>bye</v>
      </c>
      <c r="D15" s="177" t="str">
        <f>INDEX(D5:D8,MATCH(T15,A5:A8,0))</f>
        <v>bye</v>
      </c>
      <c r="E15" s="158" t="str">
        <f>IF(ISBLANK(partije!J135),"",partije!J135)</f>
        <v/>
      </c>
      <c r="F15" s="158" t="str">
        <f>IF(ISBLANK(partije!K135),"",partije!K135)</f>
        <v/>
      </c>
      <c r="G15" s="571" t="str">
        <f>IF(ISBLANK(partije!L135),"",partije!L135)</f>
        <v/>
      </c>
      <c r="H15" s="571"/>
      <c r="I15" s="571" t="str">
        <f>IF(ISBLANK(partije!M135),"",partije!M135)</f>
        <v/>
      </c>
      <c r="J15" s="571"/>
      <c r="K15" s="571" t="str">
        <f>IF(ISBLANK(partije!N135),"",partije!N135)</f>
        <v/>
      </c>
      <c r="L15" s="571"/>
      <c r="M15" s="160" t="str">
        <f>IF(ISBLANK(partije!O135),"",partije!O135)</f>
        <v/>
      </c>
      <c r="N15" s="159" t="str">
        <f>IF(ISBLANK(partije!P135),"",partije!P135)</f>
        <v/>
      </c>
      <c r="O15" s="159" t="str">
        <f>IF(ISBLANK(partije!Q135),"",partije!Q135)</f>
        <v/>
      </c>
      <c r="P15" s="161" t="str">
        <f>IF(ISBLANK(partije!R135),"",partije!R135)</f>
        <v/>
      </c>
      <c r="S15" s="94">
        <v>2</v>
      </c>
      <c r="T15" s="86">
        <v>3</v>
      </c>
    </row>
    <row r="17" spans="1:20" ht="13.5" customHeight="1">
      <c r="B17" s="12"/>
      <c r="C17" s="168"/>
      <c r="D17" s="145" t="s">
        <v>27</v>
      </c>
      <c r="E17" s="132"/>
      <c r="F17" s="132"/>
      <c r="G17" s="132"/>
      <c r="H17" s="132"/>
      <c r="I17" s="133"/>
      <c r="J17" s="133"/>
      <c r="K17" s="132"/>
      <c r="L17" s="132"/>
      <c r="M17" s="132"/>
      <c r="N17" s="134"/>
      <c r="O17" s="135"/>
      <c r="P17" s="132"/>
      <c r="Q17" s="13"/>
      <c r="R17" s="13"/>
    </row>
    <row r="18" spans="1:20" ht="13.5" customHeight="1">
      <c r="B18" s="208" t="s">
        <v>0</v>
      </c>
      <c r="C18" s="211"/>
      <c r="D18" s="172" t="s">
        <v>1</v>
      </c>
      <c r="E18" s="572">
        <v>1</v>
      </c>
      <c r="F18" s="572"/>
      <c r="G18" s="572">
        <v>2</v>
      </c>
      <c r="H18" s="572"/>
      <c r="I18" s="573">
        <v>3</v>
      </c>
      <c r="J18" s="573"/>
      <c r="K18" s="572">
        <v>4</v>
      </c>
      <c r="L18" s="572"/>
      <c r="M18" s="136" t="s">
        <v>2</v>
      </c>
      <c r="N18" s="136" t="s">
        <v>3</v>
      </c>
      <c r="O18" s="137" t="s">
        <v>7</v>
      </c>
      <c r="P18" s="138"/>
      <c r="Q18" s="49" t="s">
        <v>72</v>
      </c>
      <c r="R18" s="50"/>
    </row>
    <row r="19" spans="1:20" ht="13.5" customHeight="1">
      <c r="A19" s="81">
        <v>1</v>
      </c>
      <c r="B19" s="209">
        <v>21</v>
      </c>
      <c r="C19" s="212" t="str">
        <f>IF(ISNA(MATCH(B19,spisak!$F$4:$F$260,0)),"",INDEX(spisak!$C$4:$C$260,MATCH(B19,spisak!$F$4:$F$260,0)))</f>
        <v/>
      </c>
      <c r="D19" s="173" t="str">
        <f>IF(ISNA(MATCH(B19,spisak!$F$4:$F$260,0)),"bye",INDEX(spisak!$B$4:$B$260,MATCH(B19,spisak!$F$4:$F$260,0)))</f>
        <v>bye</v>
      </c>
      <c r="E19" s="139"/>
      <c r="F19" s="140"/>
      <c r="G19" s="574" t="str">
        <f t="array" ref="G19">INDEX(E24:E29,MATCH(D19&amp;D20,C24:C29&amp;D24:D29,0))&amp;"/"&amp;INDEX(F24:F29,MATCH(D19&amp;D20,C24:C29&amp;D24:D29,0))</f>
        <v>/</v>
      </c>
      <c r="H19" s="575"/>
      <c r="I19" s="574" t="str">
        <f t="array" ref="I19">INDEX(E24:E29,MATCH(D19&amp;D21,C24:C29&amp;D24:D29,0))&amp;"/"&amp;INDEX(F24:F29,MATCH(D19&amp;D21,C24:C29&amp;D24:D29,0))</f>
        <v>/</v>
      </c>
      <c r="J19" s="575"/>
      <c r="K19" s="574" t="str">
        <f t="array" ref="K19">INDEX(E24:E29,MATCH(D19&amp;D22,C24:C29&amp;D24:D29,0))&amp;"/"&amp;INDEX(F24:F29,MATCH(D19&amp;D22,C24:C29&amp;D24:D29,0))</f>
        <v>/</v>
      </c>
      <c r="L19" s="575"/>
      <c r="M19" s="141" t="str">
        <f>IF(ISBLANK(partije!$J$2),"",COUNTIFS(C24:C29,D19,E24:E29,3)+COUNTIFS(D24:D29,D19,F24:F29,3))</f>
        <v/>
      </c>
      <c r="N19" s="141" t="str">
        <f>IF(ISBLANK(partije!$J$2),"",COUNTIFS(C24:C29,D19,E24:E29,"&lt;3")+COUNTIFS(D24:D29,D19,F24:F29,"&lt;3"))</f>
        <v/>
      </c>
      <c r="O19" s="247"/>
      <c r="P19" s="131">
        <v>1</v>
      </c>
      <c r="Q19" s="88" t="e">
        <f>IF(ISBLANK(D19),"*",INDEX(D19:D22,MATCH(P19,O19:O22,0)))</f>
        <v>#N/A</v>
      </c>
      <c r="R19" s="89"/>
    </row>
    <row r="20" spans="1:20" ht="13.5" customHeight="1">
      <c r="A20" s="81">
        <v>2</v>
      </c>
      <c r="B20" s="209">
        <v>22</v>
      </c>
      <c r="C20" s="212" t="str">
        <f>IF(ISNA(MATCH(B20,spisak!$F$4:$F$260,0)),"",INDEX(spisak!$C$4:$C$260,MATCH(B20,spisak!$F$4:$F$260,0)))</f>
        <v/>
      </c>
      <c r="D20" s="173" t="str">
        <f>IF(ISNA(MATCH(B20,spisak!$F$4:$F$260,0)),"bye",INDEX(spisak!$B$4:$B$260,MATCH(B20,spisak!$F$4:$F$260,0)))</f>
        <v>bye</v>
      </c>
      <c r="E20" s="574" t="str">
        <f t="array" ref="E20">INDEX(F24:F29,MATCH(D19&amp;D20,C24:C29&amp;D24:D29,0))&amp;"/"&amp;INDEX(E24:E29,MATCH(D19&amp;D20,C24:C29&amp;D24:D29,0))</f>
        <v>/</v>
      </c>
      <c r="F20" s="575"/>
      <c r="G20" s="139"/>
      <c r="H20" s="140"/>
      <c r="I20" s="574" t="str">
        <f t="array" ref="I20">INDEX(E24:E29,MATCH(D20&amp;D21,C24:C29&amp;D24:D29,0))&amp;"/"&amp;INDEX(F24:F29,MATCH(D20&amp;D21,C24:C29&amp;D24:D29,0))</f>
        <v>/</v>
      </c>
      <c r="J20" s="575"/>
      <c r="K20" s="574" t="str">
        <f t="array" ref="K20">INDEX(E24:E29,MATCH(D20&amp;D22,C24:C29&amp;D24:D29,0))&amp;"/"&amp;INDEX(F24:F29,MATCH(D20&amp;D22,C24:C29&amp;D24:D29,0))</f>
        <v>/</v>
      </c>
      <c r="L20" s="575"/>
      <c r="M20" s="141" t="str">
        <f>IF(ISBLANK(partije!$J$2),"",COUNTIFS(C24:C29,D20,E24:E29,3)+COUNTIFS(D24:D29,D20,F24:F29,3))</f>
        <v/>
      </c>
      <c r="N20" s="141" t="str">
        <f>IF(ISBLANK(partije!$J$2),"",COUNTIFS(C24:C29,D20,E24:E29,"&lt;3")+COUNTIFS(D24:D29,D20,F24:F29,"&lt;3"))</f>
        <v/>
      </c>
      <c r="O20" s="247"/>
      <c r="P20" s="131">
        <v>2</v>
      </c>
      <c r="Q20" s="90" t="e">
        <f>IF(ISBLANK(D20),"*",INDEX(D19:D22,MATCH(P20,O19:O22,0)))</f>
        <v>#N/A</v>
      </c>
      <c r="R20" s="91"/>
    </row>
    <row r="21" spans="1:20" ht="13.5" customHeight="1">
      <c r="A21" s="81">
        <v>3</v>
      </c>
      <c r="B21" s="209">
        <v>23</v>
      </c>
      <c r="C21" s="212" t="str">
        <f>IF(ISNA(MATCH(B21,spisak!$F$4:$F$260,0)),"",INDEX(spisak!$C$4:$C$260,MATCH(B21,spisak!$F$4:$F$260,0)))</f>
        <v/>
      </c>
      <c r="D21" s="173" t="str">
        <f>IF(ISNA(MATCH(B21,spisak!$F$4:$F$260,0)),"bye",INDEX(spisak!$B$4:$B$260,MATCH(B21,spisak!$F$4:$F$260,0)))</f>
        <v>bye</v>
      </c>
      <c r="E21" s="574" t="str">
        <f t="array" ref="E21">INDEX(F24:F29,MATCH(D19&amp;D21,C24:C29&amp;D24:D29,0))&amp;"/"&amp;INDEX(E24:E29,MATCH(D19&amp;D21,C24:C29&amp;D24:D29,0))</f>
        <v>/</v>
      </c>
      <c r="F21" s="575"/>
      <c r="G21" s="574" t="str">
        <f t="array" ref="G21">INDEX(F24:F29,MATCH(D20&amp;D21,C24:C29&amp;D24:D29,0))&amp;"/"&amp;INDEX(E24:E29,MATCH(D20&amp;D21,C24:C29&amp;D24:D29,0))</f>
        <v>/</v>
      </c>
      <c r="H21" s="575"/>
      <c r="I21" s="139"/>
      <c r="J21" s="140"/>
      <c r="K21" s="574" t="str">
        <f t="array" ref="K21">INDEX(E24:E29,MATCH(D21&amp;D22,C24:C29&amp;D24:D29,0))&amp;"/"&amp;INDEX(F24:F29,MATCH(D21&amp;D22,C24:C29&amp;D24:D29,0))</f>
        <v>/</v>
      </c>
      <c r="L21" s="575"/>
      <c r="M21" s="141" t="str">
        <f>IF(ISBLANK(partije!$J$2),"",COUNTIFS(C24:C29,D21,E24:E29,3)+COUNTIFS(D24:D29,D21,F24:F29,3))</f>
        <v/>
      </c>
      <c r="N21" s="141" t="str">
        <f>IF(ISBLANK(partije!$J$2),"",COUNTIFS(C24:C29,D21,E24:E29,"&lt;3")+COUNTIFS(D24:D29,D21,F24:F29,"&lt;3"))</f>
        <v/>
      </c>
      <c r="O21" s="247"/>
      <c r="P21" s="131">
        <v>3</v>
      </c>
      <c r="Q21" s="90" t="e">
        <f>IF(ISBLANK(D21),"*",INDEX(D19:D22,MATCH(P21,O19:O22,0)))</f>
        <v>#N/A</v>
      </c>
      <c r="R21" s="91"/>
    </row>
    <row r="22" spans="1:20" ht="13.5" customHeight="1">
      <c r="A22" s="82">
        <v>4</v>
      </c>
      <c r="B22" s="210">
        <v>24</v>
      </c>
      <c r="C22" s="213" t="str">
        <f>IF(ISNA(MATCH(B22,spisak!$F$4:$F$260,0)),"",INDEX(spisak!$C$4:$C$260,MATCH(B22,spisak!$F$4:$F$260,0)))</f>
        <v/>
      </c>
      <c r="D22" s="174" t="str">
        <f>IF(ISNA(MATCH(B22,spisak!$F$4:$F$260,0)),"bye",INDEX(spisak!$B$4:$B$260,MATCH(B22,spisak!$F$4:$F$260,0)))</f>
        <v>bye</v>
      </c>
      <c r="E22" s="576" t="str">
        <f t="array" ref="E22">INDEX(F24:F29,MATCH(D19&amp;D22,C24:C29&amp;D24:D29,0))&amp;"/"&amp;INDEX(E24:E29,MATCH(D19&amp;D22,C24:C29&amp;D24:D29,0))</f>
        <v>/</v>
      </c>
      <c r="F22" s="577"/>
      <c r="G22" s="576" t="str">
        <f t="array" ref="G22">INDEX(F24:F29,MATCH(D20&amp;D22,C24:C29&amp;D24:D29,0))&amp;"/"&amp;INDEX(E24:E29,MATCH(D20&amp;D22,C24:C29&amp;D24:D29,0))</f>
        <v>/</v>
      </c>
      <c r="H22" s="577"/>
      <c r="I22" s="576" t="str">
        <f t="array" ref="I22">INDEX(F24:F29,MATCH(D21&amp;D22,C24:C29&amp;D24:D29,0))&amp;"/"&amp;INDEX(E24:E29,MATCH(D21&amp;D22,C24:C29&amp;D24:D29,0))</f>
        <v>/</v>
      </c>
      <c r="J22" s="577"/>
      <c r="K22" s="139"/>
      <c r="L22" s="140"/>
      <c r="M22" s="143" t="str">
        <f>IF(ISBLANK(partije!$J$2),"",COUNTIFS(C24:C29,D22,E24:E29,3)+COUNTIFS(D24:D29,D22,F24:F29,3))</f>
        <v/>
      </c>
      <c r="N22" s="143" t="str">
        <f>IF(ISBLANK(partije!$J$2),"",COUNTIFS(C24:C29,D22,E24:E29,"&lt;3")+COUNTIFS(D24:D29,D22,F24:F29,"&lt;3"))</f>
        <v/>
      </c>
      <c r="O22" s="144"/>
      <c r="P22" s="131">
        <v>4</v>
      </c>
      <c r="Q22" s="90" t="e">
        <f>IF(ISBLANK(D22),"***",INDEX(D19:D22,MATCH(P22,O19:O22,0)))</f>
        <v>#N/A</v>
      </c>
      <c r="R22" s="91"/>
    </row>
    <row r="23" spans="1:20" ht="13.5" hidden="1" customHeight="1">
      <c r="A23" s="567"/>
      <c r="B23" s="567"/>
      <c r="C23" s="169"/>
      <c r="E23" s="568" t="s">
        <v>10</v>
      </c>
      <c r="F23" s="568"/>
      <c r="G23" s="569" t="s">
        <v>11</v>
      </c>
      <c r="H23" s="569"/>
      <c r="I23" s="570" t="s">
        <v>4</v>
      </c>
      <c r="J23" s="570"/>
      <c r="K23" s="578" t="s">
        <v>12</v>
      </c>
      <c r="L23" s="578"/>
      <c r="M23" s="197" t="s">
        <v>5</v>
      </c>
      <c r="N23" s="197" t="s">
        <v>6</v>
      </c>
      <c r="O23" s="198" t="s">
        <v>8</v>
      </c>
      <c r="P23" s="199" t="s">
        <v>9</v>
      </c>
      <c r="Q23" s="13"/>
      <c r="R23" s="13"/>
      <c r="S23" s="579" t="s">
        <v>125</v>
      </c>
      <c r="T23" s="579"/>
    </row>
    <row r="24" spans="1:20" ht="13.5" hidden="1" customHeight="1">
      <c r="A24" s="95" t="str">
        <f>IF(ISBLANK(partije!D4),"",partije!D4)</f>
        <v/>
      </c>
      <c r="B24" s="96" t="str">
        <f>IF(ISBLANK(partije!E4),"",partije!E4)</f>
        <v/>
      </c>
      <c r="C24" s="147" t="str">
        <f>INDEX(D19:D22,MATCH(S24,A19:A22,0))</f>
        <v>bye</v>
      </c>
      <c r="D24" s="175" t="str">
        <f>INDEX(D19:D22,MATCH(T24,A19:A22,0))</f>
        <v>bye</v>
      </c>
      <c r="E24" s="148" t="str">
        <f>IF(ISBLANK(partije!J4),"",partije!J4)</f>
        <v/>
      </c>
      <c r="F24" s="148" t="str">
        <f>IF(ISBLANK(partije!K4),"",partije!K4)</f>
        <v/>
      </c>
      <c r="G24" s="580" t="str">
        <f>IF(ISBLANK(partije!L4),"",partije!L4)</f>
        <v/>
      </c>
      <c r="H24" s="580"/>
      <c r="I24" s="580" t="str">
        <f>IF(ISBLANK(partije!M4),"",partije!M4)</f>
        <v/>
      </c>
      <c r="J24" s="580"/>
      <c r="K24" s="580" t="str">
        <f>IF(ISBLANK(partije!N4),"",partije!N4)</f>
        <v/>
      </c>
      <c r="L24" s="580" t="str">
        <f>IF(ISBLANK(partije!M16),"",partije!M16)</f>
        <v/>
      </c>
      <c r="M24" s="150" t="str">
        <f>IF(ISBLANK(partije!O4),"",partije!O4)</f>
        <v/>
      </c>
      <c r="N24" s="149" t="str">
        <f>IF(ISBLANK(partije!P4),"",partije!P4)</f>
        <v/>
      </c>
      <c r="O24" s="149" t="str">
        <f>IF(ISBLANK(partije!Q4),"",partije!Q4)</f>
        <v/>
      </c>
      <c r="P24" s="151" t="str">
        <f>IF(ISBLANK(partije!R4),"",partije!R4)</f>
        <v/>
      </c>
      <c r="R24" s="130"/>
      <c r="S24" s="92">
        <f>$S$10</f>
        <v>1</v>
      </c>
      <c r="T24" s="84">
        <f>$T$10</f>
        <v>3</v>
      </c>
    </row>
    <row r="25" spans="1:20" ht="13.5" hidden="1" customHeight="1">
      <c r="A25" s="97" t="str">
        <f>IF(ISBLANK(partije!D5),"",partije!D5)</f>
        <v/>
      </c>
      <c r="B25" s="98" t="str">
        <f>IF(ISBLANK(partije!E5),"",partije!E5)</f>
        <v/>
      </c>
      <c r="C25" s="152" t="str">
        <f>INDEX(D19:D22,MATCH(S25,A19:A22,0))</f>
        <v>bye</v>
      </c>
      <c r="D25" s="176" t="str">
        <f>INDEX(D19:D22,MATCH(T25,A19:A22,0))</f>
        <v>bye</v>
      </c>
      <c r="E25" s="153" t="str">
        <f>IF(ISBLANK(partije!J5),"",partije!J5)</f>
        <v/>
      </c>
      <c r="F25" s="153" t="str">
        <f>IF(ISBLANK(partije!K5),"",partije!K5)</f>
        <v/>
      </c>
      <c r="G25" s="581"/>
      <c r="H25" s="581"/>
      <c r="I25" s="581" t="str">
        <f>IF(ISBLANK(partije!M5),"",partije!M5)</f>
        <v/>
      </c>
      <c r="J25" s="581"/>
      <c r="K25" s="581" t="str">
        <f>IF(ISBLANK(partije!N5),"",partije!N5)</f>
        <v/>
      </c>
      <c r="L25" s="581"/>
      <c r="M25" s="155" t="str">
        <f>IF(ISBLANK(partije!O5),"",partije!O5)</f>
        <v/>
      </c>
      <c r="N25" s="154" t="str">
        <f>IF(ISBLANK(partije!P5),"",partije!P5)</f>
        <v/>
      </c>
      <c r="O25" s="154" t="str">
        <f>IF(ISBLANK(partije!Q5),"",partije!Q5)</f>
        <v/>
      </c>
      <c r="P25" s="156" t="str">
        <f>IF(ISBLANK(partije!R5),"",partije!R5)</f>
        <v/>
      </c>
      <c r="R25" s="130"/>
      <c r="S25" s="93">
        <f>$S$11</f>
        <v>2</v>
      </c>
      <c r="T25" s="85">
        <f>$T$11</f>
        <v>4</v>
      </c>
    </row>
    <row r="26" spans="1:20" ht="13.5" hidden="1" customHeight="1">
      <c r="A26" s="97" t="str">
        <f>IF(ISBLANK(partije!D70),"",partije!D70)</f>
        <v/>
      </c>
      <c r="B26" s="98" t="str">
        <f>IF(ISBLANK(partije!E70),"",partije!E70)</f>
        <v/>
      </c>
      <c r="C26" s="152" t="str">
        <f>INDEX(D19:D22,MATCH(S26,A19:A22,0))</f>
        <v>bye</v>
      </c>
      <c r="D26" s="176" t="str">
        <f>INDEX(D19:D22,MATCH(T26,A19:A22,0))</f>
        <v>bye</v>
      </c>
      <c r="E26" s="153" t="str">
        <f>IF(ISBLANK(partije!J70),"",partije!J70)</f>
        <v/>
      </c>
      <c r="F26" s="153" t="str">
        <f>IF(ISBLANK(partije!K70),"",partije!K70)</f>
        <v/>
      </c>
      <c r="G26" s="581" t="str">
        <f>IF(ISBLANK(partije!L70),"",partije!L70)</f>
        <v/>
      </c>
      <c r="H26" s="581"/>
      <c r="I26" s="581" t="str">
        <f>IF(ISBLANK(partije!M70),"",partije!M70)</f>
        <v/>
      </c>
      <c r="J26" s="581"/>
      <c r="K26" s="581" t="str">
        <f>IF(ISBLANK(partije!N70),"",partije!N70)</f>
        <v/>
      </c>
      <c r="L26" s="581" t="str">
        <f>IF(ISBLANK(partije!M18),"",partije!M18)</f>
        <v/>
      </c>
      <c r="M26" s="155" t="str">
        <f>IF(ISBLANK(partije!O70),"",partije!O70)</f>
        <v/>
      </c>
      <c r="N26" s="154" t="str">
        <f>IF(ISBLANK(partije!P70),"",partije!P70)</f>
        <v/>
      </c>
      <c r="O26" s="154" t="str">
        <f>IF(ISBLANK(partije!Q70),"",partije!Q70)</f>
        <v/>
      </c>
      <c r="P26" s="156" t="str">
        <f>IF(ISBLANK(partije!R70),"",partije!R70)</f>
        <v/>
      </c>
      <c r="R26" s="130"/>
      <c r="S26" s="93">
        <f>$S$12</f>
        <v>1</v>
      </c>
      <c r="T26" s="85">
        <f>$T$12</f>
        <v>2</v>
      </c>
    </row>
    <row r="27" spans="1:20" ht="13.5" hidden="1" customHeight="1">
      <c r="A27" s="97" t="str">
        <f>IF(ISBLANK(partije!D71),"",partije!D71)</f>
        <v/>
      </c>
      <c r="B27" s="98" t="str">
        <f>IF(ISBLANK(partije!E71),"",partije!E71)</f>
        <v/>
      </c>
      <c r="C27" s="152" t="str">
        <f>INDEX(D19:D22,MATCH(S27,A19:A22,0))</f>
        <v>bye</v>
      </c>
      <c r="D27" s="176" t="str">
        <f>INDEX(D19:D22,MATCH(T27,A19:A22,0))</f>
        <v>bye</v>
      </c>
      <c r="E27" s="153" t="str">
        <f>IF(ISBLANK(partije!J71),"",partije!J71)</f>
        <v/>
      </c>
      <c r="F27" s="153" t="str">
        <f>IF(ISBLANK(partije!K71),"",partije!K71)</f>
        <v/>
      </c>
      <c r="G27" s="581" t="str">
        <f>IF(ISBLANK(partije!L71),"",partije!L71)</f>
        <v/>
      </c>
      <c r="H27" s="581"/>
      <c r="I27" s="581" t="str">
        <f>IF(ISBLANK(partije!M71),"",partije!M71)</f>
        <v/>
      </c>
      <c r="J27" s="581"/>
      <c r="K27" s="581" t="str">
        <f>IF(ISBLANK(partije!N71),"",partije!N71)</f>
        <v/>
      </c>
      <c r="L27" s="581" t="str">
        <f>IF(ISBLANK(partije!M19),"",partije!M19)</f>
        <v/>
      </c>
      <c r="M27" s="155" t="str">
        <f>IF(ISBLANK(partije!O71),"",partije!O71)</f>
        <v/>
      </c>
      <c r="N27" s="154" t="str">
        <f>IF(ISBLANK(partije!P71),"",partije!P71)</f>
        <v/>
      </c>
      <c r="O27" s="154" t="str">
        <f>IF(ISBLANK(partije!Q71),"",partije!Q71)</f>
        <v/>
      </c>
      <c r="P27" s="156" t="str">
        <f>IF(ISBLANK(partije!R71),"",partije!R71)</f>
        <v/>
      </c>
      <c r="R27" s="130"/>
      <c r="S27" s="93">
        <f>$S$13</f>
        <v>3</v>
      </c>
      <c r="T27" s="85">
        <f>$T$13</f>
        <v>4</v>
      </c>
    </row>
    <row r="28" spans="1:20" ht="13.5" hidden="1" customHeight="1">
      <c r="A28" s="97" t="str">
        <f>IF(ISBLANK(partije!D136),"",partije!D136)</f>
        <v/>
      </c>
      <c r="B28" s="98" t="str">
        <f>IF(ISBLANK(partije!E136),"",partije!E136)</f>
        <v/>
      </c>
      <c r="C28" s="152" t="str">
        <f>INDEX(D19:D22,MATCH(S28,A19:A22,0))</f>
        <v>bye</v>
      </c>
      <c r="D28" s="176" t="str">
        <f>INDEX(D19:D22,MATCH(T28,A19:A22,0))</f>
        <v>bye</v>
      </c>
      <c r="E28" s="153" t="str">
        <f>IF(ISBLANK(partije!J136),"",partije!J136)</f>
        <v/>
      </c>
      <c r="F28" s="153" t="str">
        <f>IF(ISBLANK(partije!K136),"",partije!K136)</f>
        <v/>
      </c>
      <c r="G28" s="581" t="str">
        <f>IF(ISBLANK(partije!L136),"",partije!L136)</f>
        <v/>
      </c>
      <c r="H28" s="581"/>
      <c r="I28" s="581" t="str">
        <f>IF(ISBLANK(partije!M136),"",partije!M136)</f>
        <v/>
      </c>
      <c r="J28" s="581"/>
      <c r="K28" s="581" t="str">
        <f>IF(ISBLANK(partije!N136),"",partije!N136)</f>
        <v/>
      </c>
      <c r="L28" s="581" t="str">
        <f>IF(ISBLANK(partije!M20),"",partije!M20)</f>
        <v/>
      </c>
      <c r="M28" s="155" t="str">
        <f>IF(ISBLANK(partije!O136),"",partije!O136)</f>
        <v/>
      </c>
      <c r="N28" s="154" t="str">
        <f>IF(ISBLANK(partije!P136),"",partije!P136)</f>
        <v/>
      </c>
      <c r="O28" s="154" t="str">
        <f>IF(ISBLANK(partije!Q136),"",partije!Q136)</f>
        <v/>
      </c>
      <c r="P28" s="156" t="str">
        <f>IF(ISBLANK(partije!R136),"",partije!R136)</f>
        <v/>
      </c>
      <c r="R28" s="130"/>
      <c r="S28" s="93">
        <f>$S$14</f>
        <v>1</v>
      </c>
      <c r="T28" s="85">
        <f>$T$14</f>
        <v>4</v>
      </c>
    </row>
    <row r="29" spans="1:20" ht="13.5" hidden="1" customHeight="1">
      <c r="A29" s="99" t="str">
        <f>IF(ISBLANK(partije!D137),"",partije!D137)</f>
        <v/>
      </c>
      <c r="B29" s="100" t="str">
        <f>IF(ISBLANK(partije!E137),"",partije!E137)</f>
        <v/>
      </c>
      <c r="C29" s="157" t="str">
        <f>INDEX(D19:D22,MATCH(S29,A19:A22,0))</f>
        <v>bye</v>
      </c>
      <c r="D29" s="177" t="str">
        <f>INDEX(D19:D22,MATCH(T29,A19:A22,0))</f>
        <v>bye</v>
      </c>
      <c r="E29" s="158" t="str">
        <f>IF(ISBLANK(partije!J137),"",partije!J137)</f>
        <v/>
      </c>
      <c r="F29" s="158" t="str">
        <f>IF(ISBLANK(partije!K137),"",partije!K137)</f>
        <v/>
      </c>
      <c r="G29" s="571" t="str">
        <f>IF(ISBLANK(partije!L137),"",partije!L137)</f>
        <v/>
      </c>
      <c r="H29" s="571"/>
      <c r="I29" s="571" t="str">
        <f>IF(ISBLANK(partije!M137),"",partije!M137)</f>
        <v/>
      </c>
      <c r="J29" s="571"/>
      <c r="K29" s="571" t="str">
        <f>IF(ISBLANK(partije!N137),"",partije!N137)</f>
        <v/>
      </c>
      <c r="L29" s="571" t="str">
        <f>IF(ISBLANK(partije!M21),"",partije!M21)</f>
        <v/>
      </c>
      <c r="M29" s="160" t="str">
        <f>IF(ISBLANK(partije!O137),"",partije!O137)</f>
        <v/>
      </c>
      <c r="N29" s="159" t="str">
        <f>IF(ISBLANK(partije!P137),"",partije!P137)</f>
        <v/>
      </c>
      <c r="O29" s="159" t="str">
        <f>IF(ISBLANK(partije!Q137),"",partije!Q137)</f>
        <v/>
      </c>
      <c r="P29" s="161" t="str">
        <f>IF(ISBLANK(partije!R137),"",partije!R137)</f>
        <v/>
      </c>
      <c r="R29" s="130"/>
      <c r="S29" s="94">
        <f>$S$15</f>
        <v>2</v>
      </c>
      <c r="T29" s="86">
        <f>$T$15</f>
        <v>3</v>
      </c>
    </row>
    <row r="31" spans="1:20" ht="13.5" customHeight="1">
      <c r="B31" s="12"/>
      <c r="C31" s="168"/>
      <c r="D31" s="145" t="s">
        <v>28</v>
      </c>
      <c r="E31" s="132"/>
      <c r="F31" s="132"/>
      <c r="G31" s="132"/>
      <c r="H31" s="132"/>
      <c r="I31" s="133"/>
      <c r="J31" s="133"/>
      <c r="K31" s="132"/>
      <c r="L31" s="132"/>
      <c r="M31" s="132"/>
      <c r="N31" s="134"/>
      <c r="O31" s="135"/>
      <c r="P31" s="132"/>
      <c r="Q31" s="13"/>
      <c r="R31" s="13"/>
    </row>
    <row r="32" spans="1:20" ht="13.5" customHeight="1">
      <c r="B32" s="208" t="s">
        <v>0</v>
      </c>
      <c r="C32" s="211"/>
      <c r="D32" s="172" t="s">
        <v>1</v>
      </c>
      <c r="E32" s="572">
        <v>1</v>
      </c>
      <c r="F32" s="572"/>
      <c r="G32" s="572">
        <v>2</v>
      </c>
      <c r="H32" s="572"/>
      <c r="I32" s="573">
        <v>3</v>
      </c>
      <c r="J32" s="573"/>
      <c r="K32" s="572">
        <v>4</v>
      </c>
      <c r="L32" s="572"/>
      <c r="M32" s="136" t="s">
        <v>2</v>
      </c>
      <c r="N32" s="136" t="s">
        <v>3</v>
      </c>
      <c r="O32" s="137" t="s">
        <v>7</v>
      </c>
      <c r="P32" s="138"/>
      <c r="Q32" s="49" t="s">
        <v>71</v>
      </c>
      <c r="R32" s="50"/>
    </row>
    <row r="33" spans="1:20" ht="13.5" customHeight="1">
      <c r="A33" s="81">
        <v>1</v>
      </c>
      <c r="B33" s="209">
        <v>31</v>
      </c>
      <c r="C33" s="212" t="str">
        <f>IF(ISNA(MATCH(B33,spisak!$F$4:$F$260,0)),"",INDEX(spisak!$C$4:$C$260,MATCH(B33,spisak!$F$4:$F$260,0)))</f>
        <v/>
      </c>
      <c r="D33" s="173" t="str">
        <f>IF(ISNA(MATCH(B33,spisak!$F$4:$F$260,0)),"bye",INDEX(spisak!$B$4:$B$260,MATCH(B33,spisak!$F$4:$F$260,0)))</f>
        <v>bye</v>
      </c>
      <c r="E33" s="139"/>
      <c r="F33" s="140"/>
      <c r="G33" s="574" t="str">
        <f t="array" ref="G33">INDEX(E38:E43,MATCH(D33&amp;D34,C38:C43&amp;D38:D43,0))&amp;"/"&amp;INDEX(F38:F43,MATCH(D33&amp;D34,C38:C43&amp;D38:D43,0))</f>
        <v>/</v>
      </c>
      <c r="H33" s="575"/>
      <c r="I33" s="574" t="str">
        <f t="array" ref="I33">INDEX(E38:E43,MATCH(D33&amp;D35,C38:C43&amp;D38:D43,0))&amp;"/"&amp;INDEX(F38:F43,MATCH(D33&amp;D35,C38:C43&amp;D38:D43,0))</f>
        <v>/</v>
      </c>
      <c r="J33" s="575"/>
      <c r="K33" s="574" t="str">
        <f t="array" ref="K33">INDEX(E38:E43,MATCH(D33&amp;D36,C38:C43&amp;D38:D43,0))&amp;"/"&amp;INDEX(F38:F43,MATCH(D33&amp;D36,C38:C43&amp;D38:D43,0))</f>
        <v>/</v>
      </c>
      <c r="L33" s="575"/>
      <c r="M33" s="141" t="str">
        <f>IF(ISBLANK(partije!$J$2),"",COUNTIFS(C38:C43,D33,E38:E43,3)+COUNTIFS(D38:D43,D33,F38:F43,3))</f>
        <v/>
      </c>
      <c r="N33" s="141" t="str">
        <f>IF(ISBLANK(partije!$J$2),"",COUNTIFS(C38:C43,D33,E38:E43,"&lt;3")+COUNTIFS(D38:D43,D33,F38:F43,"&lt;3"))</f>
        <v/>
      </c>
      <c r="O33" s="247"/>
      <c r="P33" s="131">
        <v>1</v>
      </c>
      <c r="Q33" s="88" t="e">
        <f>IF(ISBLANK(D33),"*",INDEX(D33:D36,MATCH(P33,O33:O36,0)))</f>
        <v>#N/A</v>
      </c>
      <c r="R33" s="89"/>
    </row>
    <row r="34" spans="1:20" ht="13.5" customHeight="1">
      <c r="A34" s="81">
        <v>2</v>
      </c>
      <c r="B34" s="209">
        <v>32</v>
      </c>
      <c r="C34" s="212" t="str">
        <f>IF(ISNA(MATCH(B34,spisak!$F$4:$F$260,0)),"",INDEX(spisak!$C$4:$C$260,MATCH(B34,spisak!$F$4:$F$260,0)))</f>
        <v/>
      </c>
      <c r="D34" s="173" t="str">
        <f>IF(ISNA(MATCH(B34,spisak!$F$4:$F$260,0)),"bye",INDEX(spisak!$B$4:$B$260,MATCH(B34,spisak!$F$4:$F$260,0)))</f>
        <v>bye</v>
      </c>
      <c r="E34" s="574" t="str">
        <f t="array" ref="E34">INDEX(F38:F43,MATCH(D33&amp;D34,C38:C43&amp;D38:D43,0))&amp;"/"&amp;INDEX(E38:E43,MATCH(D33&amp;D34,C38:C43&amp;D38:D43,0))</f>
        <v>/</v>
      </c>
      <c r="F34" s="575"/>
      <c r="G34" s="139"/>
      <c r="H34" s="140"/>
      <c r="I34" s="574" t="str">
        <f t="array" ref="I34">INDEX(E38:E43,MATCH(D34&amp;D35,C38:C43&amp;D38:D43,0))&amp;"/"&amp;INDEX(F38:F43,MATCH(D34&amp;D35,C38:C43&amp;D38:D43,0))</f>
        <v>/</v>
      </c>
      <c r="J34" s="575"/>
      <c r="K34" s="574" t="str">
        <f t="array" ref="K34">INDEX(E38:E43,MATCH(D34&amp;D36,C38:C43&amp;D38:D43,0))&amp;"/"&amp;INDEX(F38:F43,MATCH(D34&amp;D36,C38:C43&amp;D38:D43,0))</f>
        <v>/</v>
      </c>
      <c r="L34" s="575"/>
      <c r="M34" s="141" t="str">
        <f>IF(ISBLANK(partije!$J$2),"",COUNTIFS(C38:C43,D34,E38:E43,3)+COUNTIFS(D38:D43,D34,F38:F43,3))</f>
        <v/>
      </c>
      <c r="N34" s="141" t="str">
        <f>IF(ISBLANK(partije!$J$2),"",COUNTIFS(C38:C43,D34,E38:E43,"&lt;3")+COUNTIFS(D38:D43,D34,F38:F43,"&lt;3"))</f>
        <v/>
      </c>
      <c r="O34" s="247"/>
      <c r="P34" s="131">
        <v>2</v>
      </c>
      <c r="Q34" s="90" t="e">
        <f>IF(ISBLANK(D34),"*",INDEX(D33:D36,MATCH(P34,O33:O36,0)))</f>
        <v>#N/A</v>
      </c>
      <c r="R34" s="91"/>
    </row>
    <row r="35" spans="1:20" ht="13.5" customHeight="1">
      <c r="A35" s="81">
        <v>3</v>
      </c>
      <c r="B35" s="209">
        <v>33</v>
      </c>
      <c r="C35" s="212" t="str">
        <f>IF(ISNA(MATCH(B35,spisak!$F$4:$F$260,0)),"",INDEX(spisak!$C$4:$C$260,MATCH(B35,spisak!$F$4:$F$260,0)))</f>
        <v/>
      </c>
      <c r="D35" s="173" t="str">
        <f>IF(ISNA(MATCH(B35,spisak!$F$4:$F$260,0)),"bye",INDEX(spisak!$B$4:$B$260,MATCH(B35,spisak!$F$4:$F$260,0)))</f>
        <v>bye</v>
      </c>
      <c r="E35" s="574" t="str">
        <f t="array" ref="E35">INDEX(F38:F43,MATCH(D33&amp;D35,C38:C43&amp;D38:D43,0))&amp;"/"&amp;INDEX(E38:E43,MATCH(D33&amp;D35,C38:C43&amp;D38:D43,0))</f>
        <v>/</v>
      </c>
      <c r="F35" s="575"/>
      <c r="G35" s="574" t="str">
        <f t="array" ref="G35">INDEX(F38:F43,MATCH(D34&amp;D35,C38:C43&amp;D38:D43,0))&amp;"/"&amp;INDEX(E38:E43,MATCH(D34&amp;D35,C38:C43&amp;D38:D43,0))</f>
        <v>/</v>
      </c>
      <c r="H35" s="575"/>
      <c r="I35" s="139"/>
      <c r="J35" s="140"/>
      <c r="K35" s="574" t="str">
        <f t="array" ref="K35">INDEX(E38:E43,MATCH(D35&amp;D36,C38:C43&amp;D38:D43,0))&amp;"/"&amp;INDEX(F38:F43,MATCH(D35&amp;D36,C38:C43&amp;D38:D43,0))</f>
        <v>/</v>
      </c>
      <c r="L35" s="575"/>
      <c r="M35" s="141" t="str">
        <f>IF(ISBLANK(partije!$J$2),"",COUNTIFS(C38:C43,D35,E38:E43,3)+COUNTIFS(D38:D43,D35,F38:F43,3))</f>
        <v/>
      </c>
      <c r="N35" s="141" t="str">
        <f>IF(ISBLANK(partije!$J$2),"",COUNTIFS(C38:C43,D35,E38:E43,"&lt;3")+COUNTIFS(D38:D43,D35,F38:F43,"&lt;3"))</f>
        <v/>
      </c>
      <c r="O35" s="247"/>
      <c r="P35" s="131">
        <v>3</v>
      </c>
      <c r="Q35" s="90" t="e">
        <f>IF(ISBLANK(D35),"*",INDEX(D33:D36,MATCH(P35,O33:O36,0)))</f>
        <v>#N/A</v>
      </c>
      <c r="R35" s="91"/>
    </row>
    <row r="36" spans="1:20" ht="13.5" customHeight="1">
      <c r="A36" s="82">
        <v>4</v>
      </c>
      <c r="B36" s="210">
        <v>34</v>
      </c>
      <c r="C36" s="213" t="str">
        <f>IF(ISNA(MATCH(B36,spisak!$F$4:$F$260,0)),"",INDEX(spisak!$C$4:$C$260,MATCH(B36,spisak!$F$4:$F$260,0)))</f>
        <v/>
      </c>
      <c r="D36" s="174" t="str">
        <f>IF(ISNA(MATCH(B36,spisak!$F$4:$F$260,0)),"bye",INDEX(spisak!$B$4:$B$260,MATCH(B36,spisak!$F$4:$F$260,0)))</f>
        <v>bye</v>
      </c>
      <c r="E36" s="576" t="str">
        <f t="array" ref="E36">INDEX(F38:F43,MATCH(D33&amp;D36,C38:C43&amp;D38:D43,0))&amp;"/"&amp;INDEX(E38:E43,MATCH(D33&amp;D36,C38:C43&amp;D38:D43,0))</f>
        <v>/</v>
      </c>
      <c r="F36" s="577"/>
      <c r="G36" s="576" t="str">
        <f t="array" ref="G36">INDEX(F38:F43,MATCH(D34&amp;D36,C38:C43&amp;D38:D43,0))&amp;"/"&amp;INDEX(E38:E43,MATCH(D34&amp;D36,C38:C43&amp;D38:D43,0))</f>
        <v>/</v>
      </c>
      <c r="H36" s="577"/>
      <c r="I36" s="576" t="str">
        <f t="array" ref="I36">INDEX(F38:F43,MATCH(D35&amp;D36,C38:C43&amp;D38:D43,0))&amp;"/"&amp;INDEX(E38:E43,MATCH(D35&amp;D36,C38:C43&amp;D38:D43,0))</f>
        <v>/</v>
      </c>
      <c r="J36" s="577"/>
      <c r="K36" s="139"/>
      <c r="L36" s="140"/>
      <c r="M36" s="143" t="str">
        <f>IF(ISBLANK(partije!$J$2),"",COUNTIFS(C38:C43,D36,E38:E43,3)+COUNTIFS(D38:D43,D36,F38:F43,3))</f>
        <v/>
      </c>
      <c r="N36" s="143" t="str">
        <f>IF(ISBLANK(partije!$J$2),"",COUNTIFS(C38:C43,D36,E38:E43,"&lt;3")+COUNTIFS(D38:D43,D36,F38:F43,"&lt;3"))</f>
        <v/>
      </c>
      <c r="O36" s="144"/>
      <c r="P36" s="131">
        <v>4</v>
      </c>
      <c r="Q36" s="90" t="e">
        <f>IF(ISBLANK(D36),"***",INDEX(D33:D36,MATCH(P36,O33:O36,0)))</f>
        <v>#N/A</v>
      </c>
      <c r="R36" s="91"/>
    </row>
    <row r="37" spans="1:20" ht="13.5" hidden="1" customHeight="1">
      <c r="A37" s="567"/>
      <c r="B37" s="567"/>
      <c r="C37" s="169"/>
      <c r="E37" s="568" t="s">
        <v>10</v>
      </c>
      <c r="F37" s="568"/>
      <c r="G37" s="569" t="s">
        <v>11</v>
      </c>
      <c r="H37" s="569"/>
      <c r="I37" s="570" t="s">
        <v>4</v>
      </c>
      <c r="J37" s="570"/>
      <c r="K37" s="578" t="s">
        <v>12</v>
      </c>
      <c r="L37" s="578"/>
      <c r="M37" s="197" t="s">
        <v>5</v>
      </c>
      <c r="N37" s="197" t="s">
        <v>6</v>
      </c>
      <c r="O37" s="198" t="s">
        <v>8</v>
      </c>
      <c r="P37" s="199" t="s">
        <v>9</v>
      </c>
      <c r="Q37" s="13"/>
      <c r="R37" s="13"/>
      <c r="S37" s="579" t="s">
        <v>125</v>
      </c>
      <c r="T37" s="579"/>
    </row>
    <row r="38" spans="1:20" ht="13.5" hidden="1" customHeight="1">
      <c r="A38" s="95" t="str">
        <f>IF(ISBLANK(partije!D6),"",partije!D6)</f>
        <v/>
      </c>
      <c r="B38" s="96" t="str">
        <f>IF(ISBLANK(partije!E6),"",partije!E6)</f>
        <v/>
      </c>
      <c r="C38" s="147" t="str">
        <f>INDEX(D33:D36,MATCH(S38,A33:A36,0))</f>
        <v>bye</v>
      </c>
      <c r="D38" s="175" t="str">
        <f>INDEX(D33:D36,MATCH(T38,A33:A36,0))</f>
        <v>bye</v>
      </c>
      <c r="E38" s="148" t="str">
        <f>IF(ISBLANK(partije!J6),"",partije!J6)</f>
        <v/>
      </c>
      <c r="F38" s="148" t="str">
        <f>IF(ISBLANK(partije!K6),"",partije!K6)</f>
        <v/>
      </c>
      <c r="G38" s="580" t="str">
        <f>IF(ISBLANK(partije!L6),"",partije!L6)</f>
        <v/>
      </c>
      <c r="H38" s="580"/>
      <c r="I38" s="580" t="str">
        <f>IF(ISBLANK(partije!M6),"",partije!M6)</f>
        <v/>
      </c>
      <c r="J38" s="580"/>
      <c r="K38" s="580" t="str">
        <f>IF(ISBLANK(partije!N6),"",partije!N6)</f>
        <v/>
      </c>
      <c r="L38" s="580"/>
      <c r="M38" s="150" t="str">
        <f>IF(ISBLANK(partije!O6),"",partije!O6)</f>
        <v/>
      </c>
      <c r="N38" s="149" t="str">
        <f>IF(ISBLANK(partije!P6),"",partije!P6)</f>
        <v/>
      </c>
      <c r="O38" s="149" t="str">
        <f>IF(ISBLANK(partije!Q6),"",partije!Q6)</f>
        <v/>
      </c>
      <c r="P38" s="151" t="str">
        <f>IF(ISBLANK(partije!R6),"",partije!R6)</f>
        <v/>
      </c>
      <c r="S38" s="92">
        <f>$S$10</f>
        <v>1</v>
      </c>
      <c r="T38" s="84">
        <f>$T$10</f>
        <v>3</v>
      </c>
    </row>
    <row r="39" spans="1:20" ht="13.5" hidden="1" customHeight="1">
      <c r="A39" s="97" t="str">
        <f>IF(ISBLANK(partije!D7),"",partije!D7)</f>
        <v/>
      </c>
      <c r="B39" s="98" t="str">
        <f>IF(ISBLANK(partije!E7),"",partije!E7)</f>
        <v/>
      </c>
      <c r="C39" s="152" t="str">
        <f>INDEX(D33:D36,MATCH(S39,A33:A36,0))</f>
        <v>bye</v>
      </c>
      <c r="D39" s="176" t="str">
        <f>INDEX(D33:D36,MATCH(T39,A33:A36,0))</f>
        <v>bye</v>
      </c>
      <c r="E39" s="153" t="str">
        <f>IF(ISBLANK(partije!J7),"",partije!J7)</f>
        <v/>
      </c>
      <c r="F39" s="153" t="str">
        <f>IF(ISBLANK(partije!K7),"",partije!K7)</f>
        <v/>
      </c>
      <c r="G39" s="581" t="str">
        <f>IF(ISBLANK(partije!L7),"",partije!L7)</f>
        <v/>
      </c>
      <c r="H39" s="581"/>
      <c r="I39" s="581" t="str">
        <f>IF(ISBLANK(partije!M7),"",partije!M7)</f>
        <v/>
      </c>
      <c r="J39" s="581"/>
      <c r="K39" s="581" t="str">
        <f>IF(ISBLANK(partije!N7),"",partije!N7)</f>
        <v/>
      </c>
      <c r="L39" s="581"/>
      <c r="M39" s="155" t="str">
        <f>IF(ISBLANK(partije!O7),"",partije!O7)</f>
        <v/>
      </c>
      <c r="N39" s="154" t="str">
        <f>IF(ISBLANK(partije!P7),"",partije!P7)</f>
        <v/>
      </c>
      <c r="O39" s="154" t="str">
        <f>IF(ISBLANK(partije!Q7),"",partije!Q7)</f>
        <v/>
      </c>
      <c r="P39" s="156" t="str">
        <f>IF(ISBLANK(partije!R7),"",partije!R7)</f>
        <v/>
      </c>
      <c r="S39" s="93">
        <f>$S$11</f>
        <v>2</v>
      </c>
      <c r="T39" s="85">
        <f>$T$11</f>
        <v>4</v>
      </c>
    </row>
    <row r="40" spans="1:20" ht="13.5" hidden="1" customHeight="1">
      <c r="A40" s="97" t="str">
        <f>IF(ISBLANK(partije!D72),"",partije!D72)</f>
        <v/>
      </c>
      <c r="B40" s="98" t="str">
        <f>IF(ISBLANK(partije!E72),"",partije!E72)</f>
        <v/>
      </c>
      <c r="C40" s="152" t="str">
        <f>INDEX(D33:D36,MATCH(S40,A33:A36,0))</f>
        <v>bye</v>
      </c>
      <c r="D40" s="176" t="str">
        <f>INDEX(D33:D36,MATCH(T40,A33:A36,0))</f>
        <v>bye</v>
      </c>
      <c r="E40" s="153" t="str">
        <f>IF(ISBLANK(partije!J72),"",partije!J72)</f>
        <v/>
      </c>
      <c r="F40" s="153" t="str">
        <f>IF(ISBLANK(partije!K72),"",partije!K72)</f>
        <v/>
      </c>
      <c r="G40" s="581" t="str">
        <f>IF(ISBLANK(partije!L72),"",partije!L72)</f>
        <v/>
      </c>
      <c r="H40" s="581"/>
      <c r="I40" s="581" t="str">
        <f>IF(ISBLANK(partije!M72),"",partije!M72)</f>
        <v/>
      </c>
      <c r="J40" s="581"/>
      <c r="K40" s="581" t="str">
        <f>IF(ISBLANK(partije!N72),"",partije!N72)</f>
        <v/>
      </c>
      <c r="L40" s="581"/>
      <c r="M40" s="155" t="str">
        <f>IF(ISBLANK(partije!O72),"",partije!O72)</f>
        <v/>
      </c>
      <c r="N40" s="154" t="str">
        <f>IF(ISBLANK(partije!P72),"",partije!P72)</f>
        <v/>
      </c>
      <c r="O40" s="154" t="str">
        <f>IF(ISBLANK(partije!Q72),"",partije!Q72)</f>
        <v/>
      </c>
      <c r="P40" s="156" t="str">
        <f>IF(ISBLANK(partije!R72),"",partije!R72)</f>
        <v/>
      </c>
      <c r="S40" s="93">
        <f>$S$12</f>
        <v>1</v>
      </c>
      <c r="T40" s="85">
        <f>$T$12</f>
        <v>2</v>
      </c>
    </row>
    <row r="41" spans="1:20" ht="13.5" hidden="1" customHeight="1">
      <c r="A41" s="97" t="str">
        <f>IF(ISBLANK(partije!D73),"",partije!D73)</f>
        <v/>
      </c>
      <c r="B41" s="98" t="str">
        <f>IF(ISBLANK(partije!E73),"",partije!E73)</f>
        <v/>
      </c>
      <c r="C41" s="152" t="str">
        <f>INDEX(D33:D36,MATCH(S41,A33:A36,0))</f>
        <v>bye</v>
      </c>
      <c r="D41" s="176" t="str">
        <f>INDEX(D33:D36,MATCH(T41,A33:A36,0))</f>
        <v>bye</v>
      </c>
      <c r="E41" s="153" t="str">
        <f>IF(ISBLANK(partije!J73),"",partije!J73)</f>
        <v/>
      </c>
      <c r="F41" s="153" t="str">
        <f>IF(ISBLANK(partije!K73),"",partije!K73)</f>
        <v/>
      </c>
      <c r="G41" s="581" t="str">
        <f>IF(ISBLANK(partije!L73),"",partije!L73)</f>
        <v/>
      </c>
      <c r="H41" s="581"/>
      <c r="I41" s="581" t="str">
        <f>IF(ISBLANK(partije!M73),"",partije!M73)</f>
        <v/>
      </c>
      <c r="J41" s="581"/>
      <c r="K41" s="581" t="str">
        <f>IF(ISBLANK(partije!N73),"",partije!N73)</f>
        <v/>
      </c>
      <c r="L41" s="581"/>
      <c r="M41" s="155" t="str">
        <f>IF(ISBLANK(partije!O73),"",partije!O73)</f>
        <v/>
      </c>
      <c r="N41" s="154" t="str">
        <f>IF(ISBLANK(partije!P73),"",partije!P73)</f>
        <v/>
      </c>
      <c r="O41" s="154" t="str">
        <f>IF(ISBLANK(partije!Q73),"",partije!Q73)</f>
        <v/>
      </c>
      <c r="P41" s="156" t="str">
        <f>IF(ISBLANK(partije!R73),"",partije!R73)</f>
        <v/>
      </c>
      <c r="S41" s="93">
        <f>$S$13</f>
        <v>3</v>
      </c>
      <c r="T41" s="85">
        <f>$T$13</f>
        <v>4</v>
      </c>
    </row>
    <row r="42" spans="1:20" ht="13.5" hidden="1" customHeight="1">
      <c r="A42" s="97" t="str">
        <f>IF(ISBLANK(partije!D138),"",partije!D138)</f>
        <v/>
      </c>
      <c r="B42" s="98" t="str">
        <f>IF(ISBLANK(partije!E138),"",partije!E138)</f>
        <v/>
      </c>
      <c r="C42" s="152" t="str">
        <f>INDEX(D33:D36,MATCH(S42,A33:A36,0))</f>
        <v>bye</v>
      </c>
      <c r="D42" s="176" t="str">
        <f>INDEX(D33:D36,MATCH(T42,A33:A36,0))</f>
        <v>bye</v>
      </c>
      <c r="E42" s="153" t="str">
        <f>IF(ISBLANK(partije!J138),"",partije!J138)</f>
        <v/>
      </c>
      <c r="F42" s="153" t="str">
        <f>IF(ISBLANK(partije!K138),"",partije!K138)</f>
        <v/>
      </c>
      <c r="G42" s="581" t="str">
        <f>IF(ISBLANK(partije!L138),"",partije!L138)</f>
        <v/>
      </c>
      <c r="H42" s="581"/>
      <c r="I42" s="581" t="str">
        <f>IF(ISBLANK(partije!M138),"",partije!M138)</f>
        <v/>
      </c>
      <c r="J42" s="581"/>
      <c r="K42" s="581" t="str">
        <f>IF(ISBLANK(partije!N138),"",partije!N138)</f>
        <v/>
      </c>
      <c r="L42" s="581"/>
      <c r="M42" s="155" t="str">
        <f>IF(ISBLANK(partije!O138),"",partije!O138)</f>
        <v/>
      </c>
      <c r="N42" s="154" t="str">
        <f>IF(ISBLANK(partije!P138),"",partije!P138)</f>
        <v/>
      </c>
      <c r="O42" s="154" t="str">
        <f>IF(ISBLANK(partije!Q138),"",partije!Q138)</f>
        <v/>
      </c>
      <c r="P42" s="156" t="str">
        <f>IF(ISBLANK(partije!R138),"",partije!R138)</f>
        <v/>
      </c>
      <c r="S42" s="93">
        <f>$S$14</f>
        <v>1</v>
      </c>
      <c r="T42" s="85">
        <f>$T$14</f>
        <v>4</v>
      </c>
    </row>
    <row r="43" spans="1:20" ht="13.5" hidden="1" customHeight="1">
      <c r="A43" s="99" t="str">
        <f>IF(ISBLANK(partije!D139),"",partije!D139)</f>
        <v/>
      </c>
      <c r="B43" s="100" t="str">
        <f>IF(ISBLANK(partije!E139),"",partije!E139)</f>
        <v/>
      </c>
      <c r="C43" s="157" t="str">
        <f>INDEX(D33:D36,MATCH(S43,A33:A36,0))</f>
        <v>bye</v>
      </c>
      <c r="D43" s="177" t="str">
        <f>INDEX(D33:D36,MATCH(T43,A33:A36,0))</f>
        <v>bye</v>
      </c>
      <c r="E43" s="158" t="str">
        <f>IF(ISBLANK(partije!J139),"",partije!J139)</f>
        <v/>
      </c>
      <c r="F43" s="158" t="str">
        <f>IF(ISBLANK(partije!K139),"",partije!K139)</f>
        <v/>
      </c>
      <c r="G43" s="571" t="str">
        <f>IF(ISBLANK(partije!L139),"",partije!L139)</f>
        <v/>
      </c>
      <c r="H43" s="571"/>
      <c r="I43" s="571" t="str">
        <f>IF(ISBLANK(partije!M139),"",partije!M139)</f>
        <v/>
      </c>
      <c r="J43" s="571"/>
      <c r="K43" s="571" t="str">
        <f>IF(ISBLANK(partije!N139),"",partije!N139)</f>
        <v/>
      </c>
      <c r="L43" s="571"/>
      <c r="M43" s="160" t="str">
        <f>IF(ISBLANK(partije!O139),"",partije!O139)</f>
        <v/>
      </c>
      <c r="N43" s="159" t="str">
        <f>IF(ISBLANK(partije!P139),"",partije!P139)</f>
        <v/>
      </c>
      <c r="O43" s="159" t="str">
        <f>IF(ISBLANK(partije!Q139),"",partije!Q139)</f>
        <v/>
      </c>
      <c r="P43" s="161" t="str">
        <f>IF(ISBLANK(partije!R139),"",partije!R139)</f>
        <v/>
      </c>
      <c r="S43" s="94">
        <f>$S$15</f>
        <v>2</v>
      </c>
      <c r="T43" s="86">
        <f>$T$15</f>
        <v>3</v>
      </c>
    </row>
    <row r="44" spans="1:20" ht="13.5" customHeight="1">
      <c r="A44" s="14"/>
      <c r="B44" s="15"/>
      <c r="C44" s="170"/>
      <c r="D44" s="128"/>
      <c r="E44" s="129"/>
      <c r="F44" s="129"/>
      <c r="G44" s="129"/>
      <c r="H44" s="129"/>
      <c r="I44" s="162"/>
      <c r="J44" s="162"/>
      <c r="K44" s="129"/>
      <c r="L44" s="129"/>
      <c r="M44" s="129"/>
      <c r="N44" s="129"/>
      <c r="O44" s="163"/>
      <c r="P44" s="129"/>
      <c r="Q44" s="167"/>
      <c r="R44" s="167"/>
    </row>
    <row r="45" spans="1:20" ht="13.5" customHeight="1">
      <c r="B45" s="12"/>
      <c r="C45" s="168"/>
      <c r="D45" s="145" t="s">
        <v>29</v>
      </c>
      <c r="E45" s="132"/>
      <c r="F45" s="132"/>
      <c r="G45" s="132"/>
      <c r="H45" s="132"/>
      <c r="I45" s="133"/>
      <c r="J45" s="133"/>
      <c r="K45" s="132"/>
      <c r="L45" s="132"/>
      <c r="M45" s="132"/>
      <c r="N45" s="134"/>
      <c r="O45" s="135"/>
      <c r="P45" s="132"/>
      <c r="Q45" s="13"/>
      <c r="R45" s="13"/>
    </row>
    <row r="46" spans="1:20" ht="13.5" customHeight="1">
      <c r="B46" s="208" t="s">
        <v>0</v>
      </c>
      <c r="C46" s="211"/>
      <c r="D46" s="172" t="s">
        <v>1</v>
      </c>
      <c r="E46" s="572">
        <v>1</v>
      </c>
      <c r="F46" s="572"/>
      <c r="G46" s="572">
        <v>2</v>
      </c>
      <c r="H46" s="572"/>
      <c r="I46" s="573">
        <v>3</v>
      </c>
      <c r="J46" s="573"/>
      <c r="K46" s="572">
        <v>4</v>
      </c>
      <c r="L46" s="572"/>
      <c r="M46" s="136" t="s">
        <v>2</v>
      </c>
      <c r="N46" s="136" t="s">
        <v>3</v>
      </c>
      <c r="O46" s="137" t="s">
        <v>7</v>
      </c>
      <c r="P46" s="138"/>
      <c r="Q46" s="49" t="s">
        <v>70</v>
      </c>
      <c r="R46" s="50"/>
    </row>
    <row r="47" spans="1:20" ht="13.5" customHeight="1">
      <c r="A47" s="81">
        <v>1</v>
      </c>
      <c r="B47" s="209">
        <v>41</v>
      </c>
      <c r="C47" s="212" t="str">
        <f>IF(ISNA(MATCH(B47,spisak!$F$4:$F$260,0)),"",INDEX(spisak!$C$4:$C$260,MATCH(B47,spisak!$F$4:$F$260,0)))</f>
        <v/>
      </c>
      <c r="D47" s="173" t="str">
        <f>IF(ISNA(MATCH(B47,spisak!$F$4:$F$260,0)),"bye",INDEX(spisak!$B$4:$B$260,MATCH(B47,spisak!$F$4:$F$260,0)))</f>
        <v>bye</v>
      </c>
      <c r="E47" s="139"/>
      <c r="F47" s="140"/>
      <c r="G47" s="574" t="str">
        <f t="array" ref="G47">INDEX(E52:E57,MATCH(D47&amp;D48,C52:C57&amp;D52:D57,0))&amp;"/"&amp;INDEX(F52:F57,MATCH(D47&amp;D48,C52:C57&amp;D52:D57,0))</f>
        <v>/</v>
      </c>
      <c r="H47" s="575"/>
      <c r="I47" s="574" t="str">
        <f t="array" ref="I47">INDEX(E52:E57,MATCH(D47&amp;D49,C52:C57&amp;D52:D57,0))&amp;"/"&amp;INDEX(F52:F57,MATCH(D47&amp;D49,C52:C57&amp;D52:D57,0))</f>
        <v>/</v>
      </c>
      <c r="J47" s="575"/>
      <c r="K47" s="574" t="str">
        <f t="array" ref="K47">INDEX(E52:E57,MATCH(D47&amp;D50,C52:C57&amp;D52:D57,0))&amp;"/"&amp;INDEX(F52:F57,MATCH(D47&amp;D50,C52:C57&amp;D52:D57,0))</f>
        <v>/</v>
      </c>
      <c r="L47" s="575"/>
      <c r="M47" s="141" t="str">
        <f>IF(ISBLANK(partije!$J$2),"",COUNTIFS(C52:C57,D47,E52:E57,3)+COUNTIFS(D52:D57,D47,F52:F57,3))</f>
        <v/>
      </c>
      <c r="N47" s="141" t="str">
        <f>IF(ISBLANK(partije!$J$2),"",COUNTIFS(C52:C57,D47,E52:E57,"&lt;3")+COUNTIFS(D52:D57,D47,F52:F57,"&lt;3"))</f>
        <v/>
      </c>
      <c r="O47" s="247"/>
      <c r="P47" s="131">
        <v>1</v>
      </c>
      <c r="Q47" s="88" t="e">
        <f>IF(ISBLANK(D47),"*",INDEX(D47:D50,MATCH(P47,O47:O50,0)))</f>
        <v>#N/A</v>
      </c>
      <c r="R47" s="89"/>
    </row>
    <row r="48" spans="1:20" ht="13.5" customHeight="1">
      <c r="A48" s="81">
        <v>2</v>
      </c>
      <c r="B48" s="209">
        <v>42</v>
      </c>
      <c r="C48" s="212" t="str">
        <f>IF(ISNA(MATCH(B48,spisak!$F$4:$F$260,0)),"",INDEX(spisak!$C$4:$C$260,MATCH(B48,spisak!$F$4:$F$260,0)))</f>
        <v/>
      </c>
      <c r="D48" s="173" t="str">
        <f>IF(ISNA(MATCH(B48,spisak!$F$4:$F$260,0)),"bye",INDEX(spisak!$B$4:$B$260,MATCH(B48,spisak!$F$4:$F$260,0)))</f>
        <v>bye</v>
      </c>
      <c r="E48" s="574" t="str">
        <f t="array" ref="E48">INDEX(F52:F57,MATCH(D47&amp;D48,C52:C57&amp;D52:D57,0))&amp;"/"&amp;INDEX(E52:E57,MATCH(D47&amp;D48,C52:C57&amp;D52:D57,0))</f>
        <v>/</v>
      </c>
      <c r="F48" s="575"/>
      <c r="G48" s="139"/>
      <c r="H48" s="140"/>
      <c r="I48" s="574" t="str">
        <f t="array" ref="I48">INDEX(E52:E57,MATCH(D48&amp;D49,C52:C57&amp;D52:D57,0))&amp;"/"&amp;INDEX(F52:F57,MATCH(D48&amp;D49,C52:C57&amp;D52:D57,0))</f>
        <v>/</v>
      </c>
      <c r="J48" s="575"/>
      <c r="K48" s="574" t="str">
        <f t="array" ref="K48">INDEX(E52:E57,MATCH(D48&amp;D50,C52:C57&amp;D52:D57,0))&amp;"/"&amp;INDEX(F52:F57,MATCH(D48&amp;D50,C52:C57&amp;D52:D57,0))</f>
        <v>/</v>
      </c>
      <c r="L48" s="575"/>
      <c r="M48" s="141" t="str">
        <f>IF(ISBLANK(partije!$J$2),"",COUNTIFS(C52:C57,D48,E52:E57,3)+COUNTIFS(D52:D57,D48,F52:F57,3))</f>
        <v/>
      </c>
      <c r="N48" s="141" t="str">
        <f>IF(ISBLANK(partije!$J$2),"",COUNTIFS(C52:C57,D48,E52:E57,"&lt;3")+COUNTIFS(D52:D57,D48,F52:F57,"&lt;3"))</f>
        <v/>
      </c>
      <c r="O48" s="247"/>
      <c r="P48" s="131">
        <v>2</v>
      </c>
      <c r="Q48" s="90" t="e">
        <f>IF(ISBLANK(D48),"*",INDEX(D47:D50,MATCH(P48,O47:O50,0)))</f>
        <v>#N/A</v>
      </c>
      <c r="R48" s="91"/>
    </row>
    <row r="49" spans="1:20" ht="13.5" customHeight="1">
      <c r="A49" s="81">
        <v>3</v>
      </c>
      <c r="B49" s="209">
        <v>43</v>
      </c>
      <c r="C49" s="212" t="str">
        <f>IF(ISNA(MATCH(B49,spisak!$F$4:$F$260,0)),"",INDEX(spisak!$C$4:$C$260,MATCH(B49,spisak!$F$4:$F$260,0)))</f>
        <v/>
      </c>
      <c r="D49" s="173" t="str">
        <f>IF(ISNA(MATCH(B49,spisak!$F$4:$F$260,0)),"bye",INDEX(spisak!$B$4:$B$260,MATCH(B49,spisak!$F$4:$F$260,0)))</f>
        <v>bye</v>
      </c>
      <c r="E49" s="574" t="str">
        <f t="array" ref="E49">INDEX(F52:F57,MATCH(D47&amp;D49,C52:C57&amp;D52:D57,0))&amp;"/"&amp;INDEX(E52:E57,MATCH(D47&amp;D49,C52:C57&amp;D52:D57,0))</f>
        <v>/</v>
      </c>
      <c r="F49" s="575"/>
      <c r="G49" s="574" t="str">
        <f t="array" ref="G49">INDEX(F52:F57,MATCH(D48&amp;D49,C52:C57&amp;D52:D57,0))&amp;"/"&amp;INDEX(E52:E57,MATCH(D48&amp;D49,C52:C57&amp;D52:D57,0))</f>
        <v>/</v>
      </c>
      <c r="H49" s="575"/>
      <c r="I49" s="139"/>
      <c r="J49" s="140"/>
      <c r="K49" s="574" t="str">
        <f t="array" ref="K49">INDEX(E52:E57,MATCH(D49&amp;D50,C52:C57&amp;D52:D57,0))&amp;"/"&amp;INDEX(F52:F57,MATCH(D49&amp;D50,C52:C57&amp;D52:D57,0))</f>
        <v>/</v>
      </c>
      <c r="L49" s="575"/>
      <c r="M49" s="141" t="str">
        <f>IF(ISBLANK(partije!$J$2),"",COUNTIFS(C52:C57,D49,E52:E57,3)+COUNTIFS(D52:D57,D49,F52:F57,3))</f>
        <v/>
      </c>
      <c r="N49" s="141" t="str">
        <f>IF(ISBLANK(partije!$J$2),"",COUNTIFS(C52:C57,D49,E52:E57,"&lt;3")+COUNTIFS(D52:D57,D49,F52:F57,"&lt;3"))</f>
        <v/>
      </c>
      <c r="O49" s="247"/>
      <c r="P49" s="131">
        <v>3</v>
      </c>
      <c r="Q49" s="90" t="e">
        <f>IF(ISBLANK(D49),"*",INDEX(D47:D50,MATCH(P49,O47:O50,0)))</f>
        <v>#N/A</v>
      </c>
      <c r="R49" s="91"/>
    </row>
    <row r="50" spans="1:20" ht="13.5" customHeight="1">
      <c r="A50" s="82">
        <v>4</v>
      </c>
      <c r="B50" s="210">
        <v>44</v>
      </c>
      <c r="C50" s="213" t="str">
        <f>IF(ISNA(MATCH(B50,spisak!$F$4:$F$260,0)),"",INDEX(spisak!$C$4:$C$260,MATCH(B50,spisak!$F$4:$F$260,0)))</f>
        <v/>
      </c>
      <c r="D50" s="174" t="str">
        <f>IF(ISNA(MATCH(B50,spisak!$F$4:$F$260,0)),"bye",INDEX(spisak!$B$4:$B$260,MATCH(B50,spisak!$F$4:$F$260,0)))</f>
        <v>bye</v>
      </c>
      <c r="E50" s="576" t="str">
        <f t="array" ref="E50">INDEX(F52:F57,MATCH(D47&amp;D50,C52:C57&amp;D52:D57,0))&amp;"/"&amp;INDEX(E52:E57,MATCH(D47&amp;D50,C52:C57&amp;D52:D57,0))</f>
        <v>/</v>
      </c>
      <c r="F50" s="577"/>
      <c r="G50" s="576" t="str">
        <f t="array" ref="G50">INDEX(F52:F57,MATCH(D48&amp;D50,C52:C57&amp;D52:D57,0))&amp;"/"&amp;INDEX(E52:E57,MATCH(D48&amp;D50,C52:C57&amp;D52:D57,0))</f>
        <v>/</v>
      </c>
      <c r="H50" s="577"/>
      <c r="I50" s="576" t="str">
        <f t="array" ref="I50">INDEX(F52:F57,MATCH(D49&amp;D50,C52:C57&amp;D52:D57,0))&amp;"/"&amp;INDEX(E52:E57,MATCH(D49&amp;D50,C52:C57&amp;D52:D57,0))</f>
        <v>/</v>
      </c>
      <c r="J50" s="577"/>
      <c r="K50" s="139"/>
      <c r="L50" s="140"/>
      <c r="M50" s="143" t="str">
        <f>IF(ISBLANK(partije!$J$2),"",COUNTIFS(C52:C57,D50,E52:E57,3)+COUNTIFS(D52:D57,D50,F52:F57,3))</f>
        <v/>
      </c>
      <c r="N50" s="143" t="str">
        <f>IF(ISBLANK(partije!$J$2),"",COUNTIFS(C52:C57,D50,E52:E57,"&lt;3")+COUNTIFS(D52:D57,D50,F52:F57,"&lt;3"))</f>
        <v/>
      </c>
      <c r="O50" s="144"/>
      <c r="P50" s="131">
        <v>4</v>
      </c>
      <c r="Q50" s="90" t="e">
        <f>IF(ISBLANK(D50),"*",INDEX(D47:D50,MATCH(P50,O47:O50,0)))</f>
        <v>#N/A</v>
      </c>
      <c r="R50" s="91"/>
    </row>
    <row r="51" spans="1:20" ht="13.5" hidden="1" customHeight="1">
      <c r="A51" s="567"/>
      <c r="B51" s="567"/>
      <c r="C51" s="169"/>
      <c r="E51" s="568" t="s">
        <v>10</v>
      </c>
      <c r="F51" s="568"/>
      <c r="G51" s="569" t="s">
        <v>11</v>
      </c>
      <c r="H51" s="569"/>
      <c r="I51" s="570" t="s">
        <v>4</v>
      </c>
      <c r="J51" s="570"/>
      <c r="K51" s="578" t="s">
        <v>12</v>
      </c>
      <c r="L51" s="578"/>
      <c r="M51" s="197" t="s">
        <v>5</v>
      </c>
      <c r="N51" s="197" t="s">
        <v>6</v>
      </c>
      <c r="O51" s="198" t="s">
        <v>8</v>
      </c>
      <c r="P51" s="199" t="s">
        <v>9</v>
      </c>
      <c r="Q51" s="13"/>
      <c r="R51" s="13"/>
      <c r="S51" s="579" t="s">
        <v>125</v>
      </c>
      <c r="T51" s="579"/>
    </row>
    <row r="52" spans="1:20" ht="13.5" hidden="1" customHeight="1">
      <c r="A52" s="95" t="str">
        <f>IF(ISBLANK(partije!D8),"",partije!D8)</f>
        <v/>
      </c>
      <c r="B52" s="96" t="str">
        <f>IF(ISBLANK(partije!E8),"",partije!E8)</f>
        <v/>
      </c>
      <c r="C52" s="147" t="str">
        <f>INDEX(D47:D50,MATCH(S52,A47:A50,0))</f>
        <v>bye</v>
      </c>
      <c r="D52" s="175" t="str">
        <f>INDEX(D47:D50,MATCH(T52,A47:A50,0))</f>
        <v>bye</v>
      </c>
      <c r="E52" s="148" t="str">
        <f>IF(ISBLANK(partije!J8),"",partije!J8)</f>
        <v/>
      </c>
      <c r="F52" s="148" t="str">
        <f>IF(ISBLANK(partije!K8),"",partije!K8)</f>
        <v/>
      </c>
      <c r="G52" s="580" t="str">
        <f>IF(ISBLANK(partije!L8),"",partije!L8)</f>
        <v/>
      </c>
      <c r="H52" s="580"/>
      <c r="I52" s="580" t="str">
        <f>IF(ISBLANK(partije!M8),"",partije!M8)</f>
        <v/>
      </c>
      <c r="J52" s="580"/>
      <c r="K52" s="580" t="str">
        <f>IF(ISBLANK(partije!N8),"",partije!N8)</f>
        <v/>
      </c>
      <c r="L52" s="580" t="str">
        <f>IF(ISBLANK(partije!M44),"",partije!M44)</f>
        <v/>
      </c>
      <c r="M52" s="150" t="str">
        <f>IF(ISBLANK(partije!O8),"",partije!O8)</f>
        <v/>
      </c>
      <c r="N52" s="149" t="str">
        <f>IF(ISBLANK(partije!P8),"",partije!P8)</f>
        <v/>
      </c>
      <c r="O52" s="149" t="str">
        <f>IF(ISBLANK(partije!Q8),"",partije!Q8)</f>
        <v/>
      </c>
      <c r="P52" s="151" t="str">
        <f>IF(ISBLANK(partije!R8),"",partije!R8)</f>
        <v/>
      </c>
      <c r="S52" s="92">
        <f>$S$10</f>
        <v>1</v>
      </c>
      <c r="T52" s="84">
        <f>$T$10</f>
        <v>3</v>
      </c>
    </row>
    <row r="53" spans="1:20" ht="13.5" hidden="1" customHeight="1">
      <c r="A53" s="97" t="str">
        <f>IF(ISBLANK(partije!D9),"",partije!D9)</f>
        <v/>
      </c>
      <c r="B53" s="98" t="str">
        <f>IF(ISBLANK(partije!E9),"",partije!E9)</f>
        <v/>
      </c>
      <c r="C53" s="152" t="str">
        <f>INDEX(D47:D50,MATCH(S53,A47:A50,0))</f>
        <v>bye</v>
      </c>
      <c r="D53" s="176" t="str">
        <f>INDEX(D47:D50,MATCH(T53,A47:A50,0))</f>
        <v>bye</v>
      </c>
      <c r="E53" s="153" t="str">
        <f>IF(ISBLANK(partije!J9),"",partije!J9)</f>
        <v/>
      </c>
      <c r="F53" s="153" t="str">
        <f>IF(ISBLANK(partije!K9),"",partije!K9)</f>
        <v/>
      </c>
      <c r="G53" s="581" t="str">
        <f>IF(ISBLANK(partije!L9),"",partije!L9)</f>
        <v/>
      </c>
      <c r="H53" s="581"/>
      <c r="I53" s="581" t="str">
        <f>IF(ISBLANK(partije!M9),"",partije!M9)</f>
        <v/>
      </c>
      <c r="J53" s="581"/>
      <c r="K53" s="581" t="str">
        <f>IF(ISBLANK(partije!N9),"",partije!N9)</f>
        <v/>
      </c>
      <c r="L53" s="581" t="str">
        <f>IF(ISBLANK(partije!M45),"",partije!M45)</f>
        <v/>
      </c>
      <c r="M53" s="155" t="str">
        <f>IF(ISBLANK(partije!O9),"",partije!O9)</f>
        <v/>
      </c>
      <c r="N53" s="154" t="str">
        <f>IF(ISBLANK(partije!P9),"",partije!P9)</f>
        <v/>
      </c>
      <c r="O53" s="154" t="str">
        <f>IF(ISBLANK(partije!Q9),"",partije!Q9)</f>
        <v/>
      </c>
      <c r="P53" s="156" t="str">
        <f>IF(ISBLANK(partije!R9),"",partije!R9)</f>
        <v/>
      </c>
      <c r="S53" s="93">
        <f>$S$11</f>
        <v>2</v>
      </c>
      <c r="T53" s="85">
        <f>$T$11</f>
        <v>4</v>
      </c>
    </row>
    <row r="54" spans="1:20" ht="13.5" hidden="1" customHeight="1">
      <c r="A54" s="97" t="str">
        <f>IF(ISBLANK(partije!D74),"",partije!D74)</f>
        <v/>
      </c>
      <c r="B54" s="98" t="str">
        <f>IF(ISBLANK(partije!E74),"",partije!E74)</f>
        <v/>
      </c>
      <c r="C54" s="152" t="str">
        <f>INDEX(D47:D50,MATCH(S54,A47:A50,0))</f>
        <v>bye</v>
      </c>
      <c r="D54" s="176" t="str">
        <f>INDEX(D47:D50,MATCH(T54,A47:A50,0))</f>
        <v>bye</v>
      </c>
      <c r="E54" s="153" t="str">
        <f>IF(ISBLANK(partije!J74),"",partije!J74)</f>
        <v/>
      </c>
      <c r="F54" s="153" t="str">
        <f>IF(ISBLANK(partije!K74),"",partije!K74)</f>
        <v/>
      </c>
      <c r="G54" s="581" t="str">
        <f>IF(ISBLANK(partije!L74),"",partije!L74)</f>
        <v/>
      </c>
      <c r="H54" s="581"/>
      <c r="I54" s="581" t="str">
        <f>IF(ISBLANK(partije!M74),"",partije!M74)</f>
        <v/>
      </c>
      <c r="J54" s="581"/>
      <c r="K54" s="581" t="str">
        <f>IF(ISBLANK(partije!N74),"",partije!N74)</f>
        <v/>
      </c>
      <c r="L54" s="581" t="str">
        <f>IF(ISBLANK(partije!M46),"",partije!M46)</f>
        <v/>
      </c>
      <c r="M54" s="155" t="str">
        <f>IF(ISBLANK(partije!O74),"",partije!O74)</f>
        <v/>
      </c>
      <c r="N54" s="154" t="str">
        <f>IF(ISBLANK(partije!P74),"",partije!P74)</f>
        <v/>
      </c>
      <c r="O54" s="154" t="str">
        <f>IF(ISBLANK(partije!Q74),"",partije!Q74)</f>
        <v/>
      </c>
      <c r="P54" s="156" t="str">
        <f>IF(ISBLANK(partije!R74),"",partije!R74)</f>
        <v/>
      </c>
      <c r="S54" s="93">
        <f>$S$12</f>
        <v>1</v>
      </c>
      <c r="T54" s="85">
        <f>$T$12</f>
        <v>2</v>
      </c>
    </row>
    <row r="55" spans="1:20" ht="13.5" hidden="1" customHeight="1">
      <c r="A55" s="97" t="str">
        <f>IF(ISBLANK(partije!D75),"",partije!D75)</f>
        <v/>
      </c>
      <c r="B55" s="98" t="str">
        <f>IF(ISBLANK(partije!E75),"",partije!E75)</f>
        <v/>
      </c>
      <c r="C55" s="152" t="str">
        <f>INDEX(D47:D50,MATCH(S55,A47:A50,0))</f>
        <v>bye</v>
      </c>
      <c r="D55" s="176" t="str">
        <f>INDEX(D47:D50,MATCH(T55,A47:A50,0))</f>
        <v>bye</v>
      </c>
      <c r="E55" s="153" t="str">
        <f>IF(ISBLANK(partije!J75),"",partije!J75)</f>
        <v/>
      </c>
      <c r="F55" s="153" t="str">
        <f>IF(ISBLANK(partije!K75),"",partije!K75)</f>
        <v/>
      </c>
      <c r="G55" s="581" t="str">
        <f>IF(ISBLANK(partije!L75),"",partije!L75)</f>
        <v/>
      </c>
      <c r="H55" s="581"/>
      <c r="I55" s="581" t="str">
        <f>IF(ISBLANK(partije!M75),"",partije!M75)</f>
        <v/>
      </c>
      <c r="J55" s="581"/>
      <c r="K55" s="581" t="str">
        <f>IF(ISBLANK(partije!N75),"",partije!N75)</f>
        <v/>
      </c>
      <c r="L55" s="581" t="str">
        <f>IF(ISBLANK(partije!M47),"",partije!M47)</f>
        <v/>
      </c>
      <c r="M55" s="155" t="str">
        <f>IF(ISBLANK(partije!O75),"",partije!O75)</f>
        <v/>
      </c>
      <c r="N55" s="154" t="str">
        <f>IF(ISBLANK(partije!P75),"",partije!P75)</f>
        <v/>
      </c>
      <c r="O55" s="154" t="str">
        <f>IF(ISBLANK(partije!Q75),"",partije!Q75)</f>
        <v/>
      </c>
      <c r="P55" s="156" t="str">
        <f>IF(ISBLANK(partije!R75),"",partije!R75)</f>
        <v/>
      </c>
      <c r="S55" s="93">
        <f>$S$13</f>
        <v>3</v>
      </c>
      <c r="T55" s="85">
        <f>$T$13</f>
        <v>4</v>
      </c>
    </row>
    <row r="56" spans="1:20" ht="13.5" hidden="1" customHeight="1">
      <c r="A56" s="97" t="str">
        <f>IF(ISBLANK(partije!D140),"",partije!D140)</f>
        <v/>
      </c>
      <c r="B56" s="98" t="str">
        <f>IF(ISBLANK(partije!E140),"",partije!E140)</f>
        <v/>
      </c>
      <c r="C56" s="152" t="str">
        <f>INDEX(D47:D50,MATCH(S56,A47:A50,0))</f>
        <v>bye</v>
      </c>
      <c r="D56" s="176" t="str">
        <f>INDEX(D47:D50,MATCH(T56,A47:A50,0))</f>
        <v>bye</v>
      </c>
      <c r="E56" s="153" t="str">
        <f>IF(ISBLANK(partije!J140),"",partije!J140)</f>
        <v/>
      </c>
      <c r="F56" s="153" t="str">
        <f>IF(ISBLANK(partije!K140),"",partije!K140)</f>
        <v/>
      </c>
      <c r="G56" s="581" t="str">
        <f>IF(ISBLANK(partije!L140),"",partije!L140)</f>
        <v/>
      </c>
      <c r="H56" s="581"/>
      <c r="I56" s="581" t="str">
        <f>IF(ISBLANK(partije!M140),"",partije!M140)</f>
        <v/>
      </c>
      <c r="J56" s="581"/>
      <c r="K56" s="581" t="str">
        <f>IF(ISBLANK(partije!N140),"",partije!N140)</f>
        <v/>
      </c>
      <c r="L56" s="581" t="str">
        <f>IF(ISBLANK(partije!M48),"",partije!M48)</f>
        <v/>
      </c>
      <c r="M56" s="155" t="str">
        <f>IF(ISBLANK(partije!O140),"",partije!O140)</f>
        <v/>
      </c>
      <c r="N56" s="154" t="str">
        <f>IF(ISBLANK(partije!P140),"",partije!P140)</f>
        <v/>
      </c>
      <c r="O56" s="154" t="str">
        <f>IF(ISBLANK(partije!Q140),"",partije!Q140)</f>
        <v/>
      </c>
      <c r="P56" s="156" t="str">
        <f>IF(ISBLANK(partije!R140),"",partije!R140)</f>
        <v/>
      </c>
      <c r="S56" s="93">
        <f>$S$14</f>
        <v>1</v>
      </c>
      <c r="T56" s="85">
        <f>$T$14</f>
        <v>4</v>
      </c>
    </row>
    <row r="57" spans="1:20" ht="13.5" hidden="1" customHeight="1">
      <c r="A57" s="99" t="str">
        <f>IF(ISBLANK(partije!D141),"",partije!D141)</f>
        <v/>
      </c>
      <c r="B57" s="100" t="str">
        <f>IF(ISBLANK(partije!E141),"",partije!E141)</f>
        <v/>
      </c>
      <c r="C57" s="157" t="str">
        <f>INDEX(D47:D50,MATCH(S57,A47:A50,0))</f>
        <v>bye</v>
      </c>
      <c r="D57" s="177" t="str">
        <f>INDEX(D47:D50,MATCH(T57,A47:A50,0))</f>
        <v>bye</v>
      </c>
      <c r="E57" s="158" t="str">
        <f>IF(ISBLANK(partije!J141),"",partije!J141)</f>
        <v/>
      </c>
      <c r="F57" s="158" t="str">
        <f>IF(ISBLANK(partije!K141),"",partije!K141)</f>
        <v/>
      </c>
      <c r="G57" s="571" t="str">
        <f>IF(ISBLANK(partije!L141),"",partije!L141)</f>
        <v/>
      </c>
      <c r="H57" s="571"/>
      <c r="I57" s="571" t="str">
        <f>IF(ISBLANK(partije!M141),"",partije!M141)</f>
        <v/>
      </c>
      <c r="J57" s="571"/>
      <c r="K57" s="571" t="str">
        <f>IF(ISBLANK(partije!N141),"",partije!N141)</f>
        <v/>
      </c>
      <c r="L57" s="571" t="str">
        <f>IF(ISBLANK(partije!M49),"",partije!M49)</f>
        <v/>
      </c>
      <c r="M57" s="160" t="str">
        <f>IF(ISBLANK(partije!O141),"",partije!O141)</f>
        <v/>
      </c>
      <c r="N57" s="159" t="str">
        <f>IF(ISBLANK(partije!P141),"",partije!P141)</f>
        <v/>
      </c>
      <c r="O57" s="159" t="str">
        <f>IF(ISBLANK(partije!Q141),"",partije!Q141)</f>
        <v/>
      </c>
      <c r="P57" s="161" t="str">
        <f>IF(ISBLANK(partije!R141),"",partije!R141)</f>
        <v/>
      </c>
      <c r="S57" s="94">
        <f>$S$15</f>
        <v>2</v>
      </c>
      <c r="T57" s="86">
        <f>$T$15</f>
        <v>3</v>
      </c>
    </row>
    <row r="59" spans="1:20" ht="13.5" customHeight="1">
      <c r="B59" s="12"/>
      <c r="C59" s="168"/>
      <c r="D59" s="145" t="s">
        <v>30</v>
      </c>
      <c r="E59" s="132"/>
      <c r="F59" s="132"/>
      <c r="G59" s="132"/>
      <c r="H59" s="132"/>
      <c r="I59" s="133"/>
      <c r="J59" s="133"/>
      <c r="K59" s="132"/>
      <c r="L59" s="132"/>
      <c r="M59" s="132"/>
      <c r="N59" s="134"/>
      <c r="O59" s="135"/>
      <c r="P59" s="132"/>
      <c r="Q59" s="13"/>
      <c r="R59" s="13"/>
    </row>
    <row r="60" spans="1:20" ht="13.5" customHeight="1">
      <c r="B60" s="208" t="s">
        <v>0</v>
      </c>
      <c r="C60" s="211"/>
      <c r="D60" s="172" t="s">
        <v>1</v>
      </c>
      <c r="E60" s="572">
        <v>1</v>
      </c>
      <c r="F60" s="572"/>
      <c r="G60" s="572">
        <v>2</v>
      </c>
      <c r="H60" s="572"/>
      <c r="I60" s="573">
        <v>3</v>
      </c>
      <c r="J60" s="573"/>
      <c r="K60" s="572">
        <v>4</v>
      </c>
      <c r="L60" s="572"/>
      <c r="M60" s="136" t="s">
        <v>2</v>
      </c>
      <c r="N60" s="136" t="s">
        <v>3</v>
      </c>
      <c r="O60" s="137" t="s">
        <v>7</v>
      </c>
      <c r="P60" s="138"/>
      <c r="Q60" s="49" t="s">
        <v>69</v>
      </c>
      <c r="R60" s="50"/>
    </row>
    <row r="61" spans="1:20" ht="13.5" customHeight="1">
      <c r="A61" s="81">
        <v>1</v>
      </c>
      <c r="B61" s="209">
        <v>51</v>
      </c>
      <c r="C61" s="212" t="str">
        <f>IF(ISNA(MATCH(B61,spisak!$F$4:$F$260,0)),"",INDEX(spisak!$C$4:$C$260,MATCH(B61,spisak!$F$4:$F$260,0)))</f>
        <v/>
      </c>
      <c r="D61" s="173" t="str">
        <f>IF(ISNA(MATCH(B61,spisak!$F$4:$F$260,0)),"bye",INDEX(spisak!$B$4:$B$260,MATCH(B61,spisak!$F$4:$F$260,0)))</f>
        <v>bye</v>
      </c>
      <c r="E61" s="139"/>
      <c r="F61" s="140"/>
      <c r="G61" s="574" t="str">
        <f t="array" ref="G61">INDEX(E66:E71,MATCH(D61&amp;D62,C66:C71&amp;D66:D71,0))&amp;"/"&amp;INDEX(F66:F71,MATCH(D61&amp;D62,C66:C71&amp;D66:D71,0))</f>
        <v>/</v>
      </c>
      <c r="H61" s="575"/>
      <c r="I61" s="574" t="str">
        <f t="array" ref="I61">INDEX(E66:E71,MATCH(D61&amp;D63,C66:C71&amp;D66:D71,0))&amp;"/"&amp;INDEX(F66:F71,MATCH(D61&amp;D63,C66:C71&amp;D66:D71,0))</f>
        <v>/</v>
      </c>
      <c r="J61" s="575"/>
      <c r="K61" s="574" t="str">
        <f t="array" ref="K61">INDEX(E66:E71,MATCH(D61&amp;D64,C66:C71&amp;D66:D71,0))&amp;"/"&amp;INDEX(F66:F71,MATCH(D61&amp;D64,C66:C71&amp;D66:D71,0))</f>
        <v>/</v>
      </c>
      <c r="L61" s="575"/>
      <c r="M61" s="141" t="str">
        <f>IF(ISBLANK(partije!$J$2),"",COUNTIFS(C66:C71,D61,E66:E71,3)+COUNTIFS(D66:D71,D61,F66:F71,3))</f>
        <v/>
      </c>
      <c r="N61" s="141" t="str">
        <f>IF(ISBLANK(partije!$J$2),"",COUNTIFS(C66:C71,D61,E66:E71,"&lt;3")+COUNTIFS(D66:D71,D61,F66:F71,"&lt;3"))</f>
        <v/>
      </c>
      <c r="O61" s="247"/>
      <c r="P61" s="131">
        <v>1</v>
      </c>
      <c r="Q61" s="88" t="e">
        <f>IF(ISBLANK(D61),"*",INDEX(D61:D64,MATCH(P61,O61:O64,0)))</f>
        <v>#N/A</v>
      </c>
      <c r="R61" s="89"/>
    </row>
    <row r="62" spans="1:20" ht="13.5" customHeight="1">
      <c r="A62" s="81">
        <v>2</v>
      </c>
      <c r="B62" s="209">
        <v>52</v>
      </c>
      <c r="C62" s="212" t="str">
        <f>IF(ISNA(MATCH(B62,spisak!$F$4:$F$260,0)),"",INDEX(spisak!$C$4:$C$260,MATCH(B62,spisak!$F$4:$F$260,0)))</f>
        <v/>
      </c>
      <c r="D62" s="173" t="str">
        <f>IF(ISNA(MATCH(B62,spisak!$F$4:$F$260,0)),"bye",INDEX(spisak!$B$4:$B$260,MATCH(B62,spisak!$F$4:$F$260,0)))</f>
        <v>bye</v>
      </c>
      <c r="E62" s="574" t="str">
        <f t="array" ref="E62">INDEX(F66:F71,MATCH(D61&amp;D62,C66:C71&amp;D66:D71,0))&amp;"/"&amp;INDEX(E66:E71,MATCH(D61&amp;D62,C66:C71&amp;D66:D71,0))</f>
        <v>/</v>
      </c>
      <c r="F62" s="575"/>
      <c r="G62" s="139"/>
      <c r="H62" s="140"/>
      <c r="I62" s="574" t="str">
        <f t="array" ref="I62">INDEX(E66:E71,MATCH(D62&amp;D63,C66:C71&amp;D66:D71,0))&amp;"/"&amp;INDEX(F66:F71,MATCH(D62&amp;D63,C66:C71&amp;D66:D71,0))</f>
        <v>/</v>
      </c>
      <c r="J62" s="575"/>
      <c r="K62" s="574" t="str">
        <f t="array" ref="K62">INDEX(E66:E71,MATCH(D62&amp;D64,C66:C71&amp;D66:D71,0))&amp;"/"&amp;INDEX(F66:F71,MATCH(D62&amp;D64,C66:C71&amp;D66:D71,0))</f>
        <v>/</v>
      </c>
      <c r="L62" s="575"/>
      <c r="M62" s="141" t="str">
        <f>IF(ISBLANK(partije!$J$2),"",COUNTIFS(C66:C71,D62,E66:E71,3)+COUNTIFS(D66:D71,D62,F66:F71,3))</f>
        <v/>
      </c>
      <c r="N62" s="141" t="str">
        <f>IF(ISBLANK(partije!$J$2),"",COUNTIFS(C66:C71,D62,E66:E71,"&lt;3")+COUNTIFS(D66:D71,D62,F66:F71,"&lt;3"))</f>
        <v/>
      </c>
      <c r="O62" s="247"/>
      <c r="P62" s="131">
        <v>2</v>
      </c>
      <c r="Q62" s="90" t="e">
        <f>IF(ISBLANK(D62),"*",INDEX(D61:D64,MATCH(P62,O61:O64,0)))</f>
        <v>#N/A</v>
      </c>
      <c r="R62" s="91"/>
    </row>
    <row r="63" spans="1:20" ht="13.5" customHeight="1">
      <c r="A63" s="81">
        <v>3</v>
      </c>
      <c r="B63" s="209">
        <v>53</v>
      </c>
      <c r="C63" s="212" t="str">
        <f>IF(ISNA(MATCH(B63,spisak!$F$4:$F$260,0)),"",INDEX(spisak!$C$4:$C$260,MATCH(B63,spisak!$F$4:$F$260,0)))</f>
        <v/>
      </c>
      <c r="D63" s="173" t="str">
        <f>IF(ISNA(MATCH(B63,spisak!$F$4:$F$260,0)),"bye",INDEX(spisak!$B$4:$B$260,MATCH(B63,spisak!$F$4:$F$260,0)))</f>
        <v>bye</v>
      </c>
      <c r="E63" s="574" t="str">
        <f t="array" ref="E63">INDEX(F66:F71,MATCH(D61&amp;D63,C66:C71&amp;D66:D71,0))&amp;"/"&amp;INDEX(E66:E71,MATCH(D61&amp;D63,C66:C71&amp;D66:D71,0))</f>
        <v>/</v>
      </c>
      <c r="F63" s="575"/>
      <c r="G63" s="574" t="str">
        <f t="array" ref="G63">INDEX(F66:F71,MATCH(D62&amp;D63,C66:C71&amp;D66:D71,0))&amp;"/"&amp;INDEX(E66:E71,MATCH(D62&amp;D63,C66:C71&amp;D66:D71,0))</f>
        <v>/</v>
      </c>
      <c r="H63" s="575"/>
      <c r="I63" s="139"/>
      <c r="J63" s="140"/>
      <c r="K63" s="574" t="str">
        <f t="array" ref="K63">INDEX(E66:E71,MATCH(D63&amp;D64,C66:C71&amp;D66:D71,0))&amp;"/"&amp;INDEX(F66:F71,MATCH(D63&amp;D64,C66:C71&amp;D66:D71,0))</f>
        <v>/</v>
      </c>
      <c r="L63" s="575"/>
      <c r="M63" s="141" t="str">
        <f>IF(ISBLANK(partije!$J$2),"",COUNTIFS(C66:C71,D63,E66:E71,3)+COUNTIFS(D66:D71,D63,F66:F71,3))</f>
        <v/>
      </c>
      <c r="N63" s="141" t="str">
        <f>IF(ISBLANK(partije!$J$2),"",COUNTIFS(C66:C71,D63,E66:E71,"&lt;3")+COUNTIFS(D66:D71,D63,F66:F71,"&lt;3"))</f>
        <v/>
      </c>
      <c r="O63" s="247"/>
      <c r="P63" s="131">
        <v>3</v>
      </c>
      <c r="Q63" s="90" t="e">
        <f>IF(ISBLANK(D63),"*",INDEX(D61:D64,MATCH(P63,O61:O64,0)))</f>
        <v>#N/A</v>
      </c>
      <c r="R63" s="91"/>
    </row>
    <row r="64" spans="1:20" ht="13.5" customHeight="1">
      <c r="A64" s="82">
        <v>4</v>
      </c>
      <c r="B64" s="210">
        <v>54</v>
      </c>
      <c r="C64" s="213" t="str">
        <f>IF(ISNA(MATCH(B64,spisak!$F$4:$F$260,0)),"",INDEX(spisak!$C$4:$C$260,MATCH(B64,spisak!$F$4:$F$260,0)))</f>
        <v/>
      </c>
      <c r="D64" s="174" t="str">
        <f>IF(ISNA(MATCH(B64,spisak!$F$4:$F$260,0)),"bye",INDEX(spisak!$B$4:$B$260,MATCH(B64,spisak!$F$4:$F$260,0)))</f>
        <v>bye</v>
      </c>
      <c r="E64" s="576" t="str">
        <f t="array" ref="E64">INDEX(F66:F71,MATCH(D61&amp;D64,C66:C71&amp;D66:D71,0))&amp;"/"&amp;INDEX(E66:E71,MATCH(D61&amp;D64,C66:C71&amp;D66:D71,0))</f>
        <v>/</v>
      </c>
      <c r="F64" s="577"/>
      <c r="G64" s="576" t="str">
        <f t="array" ref="G64">INDEX(F66:F71,MATCH(D62&amp;D64,C66:C71&amp;D66:D71,0))&amp;"/"&amp;INDEX(E66:E71,MATCH(D62&amp;D64,C66:C71&amp;D66:D71,0))</f>
        <v>/</v>
      </c>
      <c r="H64" s="577"/>
      <c r="I64" s="576" t="str">
        <f t="array" ref="I64">INDEX(F66:F71,MATCH(D63&amp;D64,C66:C71&amp;D66:D71,0))&amp;"/"&amp;INDEX(E66:E71,MATCH(D63&amp;D64,C66:C71&amp;D66:D71,0))</f>
        <v>/</v>
      </c>
      <c r="J64" s="577"/>
      <c r="K64" s="139"/>
      <c r="L64" s="140"/>
      <c r="M64" s="143" t="str">
        <f>IF(ISBLANK(partije!$J$2),"",COUNTIFS(C66:C71,D64,E66:E71,3)+COUNTIFS(D66:D71,D64,F66:F71,3))</f>
        <v/>
      </c>
      <c r="N64" s="143" t="str">
        <f>IF(ISBLANK(partije!$J$2),"",COUNTIFS(C66:C71,D64,E66:E71,"&lt;3")+COUNTIFS(D66:D71,D64,F66:F71,"&lt;3"))</f>
        <v/>
      </c>
      <c r="O64" s="144"/>
      <c r="P64" s="131">
        <v>4</v>
      </c>
      <c r="Q64" s="90" t="e">
        <f>IF(ISBLANK(D64),"*",INDEX(D61:D64,MATCH(P64,O61:O64,0)))</f>
        <v>#N/A</v>
      </c>
      <c r="R64" s="91"/>
    </row>
    <row r="65" spans="1:20" ht="13.5" hidden="1" customHeight="1">
      <c r="A65" s="567"/>
      <c r="B65" s="567"/>
      <c r="C65" s="169"/>
      <c r="E65" s="568" t="s">
        <v>10</v>
      </c>
      <c r="F65" s="568"/>
      <c r="G65" s="569" t="s">
        <v>11</v>
      </c>
      <c r="H65" s="569"/>
      <c r="I65" s="570" t="s">
        <v>4</v>
      </c>
      <c r="J65" s="570"/>
      <c r="K65" s="578" t="s">
        <v>12</v>
      </c>
      <c r="L65" s="578"/>
      <c r="M65" s="197" t="s">
        <v>5</v>
      </c>
      <c r="N65" s="197" t="s">
        <v>6</v>
      </c>
      <c r="O65" s="198" t="s">
        <v>8</v>
      </c>
      <c r="P65" s="199" t="s">
        <v>9</v>
      </c>
      <c r="Q65" s="13"/>
      <c r="R65" s="13"/>
      <c r="S65" s="579" t="s">
        <v>125</v>
      </c>
      <c r="T65" s="579"/>
    </row>
    <row r="66" spans="1:20" ht="13.5" hidden="1" customHeight="1">
      <c r="A66" s="95" t="str">
        <f>IF(ISBLANK(partije!D10),"",partije!D10)</f>
        <v/>
      </c>
      <c r="B66" s="96" t="str">
        <f>IF(ISBLANK(partije!E10),"",partije!E10)</f>
        <v/>
      </c>
      <c r="C66" s="147" t="str">
        <f>INDEX(D61:D64,MATCH(S66,A61:A64,0))</f>
        <v>bye</v>
      </c>
      <c r="D66" s="175" t="str">
        <f>INDEX(D61:D64,MATCH(T66,A61:A64,0))</f>
        <v>bye</v>
      </c>
      <c r="E66" s="148" t="str">
        <f>IF(ISBLANK(partije!J10),"",partije!J10)</f>
        <v/>
      </c>
      <c r="F66" s="148" t="str">
        <f>IF(ISBLANK(partije!K10),"",partije!K10)</f>
        <v/>
      </c>
      <c r="G66" s="580" t="str">
        <f>IF(ISBLANK(partije!L10),"",partije!L10)</f>
        <v/>
      </c>
      <c r="H66" s="580"/>
      <c r="I66" s="580" t="str">
        <f>IF(ISBLANK(partije!M10),"",partije!M10)</f>
        <v/>
      </c>
      <c r="J66" s="580"/>
      <c r="K66" s="580" t="str">
        <f>IF(ISBLANK(partije!N10),"",partije!N10)</f>
        <v/>
      </c>
      <c r="L66" s="580" t="str">
        <f>IF(ISBLANK(partije!M10),"",partije!M10)</f>
        <v/>
      </c>
      <c r="M66" s="150" t="str">
        <f>IF(ISBLANK(partije!O10),"",partije!O10)</f>
        <v/>
      </c>
      <c r="N66" s="149" t="str">
        <f>IF(ISBLANK(partije!P10),"",partije!P10)</f>
        <v/>
      </c>
      <c r="O66" s="149" t="str">
        <f>IF(ISBLANK(partije!Q10),"",partije!Q10)</f>
        <v/>
      </c>
      <c r="P66" s="151" t="str">
        <f>IF(ISBLANK(partije!R10),"",partije!R10)</f>
        <v/>
      </c>
      <c r="S66" s="92">
        <f>$S$10</f>
        <v>1</v>
      </c>
      <c r="T66" s="84">
        <f>$T$10</f>
        <v>3</v>
      </c>
    </row>
    <row r="67" spans="1:20" ht="13.5" hidden="1" customHeight="1">
      <c r="A67" s="97" t="str">
        <f>IF(ISBLANK(partije!D11),"",partije!D11)</f>
        <v/>
      </c>
      <c r="B67" s="98" t="str">
        <f>IF(ISBLANK(partije!E11),"",partije!E11)</f>
        <v/>
      </c>
      <c r="C67" s="152" t="str">
        <f>INDEX(D61:D64,MATCH(S67,A61:A64,0))</f>
        <v>bye</v>
      </c>
      <c r="D67" s="176" t="str">
        <f>INDEX(D61:D64,MATCH(T67,A61:A64,0))</f>
        <v>bye</v>
      </c>
      <c r="E67" s="153" t="str">
        <f>IF(ISBLANK(partije!J11),"",partije!J11)</f>
        <v/>
      </c>
      <c r="F67" s="153" t="str">
        <f>IF(ISBLANK(partije!K11),"",partije!K11)</f>
        <v/>
      </c>
      <c r="G67" s="581" t="str">
        <f>IF(ISBLANK(partije!L11),"",partije!L11)</f>
        <v/>
      </c>
      <c r="H67" s="581"/>
      <c r="I67" s="581" t="str">
        <f>IF(ISBLANK(partije!M11),"",partije!M11)</f>
        <v/>
      </c>
      <c r="J67" s="581"/>
      <c r="K67" s="581" t="str">
        <f>IF(ISBLANK(partije!N11),"",partije!N11)</f>
        <v/>
      </c>
      <c r="L67" s="581" t="str">
        <f>IF(ISBLANK(partije!M11),"",partije!M11)</f>
        <v/>
      </c>
      <c r="M67" s="155" t="str">
        <f>IF(ISBLANK(partije!O11),"",partije!O11)</f>
        <v/>
      </c>
      <c r="N67" s="154" t="str">
        <f>IF(ISBLANK(partije!P11),"",partije!P11)</f>
        <v/>
      </c>
      <c r="O67" s="154" t="str">
        <f>IF(ISBLANK(partije!Q11),"",partije!Q11)</f>
        <v/>
      </c>
      <c r="P67" s="156" t="str">
        <f>IF(ISBLANK(partije!R11),"",partije!R11)</f>
        <v/>
      </c>
      <c r="S67" s="93">
        <f>$S$11</f>
        <v>2</v>
      </c>
      <c r="T67" s="85">
        <f>$T$11</f>
        <v>4</v>
      </c>
    </row>
    <row r="68" spans="1:20" ht="13.5" hidden="1" customHeight="1">
      <c r="A68" s="97" t="str">
        <f>IF(ISBLANK(partije!D76),"",partije!D76)</f>
        <v/>
      </c>
      <c r="B68" s="98" t="str">
        <f>IF(ISBLANK(partije!E76),"",partije!E76)</f>
        <v/>
      </c>
      <c r="C68" s="152" t="str">
        <f>INDEX(D61:D64,MATCH(S68,A61:A64,0))</f>
        <v>bye</v>
      </c>
      <c r="D68" s="176" t="str">
        <f>INDEX(D61:D64,MATCH(T68,A61:A64,0))</f>
        <v>bye</v>
      </c>
      <c r="E68" s="153" t="str">
        <f>IF(ISBLANK(partije!J76),"",partije!J76)</f>
        <v/>
      </c>
      <c r="F68" s="153" t="str">
        <f>IF(ISBLANK(partije!K76),"",partije!K76)</f>
        <v/>
      </c>
      <c r="G68" s="581" t="str">
        <f>IF(ISBLANK(partije!L76),"",partije!L76)</f>
        <v/>
      </c>
      <c r="H68" s="581"/>
      <c r="I68" s="581" t="str">
        <f>IF(ISBLANK(partije!M76),"",partije!M76)</f>
        <v/>
      </c>
      <c r="J68" s="581"/>
      <c r="K68" s="581" t="str">
        <f>IF(ISBLANK(partije!N76),"",partije!N76)</f>
        <v/>
      </c>
      <c r="L68" s="581" t="str">
        <f>IF(ISBLANK(partije!M76),"",partije!M76)</f>
        <v/>
      </c>
      <c r="M68" s="155" t="str">
        <f>IF(ISBLANK(partije!O76),"",partije!O76)</f>
        <v/>
      </c>
      <c r="N68" s="154" t="str">
        <f>IF(ISBLANK(partije!P76),"",partije!P76)</f>
        <v/>
      </c>
      <c r="O68" s="154" t="str">
        <f>IF(ISBLANK(partije!Q76),"",partije!Q76)</f>
        <v/>
      </c>
      <c r="P68" s="156" t="str">
        <f>IF(ISBLANK(partije!R76),"",partije!R76)</f>
        <v/>
      </c>
      <c r="S68" s="93">
        <f>$S$12</f>
        <v>1</v>
      </c>
      <c r="T68" s="85">
        <f>$T$12</f>
        <v>2</v>
      </c>
    </row>
    <row r="69" spans="1:20" ht="13.5" hidden="1" customHeight="1">
      <c r="A69" s="97" t="str">
        <f>IF(ISBLANK(partije!D77),"",partije!D77)</f>
        <v/>
      </c>
      <c r="B69" s="98" t="str">
        <f>IF(ISBLANK(partije!E77),"",partije!E77)</f>
        <v/>
      </c>
      <c r="C69" s="152" t="str">
        <f>INDEX(D61:D64,MATCH(S69,A61:A64,0))</f>
        <v>bye</v>
      </c>
      <c r="D69" s="176" t="str">
        <f>INDEX(D61:D64,MATCH(T69,A61:A64,0))</f>
        <v>bye</v>
      </c>
      <c r="E69" s="153" t="str">
        <f>IF(ISBLANK(partije!J77),"",partije!J77)</f>
        <v/>
      </c>
      <c r="F69" s="153" t="str">
        <f>IF(ISBLANK(partije!K77),"",partije!K77)</f>
        <v/>
      </c>
      <c r="G69" s="581" t="str">
        <f>IF(ISBLANK(partije!L77),"",partije!L77)</f>
        <v/>
      </c>
      <c r="H69" s="581"/>
      <c r="I69" s="581" t="str">
        <f>IF(ISBLANK(partije!M77),"",partije!M77)</f>
        <v/>
      </c>
      <c r="J69" s="581"/>
      <c r="K69" s="581" t="str">
        <f>IF(ISBLANK(partije!N77),"",partije!N77)</f>
        <v/>
      </c>
      <c r="L69" s="581" t="str">
        <f>IF(ISBLANK(partije!M77),"",partije!M77)</f>
        <v/>
      </c>
      <c r="M69" s="155" t="str">
        <f>IF(ISBLANK(partije!O77),"",partije!O77)</f>
        <v/>
      </c>
      <c r="N69" s="154" t="str">
        <f>IF(ISBLANK(partije!P77),"",partije!P77)</f>
        <v/>
      </c>
      <c r="O69" s="154" t="str">
        <f>IF(ISBLANK(partije!Q77),"",partije!Q77)</f>
        <v/>
      </c>
      <c r="P69" s="156" t="str">
        <f>IF(ISBLANK(partije!R77),"",partije!R77)</f>
        <v/>
      </c>
      <c r="S69" s="93">
        <f>$S$13</f>
        <v>3</v>
      </c>
      <c r="T69" s="85">
        <f>$T$13</f>
        <v>4</v>
      </c>
    </row>
    <row r="70" spans="1:20" ht="13.5" hidden="1" customHeight="1">
      <c r="A70" s="97" t="str">
        <f>IF(ISBLANK(partije!D142),"",partije!D142)</f>
        <v/>
      </c>
      <c r="B70" s="98" t="str">
        <f>IF(ISBLANK(partije!E142),"",partije!E142)</f>
        <v/>
      </c>
      <c r="C70" s="152" t="str">
        <f>INDEX(D61:D64,MATCH(S70,A61:A64,0))</f>
        <v>bye</v>
      </c>
      <c r="D70" s="176" t="str">
        <f>INDEX(D61:D64,MATCH(T70,A61:A64,0))</f>
        <v>bye</v>
      </c>
      <c r="E70" s="153" t="str">
        <f>IF(ISBLANK(partije!J142),"",partije!J142)</f>
        <v/>
      </c>
      <c r="F70" s="153" t="str">
        <f>IF(ISBLANK(partije!K142),"",partije!K142)</f>
        <v/>
      </c>
      <c r="G70" s="581" t="str">
        <f>IF(ISBLANK(partije!L142),"",partije!L142)</f>
        <v/>
      </c>
      <c r="H70" s="581"/>
      <c r="I70" s="581" t="str">
        <f>IF(ISBLANK(partije!M142),"",partije!M142)</f>
        <v/>
      </c>
      <c r="J70" s="581"/>
      <c r="K70" s="581" t="str">
        <f>IF(ISBLANK(partije!N142),"",partije!N142)</f>
        <v/>
      </c>
      <c r="L70" s="581" t="str">
        <f>IF(ISBLANK(partije!M142),"",partije!M142)</f>
        <v/>
      </c>
      <c r="M70" s="155" t="str">
        <f>IF(ISBLANK(partije!O142),"",partije!O142)</f>
        <v/>
      </c>
      <c r="N70" s="154" t="str">
        <f>IF(ISBLANK(partije!P142),"",partije!P142)</f>
        <v/>
      </c>
      <c r="O70" s="154" t="str">
        <f>IF(ISBLANK(partije!Q142),"",partije!Q142)</f>
        <v/>
      </c>
      <c r="P70" s="156" t="str">
        <f>IF(ISBLANK(partije!R142),"",partije!R142)</f>
        <v/>
      </c>
      <c r="S70" s="93">
        <f>$S$14</f>
        <v>1</v>
      </c>
      <c r="T70" s="85">
        <f>$T$14</f>
        <v>4</v>
      </c>
    </row>
    <row r="71" spans="1:20" ht="13.5" hidden="1" customHeight="1">
      <c r="A71" s="99" t="str">
        <f>IF(ISBLANK(partije!D143),"",partije!D143)</f>
        <v/>
      </c>
      <c r="B71" s="100" t="str">
        <f>IF(ISBLANK(partije!E143),"",partije!E143)</f>
        <v/>
      </c>
      <c r="C71" s="157" t="str">
        <f>INDEX(D61:D64,MATCH(S71,A61:A64,0))</f>
        <v>bye</v>
      </c>
      <c r="D71" s="177" t="str">
        <f>INDEX(D61:D64,MATCH(T71,A61:A64,0))</f>
        <v>bye</v>
      </c>
      <c r="E71" s="158" t="str">
        <f>IF(ISBLANK(partije!J143),"",partije!J143)</f>
        <v/>
      </c>
      <c r="F71" s="158" t="str">
        <f>IF(ISBLANK(partije!K143),"",partije!K143)</f>
        <v/>
      </c>
      <c r="G71" s="571" t="str">
        <f>IF(ISBLANK(partije!L143),"",partije!L143)</f>
        <v/>
      </c>
      <c r="H71" s="571"/>
      <c r="I71" s="571" t="str">
        <f>IF(ISBLANK(partije!M143),"",partije!M143)</f>
        <v/>
      </c>
      <c r="J71" s="571"/>
      <c r="K71" s="571" t="str">
        <f>IF(ISBLANK(partije!N143),"",partije!N143)</f>
        <v/>
      </c>
      <c r="L71" s="571" t="str">
        <f>IF(ISBLANK(partije!M143),"",partije!M143)</f>
        <v/>
      </c>
      <c r="M71" s="160" t="str">
        <f>IF(ISBLANK(partije!O143),"",partije!O143)</f>
        <v/>
      </c>
      <c r="N71" s="159" t="str">
        <f>IF(ISBLANK(partije!P143),"",partije!P143)</f>
        <v/>
      </c>
      <c r="O71" s="159" t="str">
        <f>IF(ISBLANK(partije!Q143),"",partije!Q143)</f>
        <v/>
      </c>
      <c r="P71" s="161" t="str">
        <f>IF(ISBLANK(partije!R143),"",partije!R143)</f>
        <v/>
      </c>
      <c r="S71" s="94">
        <f>$S$15</f>
        <v>2</v>
      </c>
      <c r="T71" s="86">
        <f>$T$15</f>
        <v>3</v>
      </c>
    </row>
    <row r="73" spans="1:20" ht="13.5" customHeight="1">
      <c r="B73" s="12"/>
      <c r="C73" s="168"/>
      <c r="D73" s="145" t="s">
        <v>31</v>
      </c>
      <c r="E73" s="132"/>
      <c r="F73" s="132"/>
      <c r="G73" s="132"/>
      <c r="H73" s="132"/>
      <c r="I73" s="133"/>
      <c r="J73" s="133"/>
      <c r="K73" s="132"/>
      <c r="L73" s="132"/>
      <c r="M73" s="132"/>
      <c r="N73" s="134"/>
      <c r="O73" s="135"/>
      <c r="P73" s="132"/>
      <c r="Q73" s="13"/>
      <c r="R73" s="13"/>
    </row>
    <row r="74" spans="1:20" ht="13.5" customHeight="1">
      <c r="B74" s="208" t="s">
        <v>0</v>
      </c>
      <c r="C74" s="211"/>
      <c r="D74" s="172" t="s">
        <v>1</v>
      </c>
      <c r="E74" s="572">
        <v>1</v>
      </c>
      <c r="F74" s="572"/>
      <c r="G74" s="572">
        <v>2</v>
      </c>
      <c r="H74" s="572"/>
      <c r="I74" s="573">
        <v>3</v>
      </c>
      <c r="J74" s="573"/>
      <c r="K74" s="572">
        <v>4</v>
      </c>
      <c r="L74" s="572"/>
      <c r="M74" s="136" t="s">
        <v>2</v>
      </c>
      <c r="N74" s="136" t="s">
        <v>3</v>
      </c>
      <c r="O74" s="137" t="s">
        <v>7</v>
      </c>
      <c r="P74" s="138"/>
      <c r="Q74" s="49" t="s">
        <v>68</v>
      </c>
      <c r="R74" s="50"/>
    </row>
    <row r="75" spans="1:20" ht="13.5" customHeight="1">
      <c r="A75" s="81">
        <v>1</v>
      </c>
      <c r="B75" s="209">
        <v>61</v>
      </c>
      <c r="C75" s="212" t="str">
        <f>IF(ISNA(MATCH(B75,spisak!$F$4:$F$260,0)),"",INDEX(spisak!$C$4:$C$260,MATCH(B75,spisak!$F$4:$F$260,0)))</f>
        <v/>
      </c>
      <c r="D75" s="173" t="str">
        <f>IF(ISNA(MATCH(B75,spisak!$F$4:$F$260,0)),"bye",INDEX(spisak!$B$4:$B$260,MATCH(B75,spisak!$F$4:$F$260,0)))</f>
        <v>bye</v>
      </c>
      <c r="E75" s="139"/>
      <c r="F75" s="140"/>
      <c r="G75" s="574" t="str">
        <f t="array" ref="G75">INDEX(E80:E85,MATCH(D75&amp;D76,C80:C85&amp;D80:D85,0))&amp;"/"&amp;INDEX(F80:F85,MATCH(D75&amp;D76,C80:C85&amp;D80:D85,0))</f>
        <v>/</v>
      </c>
      <c r="H75" s="575"/>
      <c r="I75" s="574" t="str">
        <f t="array" ref="I75">INDEX(E80:E85,MATCH(D75&amp;D77,C80:C85&amp;D80:D85,0))&amp;"/"&amp;INDEX(F80:F85,MATCH(D75&amp;D77,C80:C85&amp;D80:D85,0))</f>
        <v>/</v>
      </c>
      <c r="J75" s="575"/>
      <c r="K75" s="574" t="str">
        <f t="array" ref="K75">INDEX(E80:E85,MATCH(D75&amp;D78,C80:C85&amp;D80:D85,0))&amp;"/"&amp;INDEX(F80:F85,MATCH(D75&amp;D78,C80:C85&amp;D80:D85,0))</f>
        <v>/</v>
      </c>
      <c r="L75" s="575"/>
      <c r="M75" s="141" t="str">
        <f>IF(ISBLANK(partije!$J$2),"",COUNTIFS(C80:C85,D75,E80:E85,3)+COUNTIFS(D80:D85,D75,F80:F85,3))</f>
        <v/>
      </c>
      <c r="N75" s="141" t="str">
        <f>IF(ISBLANK(partije!$J$2),"",COUNTIFS(C80:C85,D75,E80:E85,"&lt;3")+COUNTIFS(D80:D85,D75,F80:F85,"&lt;3"))</f>
        <v/>
      </c>
      <c r="O75" s="247"/>
      <c r="P75" s="131">
        <v>1</v>
      </c>
      <c r="Q75" s="88" t="e">
        <f>IF(ISBLANK(D75),"*",INDEX(D75:D78,MATCH(P75,O75:O78,0)))</f>
        <v>#N/A</v>
      </c>
      <c r="R75" s="89"/>
    </row>
    <row r="76" spans="1:20" ht="13.5" customHeight="1">
      <c r="A76" s="81">
        <v>2</v>
      </c>
      <c r="B76" s="209">
        <v>62</v>
      </c>
      <c r="C76" s="212" t="str">
        <f>IF(ISNA(MATCH(B76,spisak!$F$4:$F$260,0)),"",INDEX(spisak!$C$4:$C$260,MATCH(B76,spisak!$F$4:$F$260,0)))</f>
        <v/>
      </c>
      <c r="D76" s="173" t="str">
        <f>IF(ISNA(MATCH(B76,spisak!$F$4:$F$260,0)),"bye",INDEX(spisak!$B$4:$B$260,MATCH(B76,spisak!$F$4:$F$260,0)))</f>
        <v>bye</v>
      </c>
      <c r="E76" s="574" t="str">
        <f t="array" ref="E76">INDEX(F80:F85,MATCH(D75&amp;D76,C80:C85&amp;D80:D85,0))&amp;"/"&amp;INDEX(E80:E85,MATCH(D75&amp;D76,C80:C85&amp;D80:D85,0))</f>
        <v>/</v>
      </c>
      <c r="F76" s="575"/>
      <c r="G76" s="139"/>
      <c r="H76" s="140"/>
      <c r="I76" s="574" t="str">
        <f t="array" ref="I76">INDEX(E80:E85,MATCH(D76&amp;D77,C80:C85&amp;D80:D85,0))&amp;"/"&amp;INDEX(F80:F85,MATCH(D76&amp;D77,C80:C85&amp;D80:D85,0))</f>
        <v>/</v>
      </c>
      <c r="J76" s="575"/>
      <c r="K76" s="574" t="str">
        <f t="array" ref="K76">INDEX(E80:E85,MATCH(D76&amp;D78,C80:C85&amp;D80:D85,0))&amp;"/"&amp;INDEX(F80:F85,MATCH(D76&amp;D78,C80:C85&amp;D80:D85,0))</f>
        <v>/</v>
      </c>
      <c r="L76" s="575"/>
      <c r="M76" s="141" t="str">
        <f>IF(ISBLANK(partije!$J$2),"",COUNTIFS(C80:C85,D76,E80:E85,3)+COUNTIFS(D80:D85,D76,F80:F85,3))</f>
        <v/>
      </c>
      <c r="N76" s="141" t="str">
        <f>IF(ISBLANK(partije!$J$2),"",COUNTIFS(C80:C85,D76,E80:E85,"&lt;3")+COUNTIFS(D80:D85,D76,F80:F85,"&lt;3"))</f>
        <v/>
      </c>
      <c r="O76" s="247"/>
      <c r="P76" s="131">
        <v>2</v>
      </c>
      <c r="Q76" s="90" t="e">
        <f>IF(ISBLANK(D76),"*",INDEX(D75:D78,MATCH(P76,O75:O78,0)))</f>
        <v>#N/A</v>
      </c>
      <c r="R76" s="91"/>
    </row>
    <row r="77" spans="1:20" ht="13.5" customHeight="1">
      <c r="A77" s="81">
        <v>3</v>
      </c>
      <c r="B77" s="209">
        <v>63</v>
      </c>
      <c r="C77" s="212" t="str">
        <f>IF(ISNA(MATCH(B77,spisak!$F$4:$F$260,0)),"",INDEX(spisak!$C$4:$C$260,MATCH(B77,spisak!$F$4:$F$260,0)))</f>
        <v/>
      </c>
      <c r="D77" s="173" t="str">
        <f>IF(ISNA(MATCH(B77,spisak!$F$4:$F$260,0)),"bye",INDEX(spisak!$B$4:$B$260,MATCH(B77,spisak!$F$4:$F$260,0)))</f>
        <v>bye</v>
      </c>
      <c r="E77" s="574" t="str">
        <f t="array" ref="E77">INDEX(F80:F85,MATCH(D75&amp;D77,C80:C85&amp;D80:D85,0))&amp;"/"&amp;INDEX(E80:E85,MATCH(D75&amp;D77,C80:C85&amp;D80:D85,0))</f>
        <v>/</v>
      </c>
      <c r="F77" s="575"/>
      <c r="G77" s="574" t="str">
        <f t="array" ref="G77">INDEX(F80:F85,MATCH(D76&amp;D77,C80:C85&amp;D80:D85,0))&amp;"/"&amp;INDEX(E80:E85,MATCH(D76&amp;D77,C80:C85&amp;D80:D85,0))</f>
        <v>/</v>
      </c>
      <c r="H77" s="575"/>
      <c r="I77" s="139"/>
      <c r="J77" s="140"/>
      <c r="K77" s="574" t="str">
        <f t="array" ref="K77">INDEX(E80:E85,MATCH(D77&amp;D78,C80:C85&amp;D80:D85,0))&amp;"/"&amp;INDEX(F80:F85,MATCH(D77&amp;D78,C80:C85&amp;D80:D85,0))</f>
        <v>/</v>
      </c>
      <c r="L77" s="575"/>
      <c r="M77" s="141" t="str">
        <f>IF(ISBLANK(partije!$J$2),"",COUNTIFS(C80:C85,D77,E80:E85,3)+COUNTIFS(D80:D85,D77,F80:F85,3))</f>
        <v/>
      </c>
      <c r="N77" s="141" t="str">
        <f>IF(ISBLANK(partije!$J$2),"",COUNTIFS(C80:C85,D77,E80:E85,"&lt;3")+COUNTIFS(D80:D85,D77,F80:F85,"&lt;3"))</f>
        <v/>
      </c>
      <c r="O77" s="247"/>
      <c r="P77" s="131">
        <v>3</v>
      </c>
      <c r="Q77" s="90" t="str">
        <f>IF(ISBLANK(D77),"*",INDEX(D75:D78,MATCH(P77,O75:O78,0)))</f>
        <v>bye</v>
      </c>
      <c r="R77" s="91"/>
    </row>
    <row r="78" spans="1:20" ht="13.5" customHeight="1">
      <c r="A78" s="82">
        <v>4</v>
      </c>
      <c r="B78" s="210">
        <v>64</v>
      </c>
      <c r="C78" s="213" t="str">
        <f>IF(ISNA(MATCH(B78,spisak!$F$4:$F$260,0)),"",INDEX(spisak!$C$4:$C$260,MATCH(B78,spisak!$F$4:$F$260,0)))</f>
        <v/>
      </c>
      <c r="D78" s="174" t="str">
        <f>IF(ISNA(MATCH(B78,spisak!$F$4:$F$260,0)),"bye",INDEX(spisak!$B$4:$B$260,MATCH(B78,spisak!$F$4:$F$260,0)))</f>
        <v>bye</v>
      </c>
      <c r="E78" s="576" t="str">
        <f t="array" ref="E78">INDEX(F80:F85,MATCH(D75&amp;D78,C80:C85&amp;D80:D85,0))&amp;"/"&amp;INDEX(E80:E85,MATCH(D75&amp;D78,C80:C85&amp;D80:D85,0))</f>
        <v>/</v>
      </c>
      <c r="F78" s="577"/>
      <c r="G78" s="576" t="str">
        <f t="array" ref="G78">INDEX(F80:F85,MATCH(D76&amp;D78,C80:C85&amp;D80:D85,0))&amp;"/"&amp;INDEX(E80:E85,MATCH(D76&amp;D78,C80:C85&amp;D80:D85,0))</f>
        <v>/</v>
      </c>
      <c r="H78" s="577"/>
      <c r="I78" s="576" t="str">
        <f t="array" ref="I78">INDEX(F80:F85,MATCH(D77&amp;D78,C80:C85&amp;D80:D85,0))&amp;"/"&amp;INDEX(E80:E85,MATCH(D77&amp;D78,C80:C85&amp;D80:D85,0))</f>
        <v>/</v>
      </c>
      <c r="J78" s="577"/>
      <c r="K78" s="139"/>
      <c r="L78" s="140"/>
      <c r="M78" s="143" t="str">
        <f>IF(ISBLANK(partije!$J$2),"",COUNTIFS(C80:C85,D78,E80:E85,3)+COUNTIFS(D80:D85,D78,F80:F85,3))</f>
        <v/>
      </c>
      <c r="N78" s="143" t="str">
        <f>IF(ISBLANK(partije!$J$2),"",COUNTIFS(C80:C85,D78,E80:E85,"&lt;3")+COUNTIFS(D80:D85,D78,F80:F85,"&lt;3"))</f>
        <v/>
      </c>
      <c r="O78" s="144">
        <v>3</v>
      </c>
      <c r="P78" s="131">
        <v>4</v>
      </c>
      <c r="Q78" s="90" t="e">
        <f>IF(ISBLANK(D78),"*",INDEX(D75:D78,MATCH(P78,O75:O78,0)))</f>
        <v>#N/A</v>
      </c>
      <c r="R78" s="91"/>
    </row>
    <row r="79" spans="1:20" ht="13.5" hidden="1" customHeight="1">
      <c r="A79" s="567"/>
      <c r="B79" s="567"/>
      <c r="C79" s="169"/>
      <c r="E79" s="568" t="s">
        <v>10</v>
      </c>
      <c r="F79" s="568"/>
      <c r="G79" s="569" t="s">
        <v>11</v>
      </c>
      <c r="H79" s="569"/>
      <c r="I79" s="570" t="s">
        <v>4</v>
      </c>
      <c r="J79" s="570"/>
      <c r="K79" s="578" t="s">
        <v>12</v>
      </c>
      <c r="L79" s="578"/>
      <c r="M79" s="197" t="s">
        <v>5</v>
      </c>
      <c r="N79" s="197" t="s">
        <v>6</v>
      </c>
      <c r="O79" s="198" t="s">
        <v>8</v>
      </c>
      <c r="P79" s="199" t="s">
        <v>9</v>
      </c>
      <c r="Q79" s="13"/>
      <c r="R79" s="13"/>
      <c r="S79" s="579" t="s">
        <v>125</v>
      </c>
      <c r="T79" s="579"/>
    </row>
    <row r="80" spans="1:20" ht="13.5" hidden="1" customHeight="1">
      <c r="A80" s="95" t="str">
        <f>IF(ISBLANK(partije!D12),"",partije!D12)</f>
        <v/>
      </c>
      <c r="B80" s="96" t="str">
        <f>IF(ISBLANK(partije!E12),"",partije!E12)</f>
        <v/>
      </c>
      <c r="C80" s="147" t="str">
        <f>INDEX(D75:D78,MATCH(S80,A75:A78,0))</f>
        <v>bye</v>
      </c>
      <c r="D80" s="175" t="str">
        <f>INDEX(D75:D78,MATCH(T80,A75:A78,0))</f>
        <v>bye</v>
      </c>
      <c r="E80" s="148" t="str">
        <f>IF(ISBLANK(partije!J12),"",partije!J12)</f>
        <v/>
      </c>
      <c r="F80" s="148" t="str">
        <f>IF(ISBLANK(partije!K12),"",partije!K12)</f>
        <v/>
      </c>
      <c r="G80" s="580" t="str">
        <f>IF(ISBLANK(partije!L12),"",partije!L12)</f>
        <v/>
      </c>
      <c r="H80" s="580"/>
      <c r="I80" s="580" t="str">
        <f>IF(ISBLANK(partije!M12),"",partije!M12)</f>
        <v/>
      </c>
      <c r="J80" s="580"/>
      <c r="K80" s="580" t="str">
        <f>IF(ISBLANK(partije!N12),"",partije!N12)</f>
        <v/>
      </c>
      <c r="L80" s="580" t="str">
        <f>IF(ISBLANK(partije!M12),"",partije!M12)</f>
        <v/>
      </c>
      <c r="M80" s="150" t="str">
        <f>IF(ISBLANK(partije!O12),"",partije!O12)</f>
        <v/>
      </c>
      <c r="N80" s="149" t="str">
        <f>IF(ISBLANK(partije!P12),"",partije!P12)</f>
        <v/>
      </c>
      <c r="O80" s="149" t="str">
        <f>IF(ISBLANK(partije!Q12),"",partije!Q12)</f>
        <v/>
      </c>
      <c r="P80" s="151" t="str">
        <f>IF(ISBLANK(partije!R12),"",partije!R12)</f>
        <v/>
      </c>
      <c r="S80" s="92">
        <f>$S$10</f>
        <v>1</v>
      </c>
      <c r="T80" s="84">
        <f>$T$10</f>
        <v>3</v>
      </c>
    </row>
    <row r="81" spans="1:20" ht="13.5" hidden="1" customHeight="1">
      <c r="A81" s="97" t="str">
        <f>IF(ISBLANK(partije!D13),"",partije!D13)</f>
        <v/>
      </c>
      <c r="B81" s="98" t="str">
        <f>IF(ISBLANK(partije!E13),"",partije!E13)</f>
        <v/>
      </c>
      <c r="C81" s="152" t="str">
        <f>INDEX(D75:D78,MATCH(S81,A75:A78,0))</f>
        <v>bye</v>
      </c>
      <c r="D81" s="176" t="str">
        <f>INDEX(D75:D78,MATCH(T81,A75:A78,0))</f>
        <v>bye</v>
      </c>
      <c r="E81" s="153" t="str">
        <f>IF(ISBLANK(partije!J13),"",partije!J13)</f>
        <v/>
      </c>
      <c r="F81" s="153" t="str">
        <f>IF(ISBLANK(partije!K13),"",partije!K13)</f>
        <v/>
      </c>
      <c r="G81" s="581" t="str">
        <f>IF(ISBLANK(partije!L13),"",partije!L13)</f>
        <v/>
      </c>
      <c r="H81" s="581"/>
      <c r="I81" s="581" t="str">
        <f>IF(ISBLANK(partije!M13),"",partije!M13)</f>
        <v/>
      </c>
      <c r="J81" s="581"/>
      <c r="K81" s="581" t="str">
        <f>IF(ISBLANK(partije!N13),"",partije!N13)</f>
        <v/>
      </c>
      <c r="L81" s="581" t="str">
        <f>IF(ISBLANK(partije!M13),"",partije!M13)</f>
        <v/>
      </c>
      <c r="M81" s="155" t="str">
        <f>IF(ISBLANK(partije!O13),"",partije!O13)</f>
        <v/>
      </c>
      <c r="N81" s="154" t="str">
        <f>IF(ISBLANK(partije!P13),"",partije!P13)</f>
        <v/>
      </c>
      <c r="O81" s="154" t="str">
        <f>IF(ISBLANK(partije!Q13),"",partije!Q13)</f>
        <v/>
      </c>
      <c r="P81" s="156" t="str">
        <f>IF(ISBLANK(partije!R13),"",partije!R13)</f>
        <v/>
      </c>
      <c r="S81" s="93">
        <f>$S$11</f>
        <v>2</v>
      </c>
      <c r="T81" s="85">
        <f>$T$11</f>
        <v>4</v>
      </c>
    </row>
    <row r="82" spans="1:20" ht="13.5" hidden="1" customHeight="1">
      <c r="A82" s="97" t="str">
        <f>IF(ISBLANK(partije!D78),"",partije!D78)</f>
        <v/>
      </c>
      <c r="B82" s="98" t="str">
        <f>IF(ISBLANK(partije!E78),"",partije!E78)</f>
        <v/>
      </c>
      <c r="C82" s="152" t="str">
        <f>INDEX(D75:D78,MATCH(S82,A75:A78,0))</f>
        <v>bye</v>
      </c>
      <c r="D82" s="176" t="str">
        <f>INDEX(D75:D78,MATCH(T82,A75:A78,0))</f>
        <v>bye</v>
      </c>
      <c r="E82" s="153" t="str">
        <f>IF(ISBLANK(partije!J78),"",partije!J78)</f>
        <v/>
      </c>
      <c r="F82" s="153" t="str">
        <f>IF(ISBLANK(partije!K78),"",partije!K78)</f>
        <v/>
      </c>
      <c r="G82" s="581" t="str">
        <f>IF(ISBLANK(partije!L78),"",partije!L78)</f>
        <v/>
      </c>
      <c r="H82" s="581"/>
      <c r="I82" s="581" t="str">
        <f>IF(ISBLANK(partije!M78),"",partije!M78)</f>
        <v/>
      </c>
      <c r="J82" s="581"/>
      <c r="K82" s="581" t="str">
        <f>IF(ISBLANK(partije!N78),"",partije!N78)</f>
        <v/>
      </c>
      <c r="L82" s="581" t="str">
        <f>IF(ISBLANK(partije!M78),"",partije!M78)</f>
        <v/>
      </c>
      <c r="M82" s="155" t="str">
        <f>IF(ISBLANK(partije!O78),"",partije!O78)</f>
        <v/>
      </c>
      <c r="N82" s="154" t="str">
        <f>IF(ISBLANK(partije!P78),"",partije!P78)</f>
        <v/>
      </c>
      <c r="O82" s="154" t="str">
        <f>IF(ISBLANK(partije!Q78),"",partije!Q78)</f>
        <v/>
      </c>
      <c r="P82" s="156" t="str">
        <f>IF(ISBLANK(partije!R78),"",partije!R78)</f>
        <v/>
      </c>
      <c r="S82" s="93">
        <f>$S$12</f>
        <v>1</v>
      </c>
      <c r="T82" s="85">
        <f>$T$12</f>
        <v>2</v>
      </c>
    </row>
    <row r="83" spans="1:20" ht="13.5" hidden="1" customHeight="1">
      <c r="A83" s="97" t="str">
        <f>IF(ISBLANK(partije!D79),"",partije!D79)</f>
        <v/>
      </c>
      <c r="B83" s="98" t="str">
        <f>IF(ISBLANK(partije!E79),"",partije!E79)</f>
        <v/>
      </c>
      <c r="C83" s="152" t="str">
        <f>INDEX(D75:D78,MATCH(S83,A75:A78,0))</f>
        <v>bye</v>
      </c>
      <c r="D83" s="176" t="str">
        <f>INDEX(D75:D78,MATCH(T83,A75:A78,0))</f>
        <v>bye</v>
      </c>
      <c r="E83" s="153" t="str">
        <f>IF(ISBLANK(partije!J79),"",partije!J79)</f>
        <v/>
      </c>
      <c r="F83" s="153" t="str">
        <f>IF(ISBLANK(partije!K79),"",partije!K79)</f>
        <v/>
      </c>
      <c r="G83" s="581" t="str">
        <f>IF(ISBLANK(partije!L79),"",partije!L79)</f>
        <v/>
      </c>
      <c r="H83" s="581"/>
      <c r="I83" s="581" t="str">
        <f>IF(ISBLANK(partije!M79),"",partije!M79)</f>
        <v/>
      </c>
      <c r="J83" s="581"/>
      <c r="K83" s="581" t="str">
        <f>IF(ISBLANK(partije!N79),"",partije!N79)</f>
        <v/>
      </c>
      <c r="L83" s="581" t="str">
        <f>IF(ISBLANK(partije!M79),"",partije!M79)</f>
        <v/>
      </c>
      <c r="M83" s="155" t="str">
        <f>IF(ISBLANK(partije!O79),"",partije!O79)</f>
        <v/>
      </c>
      <c r="N83" s="154" t="str">
        <f>IF(ISBLANK(partije!P79),"",partije!P79)</f>
        <v/>
      </c>
      <c r="O83" s="154" t="str">
        <f>IF(ISBLANK(partije!Q79),"",partije!Q79)</f>
        <v/>
      </c>
      <c r="P83" s="156" t="str">
        <f>IF(ISBLANK(partije!R79),"",partije!R79)</f>
        <v/>
      </c>
      <c r="S83" s="93">
        <f>$S$13</f>
        <v>3</v>
      </c>
      <c r="T83" s="85">
        <f>$T$13</f>
        <v>4</v>
      </c>
    </row>
    <row r="84" spans="1:20" ht="13.5" hidden="1" customHeight="1">
      <c r="A84" s="97" t="str">
        <f>IF(ISBLANK(partije!D144),"",partije!D144)</f>
        <v/>
      </c>
      <c r="B84" s="98" t="str">
        <f>IF(ISBLANK(partije!E144),"",partije!E144)</f>
        <v/>
      </c>
      <c r="C84" s="152" t="str">
        <f>INDEX(D75:D78,MATCH(S84,A75:A78,0))</f>
        <v>bye</v>
      </c>
      <c r="D84" s="176" t="str">
        <f>INDEX(D75:D78,MATCH(T84,A75:A78,0))</f>
        <v>bye</v>
      </c>
      <c r="E84" s="153" t="str">
        <f>IF(ISBLANK(partije!J144),"",partije!J144)</f>
        <v/>
      </c>
      <c r="F84" s="153" t="str">
        <f>IF(ISBLANK(partije!K144),"",partije!K144)</f>
        <v/>
      </c>
      <c r="G84" s="581" t="str">
        <f>IF(ISBLANK(partije!L144),"",partije!L144)</f>
        <v/>
      </c>
      <c r="H84" s="581"/>
      <c r="I84" s="581" t="str">
        <f>IF(ISBLANK(partije!M144),"",partije!M144)</f>
        <v/>
      </c>
      <c r="J84" s="581"/>
      <c r="K84" s="581" t="str">
        <f>IF(ISBLANK(partije!N144),"",partije!N144)</f>
        <v/>
      </c>
      <c r="L84" s="581" t="str">
        <f>IF(ISBLANK(partije!M144),"",partije!M144)</f>
        <v/>
      </c>
      <c r="M84" s="155" t="str">
        <f>IF(ISBLANK(partije!O144),"",partije!O144)</f>
        <v/>
      </c>
      <c r="N84" s="154" t="str">
        <f>IF(ISBLANK(partije!P144),"",partije!P144)</f>
        <v/>
      </c>
      <c r="O84" s="154" t="str">
        <f>IF(ISBLANK(partije!Q144),"",partije!Q144)</f>
        <v/>
      </c>
      <c r="P84" s="156" t="str">
        <f>IF(ISBLANK(partije!R144),"",partije!R144)</f>
        <v/>
      </c>
      <c r="S84" s="93">
        <f>$S$14</f>
        <v>1</v>
      </c>
      <c r="T84" s="85">
        <f>$T$14</f>
        <v>4</v>
      </c>
    </row>
    <row r="85" spans="1:20" ht="13.5" hidden="1" customHeight="1">
      <c r="A85" s="99" t="str">
        <f>IF(ISBLANK(partije!D145),"",partije!D145)</f>
        <v/>
      </c>
      <c r="B85" s="100" t="str">
        <f>IF(ISBLANK(partije!E145),"",partije!E145)</f>
        <v/>
      </c>
      <c r="C85" s="157" t="str">
        <f>INDEX(D75:D78,MATCH(S85,A75:A78,0))</f>
        <v>bye</v>
      </c>
      <c r="D85" s="177" t="str">
        <f>INDEX(D75:D78,MATCH(T85,A75:A78,0))</f>
        <v>bye</v>
      </c>
      <c r="E85" s="158" t="str">
        <f>IF(ISBLANK(partije!J145),"",partije!J145)</f>
        <v/>
      </c>
      <c r="F85" s="158" t="str">
        <f>IF(ISBLANK(partije!K145),"",partije!K145)</f>
        <v/>
      </c>
      <c r="G85" s="571" t="str">
        <f>IF(ISBLANK(partije!L145),"",partije!L145)</f>
        <v/>
      </c>
      <c r="H85" s="571"/>
      <c r="I85" s="571" t="str">
        <f>IF(ISBLANK(partije!M145),"",partije!M145)</f>
        <v/>
      </c>
      <c r="J85" s="571"/>
      <c r="K85" s="571" t="str">
        <f>IF(ISBLANK(partije!N145),"",partije!N145)</f>
        <v/>
      </c>
      <c r="L85" s="571" t="str">
        <f>IF(ISBLANK(partije!M145),"",partije!M145)</f>
        <v/>
      </c>
      <c r="M85" s="160" t="str">
        <f>IF(ISBLANK(partije!O145),"",partije!O145)</f>
        <v/>
      </c>
      <c r="N85" s="159" t="str">
        <f>IF(ISBLANK(partije!P145),"",partije!P145)</f>
        <v/>
      </c>
      <c r="O85" s="159" t="str">
        <f>IF(ISBLANK(partije!Q145),"",partije!Q145)</f>
        <v/>
      </c>
      <c r="P85" s="161" t="str">
        <f>IF(ISBLANK(partije!R145),"",partije!R145)</f>
        <v/>
      </c>
      <c r="S85" s="94">
        <f>$S$15</f>
        <v>2</v>
      </c>
      <c r="T85" s="86">
        <f>$T$15</f>
        <v>3</v>
      </c>
    </row>
    <row r="87" spans="1:20" ht="13.5" customHeight="1">
      <c r="B87" s="12"/>
      <c r="C87" s="168"/>
      <c r="D87" s="145" t="s">
        <v>32</v>
      </c>
      <c r="E87" s="132"/>
      <c r="F87" s="132"/>
      <c r="G87" s="132"/>
      <c r="H87" s="132"/>
      <c r="I87" s="133"/>
      <c r="J87" s="133"/>
      <c r="K87" s="132"/>
      <c r="L87" s="132"/>
      <c r="M87" s="132"/>
      <c r="N87" s="134"/>
      <c r="O87" s="135"/>
      <c r="P87" s="132"/>
      <c r="Q87" s="13"/>
      <c r="R87" s="13"/>
    </row>
    <row r="88" spans="1:20" ht="13.5" customHeight="1">
      <c r="B88" s="208" t="s">
        <v>0</v>
      </c>
      <c r="C88" s="211"/>
      <c r="D88" s="172" t="s">
        <v>1</v>
      </c>
      <c r="E88" s="572">
        <v>1</v>
      </c>
      <c r="F88" s="572"/>
      <c r="G88" s="572">
        <v>2</v>
      </c>
      <c r="H88" s="572"/>
      <c r="I88" s="573">
        <v>3</v>
      </c>
      <c r="J88" s="573"/>
      <c r="K88" s="572">
        <v>4</v>
      </c>
      <c r="L88" s="572"/>
      <c r="M88" s="136" t="s">
        <v>2</v>
      </c>
      <c r="N88" s="136" t="s">
        <v>3</v>
      </c>
      <c r="O88" s="137" t="s">
        <v>7</v>
      </c>
      <c r="P88" s="138"/>
      <c r="Q88" s="49" t="s">
        <v>67</v>
      </c>
      <c r="R88" s="50"/>
    </row>
    <row r="89" spans="1:20" ht="13.5" customHeight="1">
      <c r="A89" s="81">
        <v>1</v>
      </c>
      <c r="B89" s="209">
        <v>71</v>
      </c>
      <c r="C89" s="212" t="str">
        <f>IF(ISNA(MATCH(B89,spisak!$F$4:$F$260,0)),"",INDEX(spisak!$C$4:$C$260,MATCH(B89,spisak!$F$4:$F$260,0)))</f>
        <v/>
      </c>
      <c r="D89" s="173" t="str">
        <f>IF(ISNA(MATCH(B89,spisak!$F$4:$F$260,0)),"bye",INDEX(spisak!$B$4:$B$260,MATCH(B89,spisak!$F$4:$F$260,0)))</f>
        <v>bye</v>
      </c>
      <c r="E89" s="139"/>
      <c r="F89" s="140"/>
      <c r="G89" s="574" t="str">
        <f t="array" ref="G89">INDEX(E94:E99,MATCH(D89&amp;D90,C94:C99&amp;D94:D99,0))&amp;"/"&amp;INDEX(F94:F99,MATCH(D89&amp;D90,C94:C99&amp;D94:D99,0))</f>
        <v>/</v>
      </c>
      <c r="H89" s="575"/>
      <c r="I89" s="574" t="str">
        <f t="array" ref="I89">INDEX(E94:E99,MATCH(D89&amp;D91,C94:C99&amp;D94:D99,0))&amp;"/"&amp;INDEX(F94:F99,MATCH(D89&amp;D91,C94:C99&amp;D94:D99,0))</f>
        <v>/</v>
      </c>
      <c r="J89" s="575"/>
      <c r="K89" s="574" t="str">
        <f t="array" ref="K89">INDEX(E94:E99,MATCH(D89&amp;D92,C94:C99&amp;D94:D99,0))&amp;"/"&amp;INDEX(F94:F99,MATCH(D89&amp;D92,C94:C99&amp;D94:D99,0))</f>
        <v>/</v>
      </c>
      <c r="L89" s="575"/>
      <c r="M89" s="141" t="str">
        <f>IF(ISBLANK(partije!$J$2),"",COUNTIFS(C94:C99,D89,E94:E99,3)+COUNTIFS(D94:D99,D89,F94:F99,3))</f>
        <v/>
      </c>
      <c r="N89" s="141" t="str">
        <f>IF(ISBLANK(partije!$J$2),"",COUNTIFS(C94:C99,D89,E94:E99,"&lt;3")+COUNTIFS(D94:D99,D89,F94:F99,"&lt;3"))</f>
        <v/>
      </c>
      <c r="O89" s="247"/>
      <c r="P89" s="131">
        <v>1</v>
      </c>
      <c r="Q89" s="88" t="e">
        <f>IF(ISBLANK(D89),"*",INDEX(D89:D92,MATCH(P89,O89:O92,0)))</f>
        <v>#N/A</v>
      </c>
      <c r="R89" s="89"/>
    </row>
    <row r="90" spans="1:20" ht="13.5" customHeight="1">
      <c r="A90" s="81">
        <v>2</v>
      </c>
      <c r="B90" s="209">
        <v>72</v>
      </c>
      <c r="C90" s="212" t="str">
        <f>IF(ISNA(MATCH(B90,spisak!$F$4:$F$260,0)),"",INDEX(spisak!$C$4:$C$260,MATCH(B90,spisak!$F$4:$F$260,0)))</f>
        <v/>
      </c>
      <c r="D90" s="173" t="str">
        <f>IF(ISNA(MATCH(B90,spisak!$F$4:$F$260,0)),"bye",INDEX(spisak!$B$4:$B$260,MATCH(B90,spisak!$F$4:$F$260,0)))</f>
        <v>bye</v>
      </c>
      <c r="E90" s="574" t="str">
        <f t="array" ref="E90">INDEX(F94:F99,MATCH(D89&amp;D90,C94:C99&amp;D94:D99,0))&amp;"/"&amp;INDEX(E94:E99,MATCH(D89&amp;D90,C94:C99&amp;D94:D99,0))</f>
        <v>/</v>
      </c>
      <c r="F90" s="575"/>
      <c r="G90" s="139"/>
      <c r="H90" s="140"/>
      <c r="I90" s="574" t="str">
        <f t="array" ref="I90">INDEX(E94:E99,MATCH(D90&amp;D91,C94:C99&amp;D94:D99,0))&amp;"/"&amp;INDEX(F94:F99,MATCH(D90&amp;D91,C94:C99&amp;D94:D99,0))</f>
        <v>/</v>
      </c>
      <c r="J90" s="575"/>
      <c r="K90" s="574" t="str">
        <f t="array" ref="K90">INDEX(E94:E99,MATCH(D90&amp;D92,C94:C99&amp;D94:D99,0))&amp;"/"&amp;INDEX(F94:F99,MATCH(D90&amp;D92,C94:C99&amp;D94:D99,0))</f>
        <v>/</v>
      </c>
      <c r="L90" s="575"/>
      <c r="M90" s="141" t="str">
        <f>IF(ISBLANK(partije!$J$2),"",COUNTIFS(C94:C99,D90,E94:E99,3)+COUNTIFS(D94:D99,D90,F94:F99,3))</f>
        <v/>
      </c>
      <c r="N90" s="141" t="str">
        <f>IF(ISBLANK(partije!$J$2),"",COUNTIFS(C94:C99,D90,E94:E99,"&lt;3")+COUNTIFS(D94:D99,D90,F94:F99,"&lt;3"))</f>
        <v/>
      </c>
      <c r="O90" s="247"/>
      <c r="P90" s="131">
        <v>2</v>
      </c>
      <c r="Q90" s="90" t="e">
        <f>IF(ISBLANK(D90),"*",INDEX(D89:D92,MATCH(P90,O89:O92,0)))</f>
        <v>#N/A</v>
      </c>
      <c r="R90" s="91"/>
    </row>
    <row r="91" spans="1:20" ht="13.5" customHeight="1">
      <c r="A91" s="81">
        <v>3</v>
      </c>
      <c r="B91" s="209">
        <v>73</v>
      </c>
      <c r="C91" s="212" t="str">
        <f>IF(ISNA(MATCH(B91,spisak!$F$4:$F$260,0)),"",INDEX(spisak!$C$4:$C$260,MATCH(B91,spisak!$F$4:$F$260,0)))</f>
        <v/>
      </c>
      <c r="D91" s="173" t="str">
        <f>IF(ISNA(MATCH(B91,spisak!$F$4:$F$260,0)),"bye",INDEX(spisak!$B$4:$B$260,MATCH(B91,spisak!$F$4:$F$260,0)))</f>
        <v>bye</v>
      </c>
      <c r="E91" s="574" t="str">
        <f t="array" ref="E91">INDEX(F94:F99,MATCH(D89&amp;D91,C94:C99&amp;D94:D99,0))&amp;"/"&amp;INDEX(E94:E99,MATCH(D89&amp;D91,C94:C99&amp;D94:D99,0))</f>
        <v>/</v>
      </c>
      <c r="F91" s="575"/>
      <c r="G91" s="574" t="str">
        <f t="array" ref="G91">INDEX(F94:F99,MATCH(D90&amp;D91,C94:C99&amp;D94:D99,0))&amp;"/"&amp;INDEX(E94:E99,MATCH(D90&amp;D91,C94:C99&amp;D94:D99,0))</f>
        <v>/</v>
      </c>
      <c r="H91" s="575"/>
      <c r="I91" s="139"/>
      <c r="J91" s="140"/>
      <c r="K91" s="574" t="str">
        <f t="array" ref="K91">INDEX(E94:E99,MATCH(D91&amp;D92,C94:C99&amp;D94:D99,0))&amp;"/"&amp;INDEX(F94:F99,MATCH(D91&amp;D92,C94:C99&amp;D94:D99,0))</f>
        <v>/</v>
      </c>
      <c r="L91" s="575"/>
      <c r="M91" s="141" t="str">
        <f>IF(ISBLANK(partije!$J$2),"",COUNTIFS(C94:C99,D91,E94:E99,3)+COUNTIFS(D94:D99,D91,F94:F99,3))</f>
        <v/>
      </c>
      <c r="N91" s="141" t="str">
        <f>IF(ISBLANK(partije!$J$2),"",COUNTIFS(C94:C99,D91,E94:E99,"&lt;3")+COUNTIFS(D94:D99,D91,F94:F99,"&lt;3"))</f>
        <v/>
      </c>
      <c r="O91" s="247"/>
      <c r="P91" s="131">
        <v>3</v>
      </c>
      <c r="Q91" s="90" t="e">
        <f>IF(ISBLANK(D91),"*",INDEX(D89:D92,MATCH(P91,O89:O92,0)))</f>
        <v>#N/A</v>
      </c>
      <c r="R91" s="91"/>
    </row>
    <row r="92" spans="1:20" ht="13.5" customHeight="1">
      <c r="A92" s="82">
        <v>4</v>
      </c>
      <c r="B92" s="210">
        <v>74</v>
      </c>
      <c r="C92" s="213" t="str">
        <f>IF(ISNA(MATCH(B92,spisak!$F$4:$F$260,0)),"",INDEX(spisak!$C$4:$C$260,MATCH(B92,spisak!$F$4:$F$260,0)))</f>
        <v/>
      </c>
      <c r="D92" s="174" t="str">
        <f>IF(ISNA(MATCH(B92,spisak!$F$4:$F$260,0)),"bye",INDEX(spisak!$B$4:$B$260,MATCH(B92,spisak!$F$4:$F$260,0)))</f>
        <v>bye</v>
      </c>
      <c r="E92" s="576" t="str">
        <f t="array" ref="E92">INDEX(F94:F99,MATCH(D89&amp;D92,C94:C99&amp;D94:D99,0))&amp;"/"&amp;INDEX(E94:E99,MATCH(D89&amp;D92,C94:C99&amp;D94:D99,0))</f>
        <v>/</v>
      </c>
      <c r="F92" s="577"/>
      <c r="G92" s="576" t="str">
        <f t="array" ref="G92">INDEX(F94:F99,MATCH(D90&amp;D92,C94:C99&amp;D94:D99,0))&amp;"/"&amp;INDEX(E94:E99,MATCH(D90&amp;D92,C94:C99&amp;D94:D99,0))</f>
        <v>/</v>
      </c>
      <c r="H92" s="577"/>
      <c r="I92" s="576" t="str">
        <f t="array" ref="I92">INDEX(F94:F99,MATCH(D91&amp;D92,C94:C99&amp;D94:D99,0))&amp;"/"&amp;INDEX(E94:E99,MATCH(D91&amp;D92,C94:C99&amp;D94:D99,0))</f>
        <v>/</v>
      </c>
      <c r="J92" s="577"/>
      <c r="K92" s="139"/>
      <c r="L92" s="140"/>
      <c r="M92" s="143" t="str">
        <f>IF(ISBLANK(partije!$J$2),"",COUNTIFS(C94:C99,D92,E94:E99,3)+COUNTIFS(D94:D99,D92,F94:F99,3))</f>
        <v/>
      </c>
      <c r="N92" s="143" t="str">
        <f>IF(ISBLANK(partije!$J$2),"",COUNTIFS(C94:C99,D92,E94:E99,"&lt;3")+COUNTIFS(D94:D99,D92,F94:F99,"&lt;3"))</f>
        <v/>
      </c>
      <c r="O92" s="144"/>
      <c r="P92" s="131">
        <v>4</v>
      </c>
      <c r="Q92" s="90" t="e">
        <f>IF(ISBLANK(D92),"*",INDEX(D89:D92,MATCH(P92,O89:O92,0)))</f>
        <v>#N/A</v>
      </c>
      <c r="R92" s="91"/>
    </row>
    <row r="93" spans="1:20" ht="13.5" hidden="1" customHeight="1">
      <c r="A93" s="567"/>
      <c r="B93" s="567"/>
      <c r="C93" s="169"/>
      <c r="E93" s="568" t="s">
        <v>10</v>
      </c>
      <c r="F93" s="568"/>
      <c r="G93" s="569" t="s">
        <v>11</v>
      </c>
      <c r="H93" s="569"/>
      <c r="I93" s="570" t="s">
        <v>4</v>
      </c>
      <c r="J93" s="570"/>
      <c r="K93" s="578" t="s">
        <v>12</v>
      </c>
      <c r="L93" s="578"/>
      <c r="M93" s="197" t="s">
        <v>5</v>
      </c>
      <c r="N93" s="197" t="s">
        <v>6</v>
      </c>
      <c r="O93" s="198" t="s">
        <v>8</v>
      </c>
      <c r="P93" s="199" t="s">
        <v>9</v>
      </c>
      <c r="Q93" s="13"/>
      <c r="R93" s="13"/>
      <c r="S93" s="579" t="s">
        <v>125</v>
      </c>
      <c r="T93" s="579"/>
    </row>
    <row r="94" spans="1:20" ht="13.5" hidden="1" customHeight="1">
      <c r="A94" s="95" t="str">
        <f>IF(ISBLANK(partije!D14),"",partije!D14)</f>
        <v/>
      </c>
      <c r="B94" s="96" t="str">
        <f>IF(ISBLANK(partije!E14),"",partije!E14)</f>
        <v/>
      </c>
      <c r="C94" s="147" t="str">
        <f>INDEX(D89:D92,MATCH(S94,A89:A92,0))</f>
        <v>bye</v>
      </c>
      <c r="D94" s="175" t="str">
        <f>INDEX(D89:D92,MATCH(T94,A89:A92,0))</f>
        <v>bye</v>
      </c>
      <c r="E94" s="148" t="str">
        <f>IF(ISBLANK(partije!J14),"",partije!J14)</f>
        <v/>
      </c>
      <c r="F94" s="148" t="str">
        <f>IF(ISBLANK(partije!K14),"",partije!K14)</f>
        <v/>
      </c>
      <c r="G94" s="580" t="str">
        <f>IF(ISBLANK(partije!L14),"",partije!L14)</f>
        <v/>
      </c>
      <c r="H94" s="580"/>
      <c r="I94" s="580" t="str">
        <f>IF(ISBLANK(partije!M14),"",partije!M14)</f>
        <v/>
      </c>
      <c r="J94" s="580"/>
      <c r="K94" s="580" t="str">
        <f>IF(ISBLANK(partije!N14),"",partije!N14)</f>
        <v/>
      </c>
      <c r="L94" s="580" t="str">
        <f>IF(ISBLANK(partije!M14),"",partije!M14)</f>
        <v/>
      </c>
      <c r="M94" s="150" t="str">
        <f>IF(ISBLANK(partije!O14),"",partije!O14)</f>
        <v/>
      </c>
      <c r="N94" s="149" t="str">
        <f>IF(ISBLANK(partije!P14),"",partije!P14)</f>
        <v/>
      </c>
      <c r="O94" s="149" t="str">
        <f>IF(ISBLANK(partije!Q14),"",partije!Q14)</f>
        <v/>
      </c>
      <c r="P94" s="151" t="str">
        <f>IF(ISBLANK(partije!R14),"",partije!R14)</f>
        <v/>
      </c>
      <c r="S94" s="92">
        <f>$S$10</f>
        <v>1</v>
      </c>
      <c r="T94" s="84">
        <f>$T$10</f>
        <v>3</v>
      </c>
    </row>
    <row r="95" spans="1:20" ht="13.5" hidden="1" customHeight="1">
      <c r="A95" s="97" t="str">
        <f>IF(ISBLANK(partije!D15),"",partije!D15)</f>
        <v/>
      </c>
      <c r="B95" s="98" t="str">
        <f>IF(ISBLANK(partije!E15),"",partije!E15)</f>
        <v/>
      </c>
      <c r="C95" s="152" t="str">
        <f>INDEX(D89:D92,MATCH(S95,A89:A92,0))</f>
        <v>bye</v>
      </c>
      <c r="D95" s="176" t="str">
        <f>INDEX(D89:D92,MATCH(T95,A89:A92,0))</f>
        <v>bye</v>
      </c>
      <c r="E95" s="153" t="str">
        <f>IF(ISBLANK(partije!J15),"",partije!J15)</f>
        <v/>
      </c>
      <c r="F95" s="153" t="str">
        <f>IF(ISBLANK(partije!K15),"",partije!K15)</f>
        <v/>
      </c>
      <c r="G95" s="581" t="str">
        <f>IF(ISBLANK(partije!L15),"",partije!L15)</f>
        <v/>
      </c>
      <c r="H95" s="581"/>
      <c r="I95" s="581" t="str">
        <f>IF(ISBLANK(partije!M15),"",partije!M15)</f>
        <v/>
      </c>
      <c r="J95" s="581"/>
      <c r="K95" s="581" t="str">
        <f>IF(ISBLANK(partije!N15),"",partije!N15)</f>
        <v/>
      </c>
      <c r="L95" s="581" t="str">
        <f>IF(ISBLANK(partije!M15),"",partije!M15)</f>
        <v/>
      </c>
      <c r="M95" s="155" t="str">
        <f>IF(ISBLANK(partije!O15),"",partije!O15)</f>
        <v/>
      </c>
      <c r="N95" s="154" t="str">
        <f>IF(ISBLANK(partije!P15),"",partije!P15)</f>
        <v/>
      </c>
      <c r="O95" s="154" t="str">
        <f>IF(ISBLANK(partije!Q15),"",partije!Q15)</f>
        <v/>
      </c>
      <c r="P95" s="156" t="str">
        <f>IF(ISBLANK(partije!R15),"",partije!R15)</f>
        <v/>
      </c>
      <c r="S95" s="93">
        <f>$S$11</f>
        <v>2</v>
      </c>
      <c r="T95" s="85">
        <f>$T$11</f>
        <v>4</v>
      </c>
    </row>
    <row r="96" spans="1:20" ht="13.5" hidden="1" customHeight="1">
      <c r="A96" s="97" t="str">
        <f>IF(ISBLANK(partije!D80),"",partije!D80)</f>
        <v/>
      </c>
      <c r="B96" s="98" t="str">
        <f>IF(ISBLANK(partije!E80),"",partije!E80)</f>
        <v/>
      </c>
      <c r="C96" s="152" t="str">
        <f>INDEX(D89:D92,MATCH(S96,A89:A92,0))</f>
        <v>bye</v>
      </c>
      <c r="D96" s="176" t="str">
        <f>INDEX(D89:D92,MATCH(T96,A89:A92,0))</f>
        <v>bye</v>
      </c>
      <c r="E96" s="153" t="str">
        <f>IF(ISBLANK(partije!J80),"",partije!J80)</f>
        <v/>
      </c>
      <c r="F96" s="153" t="str">
        <f>IF(ISBLANK(partije!K80),"",partije!K80)</f>
        <v/>
      </c>
      <c r="G96" s="581" t="str">
        <f>IF(ISBLANK(partije!L80),"",partije!L80)</f>
        <v/>
      </c>
      <c r="H96" s="581"/>
      <c r="I96" s="581" t="str">
        <f>IF(ISBLANK(partije!M80),"",partije!M80)</f>
        <v/>
      </c>
      <c r="J96" s="581"/>
      <c r="K96" s="581" t="str">
        <f>IF(ISBLANK(partije!N80),"",partije!N80)</f>
        <v/>
      </c>
      <c r="L96" s="581" t="str">
        <f>IF(ISBLANK(partije!M80),"",partije!M80)</f>
        <v/>
      </c>
      <c r="M96" s="155" t="str">
        <f>IF(ISBLANK(partije!O80),"",partije!O80)</f>
        <v/>
      </c>
      <c r="N96" s="154" t="str">
        <f>IF(ISBLANK(partije!P80),"",partije!P80)</f>
        <v/>
      </c>
      <c r="O96" s="154" t="str">
        <f>IF(ISBLANK(partije!Q80),"",partije!Q80)</f>
        <v/>
      </c>
      <c r="P96" s="156" t="str">
        <f>IF(ISBLANK(partije!R80),"",partije!R80)</f>
        <v/>
      </c>
      <c r="S96" s="93">
        <f>$S$12</f>
        <v>1</v>
      </c>
      <c r="T96" s="85">
        <f>$T$12</f>
        <v>2</v>
      </c>
    </row>
    <row r="97" spans="1:20" ht="13.5" hidden="1" customHeight="1">
      <c r="A97" s="97" t="str">
        <f>IF(ISBLANK(partije!D81),"",partije!D81)</f>
        <v/>
      </c>
      <c r="B97" s="98" t="str">
        <f>IF(ISBLANK(partije!E81),"",partije!E81)</f>
        <v/>
      </c>
      <c r="C97" s="152" t="str">
        <f>INDEX(D89:D92,MATCH(S97,A89:A92,0))</f>
        <v>bye</v>
      </c>
      <c r="D97" s="176" t="str">
        <f>INDEX(D89:D92,MATCH(T97,A89:A92,0))</f>
        <v>bye</v>
      </c>
      <c r="E97" s="153" t="str">
        <f>IF(ISBLANK(partije!J81),"",partije!J81)</f>
        <v/>
      </c>
      <c r="F97" s="153" t="str">
        <f>IF(ISBLANK(partije!K81),"",partije!K81)</f>
        <v/>
      </c>
      <c r="G97" s="581" t="str">
        <f>IF(ISBLANK(partije!L81),"",partije!L81)</f>
        <v/>
      </c>
      <c r="H97" s="581"/>
      <c r="I97" s="581" t="str">
        <f>IF(ISBLANK(partije!M81),"",partije!M81)</f>
        <v/>
      </c>
      <c r="J97" s="581"/>
      <c r="K97" s="581" t="str">
        <f>IF(ISBLANK(partije!N81),"",partije!N81)</f>
        <v/>
      </c>
      <c r="L97" s="581" t="str">
        <f>IF(ISBLANK(partije!M81),"",partije!M81)</f>
        <v/>
      </c>
      <c r="M97" s="155" t="str">
        <f>IF(ISBLANK(partije!O81),"",partije!O81)</f>
        <v/>
      </c>
      <c r="N97" s="154" t="str">
        <f>IF(ISBLANK(partije!P81),"",partije!P81)</f>
        <v/>
      </c>
      <c r="O97" s="154" t="str">
        <f>IF(ISBLANK(partije!Q81),"",partije!Q81)</f>
        <v/>
      </c>
      <c r="P97" s="156" t="str">
        <f>IF(ISBLANK(partije!R81),"",partije!R81)</f>
        <v/>
      </c>
      <c r="S97" s="93">
        <f>$S$13</f>
        <v>3</v>
      </c>
      <c r="T97" s="85">
        <f>$T$13</f>
        <v>4</v>
      </c>
    </row>
    <row r="98" spans="1:20" ht="13.5" hidden="1" customHeight="1">
      <c r="A98" s="97" t="str">
        <f>IF(ISBLANK(partije!D146),"",partije!D146)</f>
        <v/>
      </c>
      <c r="B98" s="98" t="str">
        <f>IF(ISBLANK(partije!E146),"",partije!E146)</f>
        <v/>
      </c>
      <c r="C98" s="152" t="str">
        <f>INDEX(D89:D92,MATCH(S98,A89:A92,0))</f>
        <v>bye</v>
      </c>
      <c r="D98" s="176" t="str">
        <f>INDEX(D89:D92,MATCH(T98,A89:A92,0))</f>
        <v>bye</v>
      </c>
      <c r="E98" s="153" t="str">
        <f>IF(ISBLANK(partije!J146),"",partije!J146)</f>
        <v/>
      </c>
      <c r="F98" s="153" t="str">
        <f>IF(ISBLANK(partije!K146),"",partije!K146)</f>
        <v/>
      </c>
      <c r="G98" s="581" t="str">
        <f>IF(ISBLANK(partije!L146),"",partije!L146)</f>
        <v/>
      </c>
      <c r="H98" s="581"/>
      <c r="I98" s="581" t="str">
        <f>IF(ISBLANK(partije!M146),"",partije!M146)</f>
        <v/>
      </c>
      <c r="J98" s="581"/>
      <c r="K98" s="581" t="str">
        <f>IF(ISBLANK(partije!N146),"",partije!N146)</f>
        <v/>
      </c>
      <c r="L98" s="581" t="str">
        <f>IF(ISBLANK(partije!M146),"",partije!M146)</f>
        <v/>
      </c>
      <c r="M98" s="155" t="str">
        <f>IF(ISBLANK(partije!O146),"",partije!O146)</f>
        <v/>
      </c>
      <c r="N98" s="154" t="str">
        <f>IF(ISBLANK(partije!P146),"",partije!P146)</f>
        <v/>
      </c>
      <c r="O98" s="154" t="str">
        <f>IF(ISBLANK(partije!Q146),"",partije!Q146)</f>
        <v/>
      </c>
      <c r="P98" s="156" t="str">
        <f>IF(ISBLANK(partije!R146),"",partije!R146)</f>
        <v/>
      </c>
      <c r="S98" s="93">
        <f>$S$14</f>
        <v>1</v>
      </c>
      <c r="T98" s="85">
        <f>$T$14</f>
        <v>4</v>
      </c>
    </row>
    <row r="99" spans="1:20" ht="13.5" hidden="1" customHeight="1">
      <c r="A99" s="99" t="str">
        <f>IF(ISBLANK(partije!D147),"",partije!D147)</f>
        <v/>
      </c>
      <c r="B99" s="100" t="str">
        <f>IF(ISBLANK(partije!E147),"",partije!E147)</f>
        <v/>
      </c>
      <c r="C99" s="157" t="str">
        <f>INDEX(D89:D92,MATCH(S99,A89:A92,0))</f>
        <v>bye</v>
      </c>
      <c r="D99" s="177" t="str">
        <f>INDEX(D89:D92,MATCH(T99,A89:A92,0))</f>
        <v>bye</v>
      </c>
      <c r="E99" s="158" t="str">
        <f>IF(ISBLANK(partije!J147),"",partije!J147)</f>
        <v/>
      </c>
      <c r="F99" s="158" t="str">
        <f>IF(ISBLANK(partije!K147),"",partije!K147)</f>
        <v/>
      </c>
      <c r="G99" s="571" t="str">
        <f>IF(ISBLANK(partije!L147),"",partije!L147)</f>
        <v/>
      </c>
      <c r="H99" s="571"/>
      <c r="I99" s="571" t="str">
        <f>IF(ISBLANK(partije!M147),"",partije!M147)</f>
        <v/>
      </c>
      <c r="J99" s="571"/>
      <c r="K99" s="571" t="str">
        <f>IF(ISBLANK(partije!N147),"",partije!N147)</f>
        <v/>
      </c>
      <c r="L99" s="571" t="str">
        <f>IF(ISBLANK(partije!M147),"",partije!M147)</f>
        <v/>
      </c>
      <c r="M99" s="160" t="str">
        <f>IF(ISBLANK(partije!O147),"",partije!O147)</f>
        <v/>
      </c>
      <c r="N99" s="159" t="str">
        <f>IF(ISBLANK(partije!P147),"",partije!P147)</f>
        <v/>
      </c>
      <c r="O99" s="159" t="str">
        <f>IF(ISBLANK(partije!Q147),"",partije!Q147)</f>
        <v/>
      </c>
      <c r="P99" s="161" t="str">
        <f>IF(ISBLANK(partije!R147),"",partije!R147)</f>
        <v/>
      </c>
      <c r="S99" s="94">
        <f>$S$15</f>
        <v>2</v>
      </c>
      <c r="T99" s="86">
        <f>$T$15</f>
        <v>3</v>
      </c>
    </row>
    <row r="101" spans="1:20" ht="13.5" customHeight="1">
      <c r="B101" s="12"/>
      <c r="C101" s="168"/>
      <c r="D101" s="145" t="s">
        <v>33</v>
      </c>
      <c r="E101" s="132"/>
      <c r="F101" s="132"/>
      <c r="G101" s="132"/>
      <c r="H101" s="132"/>
      <c r="I101" s="133"/>
      <c r="J101" s="133"/>
      <c r="K101" s="132"/>
      <c r="L101" s="132"/>
      <c r="M101" s="132"/>
      <c r="N101" s="134"/>
      <c r="O101" s="135"/>
      <c r="P101" s="132"/>
      <c r="Q101" s="13"/>
      <c r="R101" s="13"/>
    </row>
    <row r="102" spans="1:20" ht="13.5" customHeight="1">
      <c r="B102" s="208" t="s">
        <v>0</v>
      </c>
      <c r="C102" s="211"/>
      <c r="D102" s="172" t="s">
        <v>1</v>
      </c>
      <c r="E102" s="572">
        <v>1</v>
      </c>
      <c r="F102" s="572"/>
      <c r="G102" s="572">
        <v>2</v>
      </c>
      <c r="H102" s="572"/>
      <c r="I102" s="573">
        <v>3</v>
      </c>
      <c r="J102" s="573"/>
      <c r="K102" s="572">
        <v>4</v>
      </c>
      <c r="L102" s="572"/>
      <c r="M102" s="136" t="s">
        <v>2</v>
      </c>
      <c r="N102" s="136" t="s">
        <v>3</v>
      </c>
      <c r="O102" s="137" t="s">
        <v>7</v>
      </c>
      <c r="P102" s="138"/>
      <c r="Q102" s="49" t="s">
        <v>66</v>
      </c>
      <c r="R102" s="50"/>
    </row>
    <row r="103" spans="1:20" ht="13.5" customHeight="1">
      <c r="A103" s="81">
        <v>1</v>
      </c>
      <c r="B103" s="209">
        <v>81</v>
      </c>
      <c r="C103" s="212" t="str">
        <f>IF(ISNA(MATCH(B103,spisak!$F$4:$F$260,0)),"",INDEX(spisak!$C$4:$C$260,MATCH(B103,spisak!$F$4:$F$260,0)))</f>
        <v/>
      </c>
      <c r="D103" s="173" t="str">
        <f>IF(ISNA(MATCH(B103,spisak!$F$4:$F$260,0)),"bye",INDEX(spisak!$B$4:$B$260,MATCH(B103,spisak!$F$4:$F$260,0)))</f>
        <v>bye</v>
      </c>
      <c r="E103" s="139"/>
      <c r="F103" s="140"/>
      <c r="G103" s="574" t="str">
        <f t="array" ref="G103">INDEX(E108:E113,MATCH(D103&amp;D104,C108:C113&amp;D108:D113,0))&amp;"/"&amp;INDEX(F108:F113,MATCH(D103&amp;D104,C108:C113&amp;D108:D113,0))</f>
        <v>/</v>
      </c>
      <c r="H103" s="575"/>
      <c r="I103" s="574" t="str">
        <f t="array" ref="I103">INDEX(E108:E113,MATCH(D103&amp;D105,C108:C113&amp;D108:D113,0))&amp;"/"&amp;INDEX(F108:F113,MATCH(D103&amp;D105,C108:C113&amp;D108:D113,0))</f>
        <v>/</v>
      </c>
      <c r="J103" s="575"/>
      <c r="K103" s="574" t="str">
        <f t="array" ref="K103">INDEX(E108:E113,MATCH(D103&amp;D106,C108:C113&amp;D108:D113,0))&amp;"/"&amp;INDEX(F108:F113,MATCH(D103&amp;D106,C108:C113&amp;D108:D113,0))</f>
        <v>/</v>
      </c>
      <c r="L103" s="575"/>
      <c r="M103" s="141" t="str">
        <f>IF(ISBLANK(partije!$J$2),"",COUNTIFS(C108:C113,D103,E108:E113,3)+COUNTIFS(D108:D113,D103,F108:F113,3))</f>
        <v/>
      </c>
      <c r="N103" s="141" t="str">
        <f>IF(ISBLANK(partije!$J$2),"",COUNTIFS(C108:C113,D103,E108:E113,"&lt;3")+COUNTIFS(D108:D113,D103,F108:F113,"&lt;3"))</f>
        <v/>
      </c>
      <c r="O103" s="247"/>
      <c r="P103" s="131">
        <v>1</v>
      </c>
      <c r="Q103" s="88" t="e">
        <f>IF(ISBLANK(D103),"*",INDEX(D103:D106,MATCH(P103,O103:O106,0)))</f>
        <v>#N/A</v>
      </c>
      <c r="R103" s="89"/>
    </row>
    <row r="104" spans="1:20" ht="13.5" customHeight="1">
      <c r="A104" s="81">
        <v>2</v>
      </c>
      <c r="B104" s="209">
        <v>82</v>
      </c>
      <c r="C104" s="212" t="str">
        <f>IF(ISNA(MATCH(B104,spisak!$F$4:$F$260,0)),"",INDEX(spisak!$C$4:$C$260,MATCH(B104,spisak!$F$4:$F$260,0)))</f>
        <v/>
      </c>
      <c r="D104" s="173" t="str">
        <f>IF(ISNA(MATCH(B104,spisak!$F$4:$F$260,0)),"bye",INDEX(spisak!$B$4:$B$260,MATCH(B104,spisak!$F$4:$F$260,0)))</f>
        <v>bye</v>
      </c>
      <c r="E104" s="574" t="str">
        <f t="array" ref="E104">INDEX(F108:F113,MATCH(D103&amp;D104,C108:C113&amp;D108:D113,0))&amp;"/"&amp;INDEX(E108:E113,MATCH(D103&amp;D104,C108:C113&amp;D108:D113,0))</f>
        <v>/</v>
      </c>
      <c r="F104" s="575"/>
      <c r="G104" s="139"/>
      <c r="H104" s="140"/>
      <c r="I104" s="574" t="str">
        <f t="array" ref="I104">INDEX(E108:E113,MATCH(D104&amp;D105,C108:C113&amp;D108:D113,0))&amp;"/"&amp;INDEX(F108:F113,MATCH(D104&amp;D105,C108:C113&amp;D108:D113,0))</f>
        <v>/</v>
      </c>
      <c r="J104" s="575"/>
      <c r="K104" s="574" t="str">
        <f t="array" ref="K104">INDEX(E108:E113,MATCH(D104&amp;D106,C108:C113&amp;D108:D113,0))&amp;"/"&amp;INDEX(F108:F113,MATCH(D104&amp;D106,C108:C113&amp;D108:D113,0))</f>
        <v>/</v>
      </c>
      <c r="L104" s="575"/>
      <c r="M104" s="141" t="str">
        <f>IF(ISBLANK(partije!$J$2),"",COUNTIFS(C108:C113,D104,E108:E113,3)+COUNTIFS(D108:D113,D104,F108:F113,3))</f>
        <v/>
      </c>
      <c r="N104" s="141" t="str">
        <f>IF(ISBLANK(partije!$J$2),"",COUNTIFS(C108:C113,D104,E108:E113,"&lt;3")+COUNTIFS(D108:D113,D104,F108:F113,"&lt;3"))</f>
        <v/>
      </c>
      <c r="O104" s="247"/>
      <c r="P104" s="131">
        <v>2</v>
      </c>
      <c r="Q104" s="90" t="e">
        <f>IF(ISBLANK(D104),"*",INDEX(D103:D106,MATCH(P104,O103:O106,0)))</f>
        <v>#N/A</v>
      </c>
      <c r="R104" s="91"/>
    </row>
    <row r="105" spans="1:20" ht="13.5" customHeight="1">
      <c r="A105" s="81">
        <v>3</v>
      </c>
      <c r="B105" s="209">
        <v>83</v>
      </c>
      <c r="C105" s="212" t="str">
        <f>IF(ISNA(MATCH(B105,spisak!$F$4:$F$260,0)),"",INDEX(spisak!$C$4:$C$260,MATCH(B105,spisak!$F$4:$F$260,0)))</f>
        <v/>
      </c>
      <c r="D105" s="173" t="str">
        <f>IF(ISNA(MATCH(B105,spisak!$F$4:$F$260,0)),"bye",INDEX(spisak!$B$4:$B$260,MATCH(B105,spisak!$F$4:$F$260,0)))</f>
        <v>bye</v>
      </c>
      <c r="E105" s="574" t="str">
        <f t="array" ref="E105">INDEX(F108:F113,MATCH(D103&amp;D105,C108:C113&amp;D108:D113,0))&amp;"/"&amp;INDEX(E108:E113,MATCH(D103&amp;D105,C108:C113&amp;D108:D113,0))</f>
        <v>/</v>
      </c>
      <c r="F105" s="575"/>
      <c r="G105" s="574" t="str">
        <f t="array" ref="G105">INDEX(F108:F113,MATCH(D104&amp;D105,C108:C113&amp;D108:D113,0))&amp;"/"&amp;INDEX(E108:E113,MATCH(D104&amp;D105,C108:C113&amp;D108:D113,0))</f>
        <v>/</v>
      </c>
      <c r="H105" s="575"/>
      <c r="I105" s="139"/>
      <c r="J105" s="140"/>
      <c r="K105" s="574" t="str">
        <f t="array" ref="K105">INDEX(E108:E113,MATCH(D105&amp;D106,C108:C113&amp;D108:D113,0))&amp;"/"&amp;INDEX(F108:F113,MATCH(D105&amp;D106,C108:C113&amp;D108:D113,0))</f>
        <v>/</v>
      </c>
      <c r="L105" s="575"/>
      <c r="M105" s="141" t="str">
        <f>IF(ISBLANK(partije!$J$2),"",COUNTIFS(C108:C113,D105,E108:E113,3)+COUNTIFS(D108:D113,D105,F108:F113,3))</f>
        <v/>
      </c>
      <c r="N105" s="141" t="str">
        <f>IF(ISBLANK(partije!$J$2),"",COUNTIFS(C108:C113,D105,E108:E113,"&lt;3")+COUNTIFS(D108:D113,D105,F108:F113,"&lt;3"))</f>
        <v/>
      </c>
      <c r="O105" s="247"/>
      <c r="P105" s="131">
        <v>3</v>
      </c>
      <c r="Q105" s="90" t="e">
        <f>IF(ISBLANK(D105),"*",INDEX(D103:D106,MATCH(P105,O103:O106,0)))</f>
        <v>#N/A</v>
      </c>
      <c r="R105" s="91"/>
    </row>
    <row r="106" spans="1:20" ht="13.5" customHeight="1">
      <c r="A106" s="82">
        <v>4</v>
      </c>
      <c r="B106" s="210">
        <v>84</v>
      </c>
      <c r="C106" s="213" t="str">
        <f>IF(ISNA(MATCH(B106,spisak!$F$4:$F$260,0)),"",INDEX(spisak!$C$4:$C$260,MATCH(B106,spisak!$F$4:$F$260,0)))</f>
        <v/>
      </c>
      <c r="D106" s="174" t="str">
        <f>IF(ISNA(MATCH(B106,spisak!$F$4:$F$260,0)),"bye",INDEX(spisak!$B$4:$B$260,MATCH(B106,spisak!$F$4:$F$260,0)))</f>
        <v>bye</v>
      </c>
      <c r="E106" s="576" t="str">
        <f t="array" ref="E106">INDEX(F108:F113,MATCH(D103&amp;D106,C108:C113&amp;D108:D113,0))&amp;"/"&amp;INDEX(E108:E113,MATCH(D103&amp;D106,C108:C113&amp;D108:D113,0))</f>
        <v>/</v>
      </c>
      <c r="F106" s="577"/>
      <c r="G106" s="576" t="str">
        <f t="array" ref="G106">INDEX(F108:F113,MATCH(D104&amp;D106,C108:C113&amp;D108:D113,0))&amp;"/"&amp;INDEX(E108:E113,MATCH(D104&amp;D106,C108:C113&amp;D108:D113,0))</f>
        <v>/</v>
      </c>
      <c r="H106" s="577"/>
      <c r="I106" s="576" t="str">
        <f t="array" ref="I106">INDEX(F108:F113,MATCH(D105&amp;D106,C108:C113&amp;D108:D113,0))&amp;"/"&amp;INDEX(E108:E113,MATCH(D105&amp;D106,C108:C113&amp;D108:D113,0))</f>
        <v>/</v>
      </c>
      <c r="J106" s="577"/>
      <c r="K106" s="139"/>
      <c r="L106" s="140"/>
      <c r="M106" s="143" t="str">
        <f>IF(ISBLANK(partije!$J$2),"",COUNTIFS(C108:C113,D106,E108:E113,3)+COUNTIFS(D108:D113,D106,F108:F113,3))</f>
        <v/>
      </c>
      <c r="N106" s="143" t="str">
        <f>IF(ISBLANK(partije!$J$2),"",COUNTIFS(C108:C113,D106,E108:E113,"&lt;3")+COUNTIFS(D108:D113,D106,F108:F113,"&lt;3"))</f>
        <v/>
      </c>
      <c r="O106" s="248"/>
      <c r="P106" s="131">
        <v>4</v>
      </c>
      <c r="Q106" s="90" t="e">
        <f>IF(ISBLANK(D106),"*",INDEX(D103:D106,MATCH(P106,O103:O106,0)))</f>
        <v>#N/A</v>
      </c>
      <c r="R106" s="91"/>
    </row>
    <row r="107" spans="1:20" ht="13.5" hidden="1" customHeight="1">
      <c r="A107" s="567"/>
      <c r="B107" s="567"/>
      <c r="C107" s="169"/>
      <c r="E107" s="568" t="s">
        <v>10</v>
      </c>
      <c r="F107" s="568"/>
      <c r="G107" s="569" t="s">
        <v>11</v>
      </c>
      <c r="H107" s="569"/>
      <c r="I107" s="570" t="s">
        <v>4</v>
      </c>
      <c r="J107" s="570"/>
      <c r="K107" s="578" t="s">
        <v>12</v>
      </c>
      <c r="L107" s="578"/>
      <c r="M107" s="197" t="s">
        <v>5</v>
      </c>
      <c r="N107" s="197" t="s">
        <v>6</v>
      </c>
      <c r="O107" s="198" t="s">
        <v>8</v>
      </c>
      <c r="P107" s="199" t="s">
        <v>9</v>
      </c>
      <c r="Q107" s="13"/>
      <c r="R107" s="13"/>
      <c r="S107" s="83" t="s">
        <v>125</v>
      </c>
      <c r="T107" s="83"/>
    </row>
    <row r="108" spans="1:20" ht="13.5" hidden="1" customHeight="1">
      <c r="A108" s="95" t="str">
        <f>IF(ISBLANK(partije!D16),"",partije!D16)</f>
        <v/>
      </c>
      <c r="B108" s="96" t="str">
        <f>IF(ISBLANK(partije!E16),"",partije!E16)</f>
        <v/>
      </c>
      <c r="C108" s="147" t="str">
        <f>INDEX(D103:D106,MATCH(S108,A103:A106,0))</f>
        <v>bye</v>
      </c>
      <c r="D108" s="175" t="str">
        <f>INDEX(D103:D106,MATCH(T108,A103:A106,0))</f>
        <v>bye</v>
      </c>
      <c r="E108" s="148" t="str">
        <f>IF(ISBLANK(partije!J16),"",partije!J16)</f>
        <v/>
      </c>
      <c r="F108" s="148" t="str">
        <f>IF(ISBLANK(partije!K16),"",partije!K16)</f>
        <v/>
      </c>
      <c r="G108" s="580" t="str">
        <f>IF(ISBLANK(partije!L16),"",partije!L16)</f>
        <v/>
      </c>
      <c r="H108" s="580"/>
      <c r="I108" s="580" t="str">
        <f>IF(ISBLANK(partije!M16),"",partije!M16)</f>
        <v/>
      </c>
      <c r="J108" s="580"/>
      <c r="K108" s="580" t="str">
        <f>IF(ISBLANK(partije!N16),"",partije!N16)</f>
        <v/>
      </c>
      <c r="L108" s="580" t="str">
        <f>IF(ISBLANK(partije!M16),"",partije!M16)</f>
        <v/>
      </c>
      <c r="M108" s="150" t="str">
        <f>IF(ISBLANK(partije!O16),"",partije!O16)</f>
        <v/>
      </c>
      <c r="N108" s="149" t="str">
        <f>IF(ISBLANK(partije!P16),"",partije!P16)</f>
        <v/>
      </c>
      <c r="O108" s="149" t="str">
        <f>IF(ISBLANK(partije!Q16),"",partije!Q16)</f>
        <v/>
      </c>
      <c r="P108" s="151" t="str">
        <f>IF(ISBLANK(partije!R16),"",partije!R16)</f>
        <v/>
      </c>
      <c r="S108" s="92">
        <f>$S$10</f>
        <v>1</v>
      </c>
      <c r="T108" s="84">
        <f>$T$10</f>
        <v>3</v>
      </c>
    </row>
    <row r="109" spans="1:20" ht="13.5" hidden="1" customHeight="1">
      <c r="A109" s="97" t="str">
        <f>IF(ISBLANK(partije!D17),"",partije!D17)</f>
        <v/>
      </c>
      <c r="B109" s="98" t="str">
        <f>IF(ISBLANK(partije!E17),"",partije!E17)</f>
        <v/>
      </c>
      <c r="C109" s="152" t="str">
        <f>INDEX(D103:D106,MATCH(S109,A103:A106,0))</f>
        <v>bye</v>
      </c>
      <c r="D109" s="176" t="str">
        <f>INDEX(D103:D106,MATCH(T109,A103:A106,0))</f>
        <v>bye</v>
      </c>
      <c r="E109" s="153" t="str">
        <f>IF(ISBLANK(partije!J17),"",partije!J17)</f>
        <v/>
      </c>
      <c r="F109" s="153" t="str">
        <f>IF(ISBLANK(partije!K17),"",partije!K17)</f>
        <v/>
      </c>
      <c r="G109" s="581" t="str">
        <f>IF(ISBLANK(partije!L17),"",partije!L17)</f>
        <v/>
      </c>
      <c r="H109" s="581"/>
      <c r="I109" s="581" t="str">
        <f>IF(ISBLANK(partije!M17),"",partije!M17)</f>
        <v/>
      </c>
      <c r="J109" s="581"/>
      <c r="K109" s="581" t="str">
        <f>IF(ISBLANK(partije!N17),"",partije!N17)</f>
        <v/>
      </c>
      <c r="L109" s="581" t="str">
        <f>IF(ISBLANK(partije!M17),"",partije!M17)</f>
        <v/>
      </c>
      <c r="M109" s="155" t="str">
        <f>IF(ISBLANK(partije!O17),"",partije!O17)</f>
        <v/>
      </c>
      <c r="N109" s="154" t="str">
        <f>IF(ISBLANK(partije!P17),"",partije!P17)</f>
        <v/>
      </c>
      <c r="O109" s="154" t="str">
        <f>IF(ISBLANK(partije!Q17),"",partije!Q17)</f>
        <v/>
      </c>
      <c r="P109" s="156" t="str">
        <f>IF(ISBLANK(partije!R17),"",partije!R17)</f>
        <v/>
      </c>
      <c r="S109" s="93">
        <f>$S$11</f>
        <v>2</v>
      </c>
      <c r="T109" s="85">
        <f>$T$11</f>
        <v>4</v>
      </c>
    </row>
    <row r="110" spans="1:20" ht="13.5" hidden="1" customHeight="1">
      <c r="A110" s="97" t="str">
        <f>IF(ISBLANK(partije!D82),"",partije!D82)</f>
        <v/>
      </c>
      <c r="B110" s="98" t="str">
        <f>IF(ISBLANK(partije!E82),"",partije!E82)</f>
        <v/>
      </c>
      <c r="C110" s="152" t="str">
        <f>INDEX(D103:D106,MATCH(S110,A103:A106,0))</f>
        <v>bye</v>
      </c>
      <c r="D110" s="176" t="str">
        <f>INDEX(D103:D106,MATCH(T110,A103:A106,0))</f>
        <v>bye</v>
      </c>
      <c r="E110" s="153" t="str">
        <f>IF(ISBLANK(partije!J82),"",partije!J82)</f>
        <v/>
      </c>
      <c r="F110" s="153" t="str">
        <f>IF(ISBLANK(partije!K82),"",partije!K82)</f>
        <v/>
      </c>
      <c r="G110" s="581" t="str">
        <f>IF(ISBLANK(partije!L82),"",partije!L82)</f>
        <v/>
      </c>
      <c r="H110" s="581"/>
      <c r="I110" s="581" t="str">
        <f>IF(ISBLANK(partije!M82),"",partije!M82)</f>
        <v/>
      </c>
      <c r="J110" s="581"/>
      <c r="K110" s="581" t="str">
        <f>IF(ISBLANK(partije!N82),"",partije!N82)</f>
        <v/>
      </c>
      <c r="L110" s="581" t="str">
        <f>IF(ISBLANK(partije!M82),"",partije!M82)</f>
        <v/>
      </c>
      <c r="M110" s="155" t="str">
        <f>IF(ISBLANK(partije!O82),"",partije!O82)</f>
        <v/>
      </c>
      <c r="N110" s="154" t="str">
        <f>IF(ISBLANK(partije!P82),"",partije!P82)</f>
        <v/>
      </c>
      <c r="O110" s="154" t="str">
        <f>IF(ISBLANK(partije!Q82),"",partije!Q82)</f>
        <v/>
      </c>
      <c r="P110" s="156" t="str">
        <f>IF(ISBLANK(partije!R82),"",partije!R82)</f>
        <v/>
      </c>
      <c r="S110" s="93">
        <f>$S$12</f>
        <v>1</v>
      </c>
      <c r="T110" s="85">
        <f>$T$12</f>
        <v>2</v>
      </c>
    </row>
    <row r="111" spans="1:20" ht="13.5" hidden="1" customHeight="1">
      <c r="A111" s="97" t="str">
        <f>IF(ISBLANK(partije!D83),"",partije!D83)</f>
        <v/>
      </c>
      <c r="B111" s="98" t="str">
        <f>IF(ISBLANK(partije!E83),"",partije!E83)</f>
        <v/>
      </c>
      <c r="C111" s="152" t="str">
        <f>INDEX(D103:D106,MATCH(S111,A103:A106,0))</f>
        <v>bye</v>
      </c>
      <c r="D111" s="176" t="str">
        <f>INDEX(D103:D106,MATCH(T111,A103:A106,0))</f>
        <v>bye</v>
      </c>
      <c r="E111" s="153" t="str">
        <f>IF(ISBLANK(partije!J83),"",partije!J83)</f>
        <v/>
      </c>
      <c r="F111" s="153" t="str">
        <f>IF(ISBLANK(partije!K83),"",partije!K83)</f>
        <v/>
      </c>
      <c r="G111" s="581" t="str">
        <f>IF(ISBLANK(partije!L83),"",partije!L83)</f>
        <v/>
      </c>
      <c r="H111" s="581"/>
      <c r="I111" s="581" t="str">
        <f>IF(ISBLANK(partije!M83),"",partije!M83)</f>
        <v/>
      </c>
      <c r="J111" s="581"/>
      <c r="K111" s="581" t="str">
        <f>IF(ISBLANK(partije!N83),"",partije!N83)</f>
        <v/>
      </c>
      <c r="L111" s="581" t="str">
        <f>IF(ISBLANK(partije!M83),"",partije!M83)</f>
        <v/>
      </c>
      <c r="M111" s="155" t="str">
        <f>IF(ISBLANK(partije!O83),"",partije!O83)</f>
        <v/>
      </c>
      <c r="N111" s="154" t="str">
        <f>IF(ISBLANK(partije!P83),"",partije!P83)</f>
        <v/>
      </c>
      <c r="O111" s="154" t="str">
        <f>IF(ISBLANK(partije!Q83),"",partije!Q83)</f>
        <v/>
      </c>
      <c r="P111" s="156" t="str">
        <f>IF(ISBLANK(partije!R83),"",partije!R83)</f>
        <v/>
      </c>
      <c r="S111" s="93">
        <f>$S$13</f>
        <v>3</v>
      </c>
      <c r="T111" s="85">
        <f>$T$13</f>
        <v>4</v>
      </c>
    </row>
    <row r="112" spans="1:20" ht="13.5" hidden="1" customHeight="1">
      <c r="A112" s="97" t="str">
        <f>IF(ISBLANK(partije!D148),"",partije!D148)</f>
        <v/>
      </c>
      <c r="B112" s="98" t="str">
        <f>IF(ISBLANK(partije!E148),"",partije!E148)</f>
        <v/>
      </c>
      <c r="C112" s="152" t="str">
        <f>INDEX(D103:D106,MATCH(S112,A103:A106,0))</f>
        <v>bye</v>
      </c>
      <c r="D112" s="176" t="str">
        <f>INDEX(D103:D106,MATCH(T112,A103:A106,0))</f>
        <v>bye</v>
      </c>
      <c r="E112" s="153" t="str">
        <f>IF(ISBLANK(partije!J148),"",partije!J148)</f>
        <v/>
      </c>
      <c r="F112" s="153" t="str">
        <f>IF(ISBLANK(partije!K148),"",partije!K148)</f>
        <v/>
      </c>
      <c r="G112" s="581" t="str">
        <f>IF(ISBLANK(partije!L148),"",partije!L148)</f>
        <v/>
      </c>
      <c r="H112" s="581"/>
      <c r="I112" s="581" t="str">
        <f>IF(ISBLANK(partije!M148),"",partije!M148)</f>
        <v/>
      </c>
      <c r="J112" s="581"/>
      <c r="K112" s="581" t="str">
        <f>IF(ISBLANK(partije!N148),"",partije!N148)</f>
        <v/>
      </c>
      <c r="L112" s="581" t="str">
        <f>IF(ISBLANK(partije!M148),"",partije!M148)</f>
        <v/>
      </c>
      <c r="M112" s="155" t="str">
        <f>IF(ISBLANK(partije!O148),"",partije!O148)</f>
        <v/>
      </c>
      <c r="N112" s="154" t="str">
        <f>IF(ISBLANK(partije!P148),"",partije!P148)</f>
        <v/>
      </c>
      <c r="O112" s="154" t="str">
        <f>IF(ISBLANK(partije!Q148),"",partije!Q148)</f>
        <v/>
      </c>
      <c r="P112" s="156" t="str">
        <f>IF(ISBLANK(partije!R148),"",partije!R148)</f>
        <v/>
      </c>
      <c r="S112" s="93">
        <f>$S$14</f>
        <v>1</v>
      </c>
      <c r="T112" s="85">
        <f>$T$14</f>
        <v>4</v>
      </c>
    </row>
    <row r="113" spans="1:20" ht="13.5" hidden="1" customHeight="1">
      <c r="A113" s="99" t="str">
        <f>IF(ISBLANK(partije!D149),"",partije!D149)</f>
        <v/>
      </c>
      <c r="B113" s="100" t="str">
        <f>IF(ISBLANK(partije!E149),"",partije!E149)</f>
        <v/>
      </c>
      <c r="C113" s="157" t="str">
        <f>INDEX(D103:D106,MATCH(S113,A103:A106,0))</f>
        <v>bye</v>
      </c>
      <c r="D113" s="177" t="str">
        <f>INDEX(D103:D106,MATCH(T113,A103:A106,0))</f>
        <v>bye</v>
      </c>
      <c r="E113" s="158" t="str">
        <f>IF(ISBLANK(partije!J149),"",partije!J149)</f>
        <v/>
      </c>
      <c r="F113" s="158" t="str">
        <f>IF(ISBLANK(partije!K149),"",partije!K149)</f>
        <v/>
      </c>
      <c r="G113" s="571" t="str">
        <f>IF(ISBLANK(partije!L149),"",partije!L149)</f>
        <v/>
      </c>
      <c r="H113" s="571"/>
      <c r="I113" s="571" t="str">
        <f>IF(ISBLANK(partije!M149),"",partije!M149)</f>
        <v/>
      </c>
      <c r="J113" s="571"/>
      <c r="K113" s="571" t="str">
        <f>IF(ISBLANK(partije!N149),"",partije!N149)</f>
        <v/>
      </c>
      <c r="L113" s="571" t="str">
        <f>IF(ISBLANK(partije!M149),"",partije!M149)</f>
        <v/>
      </c>
      <c r="M113" s="160" t="str">
        <f>IF(ISBLANK(partije!O149),"",partije!O149)</f>
        <v/>
      </c>
      <c r="N113" s="159" t="str">
        <f>IF(ISBLANK(partije!P149),"",partije!P149)</f>
        <v/>
      </c>
      <c r="O113" s="159" t="str">
        <f>IF(ISBLANK(partije!Q149),"",partije!Q149)</f>
        <v/>
      </c>
      <c r="P113" s="161" t="str">
        <f>IF(ISBLANK(partije!R149),"",partije!R149)</f>
        <v/>
      </c>
      <c r="S113" s="94">
        <f>$S$15</f>
        <v>2</v>
      </c>
      <c r="T113" s="86">
        <f>$T$15</f>
        <v>3</v>
      </c>
    </row>
    <row r="115" spans="1:20" ht="13.5" customHeight="1">
      <c r="B115" s="12"/>
      <c r="C115" s="168"/>
      <c r="D115" s="145" t="s">
        <v>34</v>
      </c>
      <c r="E115" s="132"/>
      <c r="F115" s="132"/>
      <c r="G115" s="132"/>
      <c r="H115" s="132"/>
      <c r="I115" s="133"/>
      <c r="J115" s="133"/>
      <c r="K115" s="132"/>
      <c r="L115" s="132"/>
      <c r="M115" s="132"/>
      <c r="N115" s="134"/>
      <c r="O115" s="135"/>
      <c r="P115" s="132"/>
      <c r="Q115" s="13"/>
      <c r="R115" s="13"/>
    </row>
    <row r="116" spans="1:20" ht="13.5" customHeight="1">
      <c r="B116" s="208" t="s">
        <v>0</v>
      </c>
      <c r="C116" s="211"/>
      <c r="D116" s="172" t="s">
        <v>1</v>
      </c>
      <c r="E116" s="572">
        <v>1</v>
      </c>
      <c r="F116" s="572"/>
      <c r="G116" s="572">
        <v>2</v>
      </c>
      <c r="H116" s="572"/>
      <c r="I116" s="573">
        <v>3</v>
      </c>
      <c r="J116" s="573"/>
      <c r="K116" s="572">
        <v>4</v>
      </c>
      <c r="L116" s="572"/>
      <c r="M116" s="136" t="s">
        <v>2</v>
      </c>
      <c r="N116" s="136" t="s">
        <v>3</v>
      </c>
      <c r="O116" s="137" t="s">
        <v>7</v>
      </c>
      <c r="P116" s="138"/>
      <c r="Q116" s="49" t="s">
        <v>65</v>
      </c>
      <c r="R116" s="50"/>
    </row>
    <row r="117" spans="1:20" ht="13.5" customHeight="1">
      <c r="A117" s="81">
        <v>1</v>
      </c>
      <c r="B117" s="209">
        <v>91</v>
      </c>
      <c r="C117" s="212" t="str">
        <f>IF(ISNA(MATCH(B117,spisak!$F$4:$F$260,0)),"",INDEX(spisak!$C$4:$C$260,MATCH(B117,spisak!$F$4:$F$260,0)))</f>
        <v/>
      </c>
      <c r="D117" s="173" t="str">
        <f>IF(ISNA(MATCH(B117,spisak!$F$4:$F$260,0)),"bye",INDEX(spisak!$B$4:$B$260,MATCH(B117,spisak!$F$4:$F$260,0)))</f>
        <v>bye</v>
      </c>
      <c r="E117" s="139"/>
      <c r="F117" s="140"/>
      <c r="G117" s="574" t="str">
        <f t="array" ref="G117">INDEX(E122:E127,MATCH(D117&amp;D118,C122:C127&amp;D122:D127,0))&amp;"/"&amp;INDEX(F122:F127,MATCH(D117&amp;D118,C122:C127&amp;D122:D127,0))</f>
        <v>/</v>
      </c>
      <c r="H117" s="575"/>
      <c r="I117" s="574" t="str">
        <f t="array" ref="I117">INDEX(E122:E127,MATCH(D117&amp;D119,C122:C127&amp;D122:D127,0))&amp;"/"&amp;INDEX(F122:F127,MATCH(D117&amp;D119,C122:C127&amp;D122:D127,0))</f>
        <v>/</v>
      </c>
      <c r="J117" s="575"/>
      <c r="K117" s="574" t="str">
        <f t="array" ref="K117">INDEX(E122:E127,MATCH(D117&amp;D120,C122:C127&amp;D122:D127,0))&amp;"/"&amp;INDEX(F122:F127,MATCH(D117&amp;D120,C122:C127&amp;D122:D127,0))</f>
        <v>/</v>
      </c>
      <c r="L117" s="575"/>
      <c r="M117" s="141" t="str">
        <f>IF(ISBLANK(partije!$J$2),"",COUNTIFS(C122:C127,D117,E122:E127,3)+COUNTIFS(D122:D127,D117,F122:F127,3))</f>
        <v/>
      </c>
      <c r="N117" s="141" t="str">
        <f>IF(ISBLANK(partije!$J$2),"",COUNTIFS(C122:C127,D117,E122:E127,"&lt;3")+COUNTIFS(D122:D127,D117,F122:F127,"&lt;3"))</f>
        <v/>
      </c>
      <c r="O117" s="247"/>
      <c r="P117" s="131">
        <v>1</v>
      </c>
      <c r="Q117" s="88" t="e">
        <f>IF(ISBLANK(D117),"*",INDEX(D117:D120,MATCH(P117,O117:O120,0)))</f>
        <v>#N/A</v>
      </c>
      <c r="R117" s="89"/>
    </row>
    <row r="118" spans="1:20" ht="13.5" customHeight="1">
      <c r="A118" s="81">
        <v>2</v>
      </c>
      <c r="B118" s="209">
        <v>92</v>
      </c>
      <c r="C118" s="212" t="str">
        <f>IF(ISNA(MATCH(B118,spisak!$F$4:$F$260,0)),"",INDEX(spisak!$C$4:$C$260,MATCH(B118,spisak!$F$4:$F$260,0)))</f>
        <v/>
      </c>
      <c r="D118" s="173" t="str">
        <f>IF(ISNA(MATCH(B118,spisak!$F$4:$F$260,0)),"bye",INDEX(spisak!$B$4:$B$260,MATCH(B118,spisak!$F$4:$F$260,0)))</f>
        <v>bye</v>
      </c>
      <c r="E118" s="574" t="str">
        <f t="array" ref="E118">INDEX(F122:F127,MATCH(D117&amp;D118,C122:C127&amp;D122:D127,0))&amp;"/"&amp;INDEX(E122:E127,MATCH(D117&amp;D118,C122:C127&amp;D122:D127,0))</f>
        <v>/</v>
      </c>
      <c r="F118" s="575"/>
      <c r="G118" s="139"/>
      <c r="H118" s="140"/>
      <c r="I118" s="574" t="str">
        <f t="array" ref="I118">INDEX(E122:E127,MATCH(D118&amp;D119,C122:C127&amp;D122:D127,0))&amp;"/"&amp;INDEX(F122:F127,MATCH(D118&amp;D119,C122:C127&amp;D122:D127,0))</f>
        <v>/</v>
      </c>
      <c r="J118" s="575"/>
      <c r="K118" s="574" t="str">
        <f t="array" ref="K118">INDEX(E122:E127,MATCH(D118&amp;D120,C122:C127&amp;D122:D127,0))&amp;"/"&amp;INDEX(F122:F127,MATCH(D118&amp;D120,C122:C127&amp;D122:D127,0))</f>
        <v>/</v>
      </c>
      <c r="L118" s="575"/>
      <c r="M118" s="141" t="str">
        <f>IF(ISBLANK(partije!$J$2),"",COUNTIFS(C122:C127,D118,E122:E127,3)+COUNTIFS(D122:D127,D118,F122:F127,3))</f>
        <v/>
      </c>
      <c r="N118" s="141" t="str">
        <f>IF(ISBLANK(partije!$J$2),"",COUNTIFS(C122:C127,D118,E122:E127,"&lt;3")+COUNTIFS(D122:D127,D118,F122:F127,"&lt;3"))</f>
        <v/>
      </c>
      <c r="O118" s="247"/>
      <c r="P118" s="131">
        <v>2</v>
      </c>
      <c r="Q118" s="90" t="e">
        <f>IF(ISBLANK(D118),"*",INDEX(D117:D120,MATCH(P118,O117:O120,0)))</f>
        <v>#N/A</v>
      </c>
      <c r="R118" s="91"/>
    </row>
    <row r="119" spans="1:20" ht="13.5" customHeight="1">
      <c r="A119" s="81">
        <v>3</v>
      </c>
      <c r="B119" s="209">
        <v>93</v>
      </c>
      <c r="C119" s="212" t="str">
        <f>IF(ISNA(MATCH(B119,spisak!$F$4:$F$260,0)),"",INDEX(spisak!$C$4:$C$260,MATCH(B119,spisak!$F$4:$F$260,0)))</f>
        <v/>
      </c>
      <c r="D119" s="173" t="str">
        <f>IF(ISNA(MATCH(B119,spisak!$F$4:$F$260,0)),"bye",INDEX(spisak!$B$4:$B$260,MATCH(B119,spisak!$F$4:$F$260,0)))</f>
        <v>bye</v>
      </c>
      <c r="E119" s="574" t="str">
        <f t="array" ref="E119">INDEX(F122:F127,MATCH(D117&amp;D119,C122:C127&amp;D122:D127,0))&amp;"/"&amp;INDEX(E122:E127,MATCH(D117&amp;D119,C122:C127&amp;D122:D127,0))</f>
        <v>/</v>
      </c>
      <c r="F119" s="575"/>
      <c r="G119" s="574" t="str">
        <f t="array" ref="G119">INDEX(F122:F127,MATCH(D118&amp;D119,C122:C127&amp;D122:D127,0))&amp;"/"&amp;INDEX(E122:E127,MATCH(D118&amp;D119,C122:C127&amp;D122:D127,0))</f>
        <v>/</v>
      </c>
      <c r="H119" s="575"/>
      <c r="I119" s="139"/>
      <c r="J119" s="140"/>
      <c r="K119" s="574" t="str">
        <f t="array" ref="K119">INDEX(E122:E127,MATCH(D119&amp;D120,C122:C127&amp;D122:D127,0))&amp;"/"&amp;INDEX(F122:F127,MATCH(D119&amp;D120,C122:C127&amp;D122:D127,0))</f>
        <v>/</v>
      </c>
      <c r="L119" s="575"/>
      <c r="M119" s="141" t="str">
        <f>IF(ISBLANK(partije!$J$2),"",COUNTIFS(C122:C127,D119,E122:E127,3)+COUNTIFS(D122:D127,D119,F122:F127,3))</f>
        <v/>
      </c>
      <c r="N119" s="141" t="str">
        <f>IF(ISBLANK(partije!$J$2),"",COUNTIFS(C122:C127,D119,E122:E127,"&lt;3")+COUNTIFS(D122:D127,D119,F122:F127,"&lt;3"))</f>
        <v/>
      </c>
      <c r="O119" s="247"/>
      <c r="P119" s="131">
        <v>3</v>
      </c>
      <c r="Q119" s="90" t="e">
        <f>IF(ISBLANK(D119),"*",INDEX(D117:D120,MATCH(P119,O117:O120,0)))</f>
        <v>#N/A</v>
      </c>
      <c r="R119" s="91"/>
    </row>
    <row r="120" spans="1:20" ht="13.5" customHeight="1">
      <c r="A120" s="82">
        <v>4</v>
      </c>
      <c r="B120" s="210">
        <v>94</v>
      </c>
      <c r="C120" s="213" t="str">
        <f>IF(ISNA(MATCH(B120,spisak!$F$4:$F$260,0)),"",INDEX(spisak!$C$4:$C$260,MATCH(B120,spisak!$F$4:$F$260,0)))</f>
        <v/>
      </c>
      <c r="D120" s="174" t="str">
        <f>IF(ISNA(MATCH(B120,spisak!$F$4:$F$260,0)),"bye",INDEX(spisak!$B$4:$B$260,MATCH(B120,spisak!$F$4:$F$260,0)))</f>
        <v>bye</v>
      </c>
      <c r="E120" s="576" t="str">
        <f t="array" ref="E120">INDEX(F122:F127,MATCH(D117&amp;D120,C122:C127&amp;D122:D127,0))&amp;"/"&amp;INDEX(E122:E127,MATCH(D117&amp;D120,C122:C127&amp;D122:D127,0))</f>
        <v>/</v>
      </c>
      <c r="F120" s="577"/>
      <c r="G120" s="576" t="str">
        <f t="array" ref="G120">INDEX(F122:F127,MATCH(D118&amp;D120,C122:C127&amp;D122:D127,0))&amp;"/"&amp;INDEX(E122:E127,MATCH(D118&amp;D120,C122:C127&amp;D122:D127,0))</f>
        <v>/</v>
      </c>
      <c r="H120" s="577"/>
      <c r="I120" s="576" t="str">
        <f t="array" ref="I120">INDEX(F122:F127,MATCH(D119&amp;D120,C122:C127&amp;D122:D127,0))&amp;"/"&amp;INDEX(E122:E127,MATCH(D119&amp;D120,C122:C127&amp;D122:D127,0))</f>
        <v>/</v>
      </c>
      <c r="J120" s="577"/>
      <c r="K120" s="139"/>
      <c r="L120" s="140"/>
      <c r="M120" s="143" t="str">
        <f>IF(ISBLANK(partije!$J$2),"",COUNTIFS(C122:C127,D120,E122:E127,3)+COUNTIFS(D122:D127,D120,F122:F127,3))</f>
        <v/>
      </c>
      <c r="N120" s="143" t="str">
        <f>IF(ISBLANK(partije!$J$2),"",COUNTIFS(C122:C127,D120,E122:E127,"&lt;3")+COUNTIFS(D122:D127,D120,F122:F127,"&lt;3"))</f>
        <v/>
      </c>
      <c r="O120" s="248"/>
      <c r="P120" s="131">
        <v>4</v>
      </c>
      <c r="Q120" s="90" t="e">
        <f>IF(ISBLANK(D120),"*",INDEX(D117:D120,MATCH(P120,O117:O120,0)))</f>
        <v>#N/A</v>
      </c>
      <c r="R120" s="91"/>
    </row>
    <row r="121" spans="1:20" ht="13.5" hidden="1" customHeight="1">
      <c r="A121" s="567"/>
      <c r="B121" s="567"/>
      <c r="C121" s="169"/>
      <c r="E121" s="568" t="s">
        <v>10</v>
      </c>
      <c r="F121" s="568"/>
      <c r="G121" s="569" t="s">
        <v>11</v>
      </c>
      <c r="H121" s="569"/>
      <c r="I121" s="570" t="s">
        <v>4</v>
      </c>
      <c r="J121" s="570"/>
      <c r="K121" s="578" t="s">
        <v>12</v>
      </c>
      <c r="L121" s="578"/>
      <c r="M121" s="197" t="s">
        <v>5</v>
      </c>
      <c r="N121" s="197" t="s">
        <v>6</v>
      </c>
      <c r="O121" s="198" t="s">
        <v>8</v>
      </c>
      <c r="P121" s="199" t="s">
        <v>9</v>
      </c>
      <c r="Q121" s="13"/>
      <c r="R121" s="13"/>
      <c r="S121" s="579" t="s">
        <v>125</v>
      </c>
      <c r="T121" s="579"/>
    </row>
    <row r="122" spans="1:20" ht="13.5" hidden="1" customHeight="1">
      <c r="A122" s="95" t="str">
        <f>IF(ISBLANK(partije!D18),"",partije!D18)</f>
        <v/>
      </c>
      <c r="B122" s="96" t="str">
        <f>IF(ISBLANK(partije!E18),"",partije!E18)</f>
        <v/>
      </c>
      <c r="C122" s="147" t="str">
        <f>INDEX(D117:D120,MATCH(S122,A117:A120,0))</f>
        <v>bye</v>
      </c>
      <c r="D122" s="175" t="str">
        <f>INDEX(D117:D120,MATCH(T122,A117:A120,0))</f>
        <v>bye</v>
      </c>
      <c r="E122" s="148" t="str">
        <f>IF(ISBLANK(partije!J18),"",partije!J18)</f>
        <v/>
      </c>
      <c r="F122" s="148" t="str">
        <f>IF(ISBLANK(partije!K18),"",partije!K18)</f>
        <v/>
      </c>
      <c r="G122" s="580" t="str">
        <f>IF(ISBLANK(partije!L18),"",partije!L18)</f>
        <v/>
      </c>
      <c r="H122" s="580"/>
      <c r="I122" s="580" t="str">
        <f>IF(ISBLANK(partije!M18),"",partije!M18)</f>
        <v/>
      </c>
      <c r="J122" s="580"/>
      <c r="K122" s="580" t="str">
        <f>IF(ISBLANK(partije!N18),"",partije!N18)</f>
        <v/>
      </c>
      <c r="L122" s="580" t="str">
        <f>IF(ISBLANK(partije!M18),"",partije!M18)</f>
        <v/>
      </c>
      <c r="M122" s="150" t="str">
        <f>IF(ISBLANK(partije!O18),"",partije!O18)</f>
        <v/>
      </c>
      <c r="N122" s="149" t="str">
        <f>IF(ISBLANK(partije!P18),"",partije!P18)</f>
        <v/>
      </c>
      <c r="O122" s="149" t="str">
        <f>IF(ISBLANK(partije!Q18),"",partije!Q18)</f>
        <v/>
      </c>
      <c r="P122" s="151" t="str">
        <f>IF(ISBLANK(partije!R18),"",partije!R18)</f>
        <v/>
      </c>
      <c r="S122" s="92">
        <f>$S$10</f>
        <v>1</v>
      </c>
      <c r="T122" s="84">
        <f>$T$10</f>
        <v>3</v>
      </c>
    </row>
    <row r="123" spans="1:20" ht="13.5" hidden="1" customHeight="1">
      <c r="A123" s="97" t="str">
        <f>IF(ISBLANK(partije!D19),"",partije!D19)</f>
        <v/>
      </c>
      <c r="B123" s="98" t="str">
        <f>IF(ISBLANK(partije!E19),"",partije!E19)</f>
        <v/>
      </c>
      <c r="C123" s="152" t="str">
        <f>INDEX(D117:D120,MATCH(S123,A117:A120,0))</f>
        <v>bye</v>
      </c>
      <c r="D123" s="176" t="str">
        <f>INDEX(D117:D120,MATCH(T123,A117:A120,0))</f>
        <v>bye</v>
      </c>
      <c r="E123" s="153" t="str">
        <f>IF(ISBLANK(partije!J19),"",partije!J19)</f>
        <v/>
      </c>
      <c r="F123" s="153" t="str">
        <f>IF(ISBLANK(partije!K19),"",partije!K19)</f>
        <v/>
      </c>
      <c r="G123" s="581" t="str">
        <f>IF(ISBLANK(partije!L19),"",partije!L19)</f>
        <v/>
      </c>
      <c r="H123" s="581"/>
      <c r="I123" s="581" t="str">
        <f>IF(ISBLANK(partije!M19),"",partije!M19)</f>
        <v/>
      </c>
      <c r="J123" s="581"/>
      <c r="K123" s="581" t="str">
        <f>IF(ISBLANK(partije!N19),"",partije!N19)</f>
        <v/>
      </c>
      <c r="L123" s="581" t="str">
        <f>IF(ISBLANK(partije!M19),"",partije!M19)</f>
        <v/>
      </c>
      <c r="M123" s="155" t="str">
        <f>IF(ISBLANK(partije!O19),"",partije!O19)</f>
        <v/>
      </c>
      <c r="N123" s="154" t="str">
        <f>IF(ISBLANK(partije!P19),"",partije!P19)</f>
        <v/>
      </c>
      <c r="O123" s="154" t="str">
        <f>IF(ISBLANK(partije!Q19),"",partije!Q19)</f>
        <v/>
      </c>
      <c r="P123" s="156" t="str">
        <f>IF(ISBLANK(partije!R19),"",partije!R19)</f>
        <v/>
      </c>
      <c r="S123" s="93">
        <f>$S$11</f>
        <v>2</v>
      </c>
      <c r="T123" s="85">
        <f>$T$11</f>
        <v>4</v>
      </c>
    </row>
    <row r="124" spans="1:20" ht="13.5" hidden="1" customHeight="1">
      <c r="A124" s="97" t="str">
        <f>IF(ISBLANK(partije!D84),"",partije!D84)</f>
        <v/>
      </c>
      <c r="B124" s="98" t="str">
        <f>IF(ISBLANK(partije!E84),"",partije!E84)</f>
        <v/>
      </c>
      <c r="C124" s="152" t="str">
        <f>INDEX(D117:D120,MATCH(S124,A117:A120,0))</f>
        <v>bye</v>
      </c>
      <c r="D124" s="176" t="str">
        <f>INDEX(D117:D120,MATCH(T124,A117:A120,0))</f>
        <v>bye</v>
      </c>
      <c r="E124" s="153" t="str">
        <f>IF(ISBLANK(partije!J84),"",partije!J84)</f>
        <v/>
      </c>
      <c r="F124" s="153" t="str">
        <f>IF(ISBLANK(partije!K84),"",partije!K84)</f>
        <v/>
      </c>
      <c r="G124" s="581" t="str">
        <f>IF(ISBLANK(partije!L84),"",partije!L84)</f>
        <v/>
      </c>
      <c r="H124" s="581"/>
      <c r="I124" s="581" t="str">
        <f>IF(ISBLANK(partije!M84),"",partije!M84)</f>
        <v/>
      </c>
      <c r="J124" s="581"/>
      <c r="K124" s="581" t="str">
        <f>IF(ISBLANK(partije!N84),"",partije!N84)</f>
        <v/>
      </c>
      <c r="L124" s="581" t="str">
        <f>IF(ISBLANK(partije!M84),"",partije!M84)</f>
        <v/>
      </c>
      <c r="M124" s="155" t="str">
        <f>IF(ISBLANK(partije!O84),"",partije!O84)</f>
        <v/>
      </c>
      <c r="N124" s="154" t="str">
        <f>IF(ISBLANK(partije!P84),"",partije!P84)</f>
        <v/>
      </c>
      <c r="O124" s="154" t="str">
        <f>IF(ISBLANK(partije!Q84),"",partije!Q84)</f>
        <v/>
      </c>
      <c r="P124" s="156" t="str">
        <f>IF(ISBLANK(partije!R84),"",partije!R84)</f>
        <v/>
      </c>
      <c r="S124" s="93">
        <f>$S$12</f>
        <v>1</v>
      </c>
      <c r="T124" s="85">
        <f>$T$12</f>
        <v>2</v>
      </c>
    </row>
    <row r="125" spans="1:20" ht="13.5" hidden="1" customHeight="1">
      <c r="A125" s="97" t="str">
        <f>IF(ISBLANK(partije!D85),"",partije!D85)</f>
        <v/>
      </c>
      <c r="B125" s="98" t="str">
        <f>IF(ISBLANK(partije!E85),"",partije!E85)</f>
        <v/>
      </c>
      <c r="C125" s="152" t="str">
        <f>INDEX(D117:D120,MATCH(S125,A117:A120,0))</f>
        <v>bye</v>
      </c>
      <c r="D125" s="176" t="str">
        <f>INDEX(D117:D120,MATCH(T125,A117:A120,0))</f>
        <v>bye</v>
      </c>
      <c r="E125" s="153" t="str">
        <f>IF(ISBLANK(partije!J85),"",partije!J85)</f>
        <v/>
      </c>
      <c r="F125" s="153" t="str">
        <f>IF(ISBLANK(partije!K85),"",partije!K85)</f>
        <v/>
      </c>
      <c r="G125" s="581" t="str">
        <f>IF(ISBLANK(partije!L85),"",partije!L85)</f>
        <v/>
      </c>
      <c r="H125" s="581"/>
      <c r="I125" s="581" t="str">
        <f>IF(ISBLANK(partije!M85),"",partije!M85)</f>
        <v/>
      </c>
      <c r="J125" s="581"/>
      <c r="K125" s="581" t="str">
        <f>IF(ISBLANK(partije!N85),"",partije!N85)</f>
        <v/>
      </c>
      <c r="L125" s="581" t="str">
        <f>IF(ISBLANK(partije!M85),"",partije!M85)</f>
        <v/>
      </c>
      <c r="M125" s="155" t="str">
        <f>IF(ISBLANK(partije!O85),"",partije!O85)</f>
        <v/>
      </c>
      <c r="N125" s="154" t="str">
        <f>IF(ISBLANK(partije!P85),"",partije!P85)</f>
        <v/>
      </c>
      <c r="O125" s="154" t="str">
        <f>IF(ISBLANK(partije!Q85),"",partije!Q85)</f>
        <v/>
      </c>
      <c r="P125" s="156" t="str">
        <f>IF(ISBLANK(partije!R85),"",partije!R85)</f>
        <v/>
      </c>
      <c r="S125" s="93">
        <f>$S$13</f>
        <v>3</v>
      </c>
      <c r="T125" s="85">
        <f>$T$13</f>
        <v>4</v>
      </c>
    </row>
    <row r="126" spans="1:20" ht="13.5" hidden="1" customHeight="1">
      <c r="A126" s="97" t="str">
        <f>IF(ISBLANK(partije!D150),"",partije!D150)</f>
        <v/>
      </c>
      <c r="B126" s="98" t="str">
        <f>IF(ISBLANK(partije!E150),"",partije!E150)</f>
        <v/>
      </c>
      <c r="C126" s="152" t="str">
        <f>INDEX(D117:D120,MATCH(S126,A117:A120,0))</f>
        <v>bye</v>
      </c>
      <c r="D126" s="176" t="str">
        <f>INDEX(D117:D120,MATCH(T126,A117:A120,0))</f>
        <v>bye</v>
      </c>
      <c r="E126" s="153" t="str">
        <f>IF(ISBLANK(partije!J150),"",partije!J150)</f>
        <v/>
      </c>
      <c r="F126" s="153" t="str">
        <f>IF(ISBLANK(partije!K150),"",partije!K150)</f>
        <v/>
      </c>
      <c r="G126" s="581" t="str">
        <f>IF(ISBLANK(partije!L150),"",partije!L150)</f>
        <v/>
      </c>
      <c r="H126" s="581"/>
      <c r="I126" s="581" t="str">
        <f>IF(ISBLANK(partije!M150),"",partije!M150)</f>
        <v/>
      </c>
      <c r="J126" s="581"/>
      <c r="K126" s="581" t="str">
        <f>IF(ISBLANK(partije!N150),"",partije!N150)</f>
        <v/>
      </c>
      <c r="L126" s="581" t="str">
        <f>IF(ISBLANK(partije!M150),"",partije!M150)</f>
        <v/>
      </c>
      <c r="M126" s="155" t="str">
        <f>IF(ISBLANK(partije!O150),"",partije!O150)</f>
        <v/>
      </c>
      <c r="N126" s="154" t="str">
        <f>IF(ISBLANK(partije!P150),"",partije!P150)</f>
        <v/>
      </c>
      <c r="O126" s="154" t="str">
        <f>IF(ISBLANK(partije!Q150),"",partije!Q150)</f>
        <v/>
      </c>
      <c r="P126" s="156" t="str">
        <f>IF(ISBLANK(partije!R150),"",partije!R150)</f>
        <v/>
      </c>
      <c r="S126" s="93">
        <f>$S$14</f>
        <v>1</v>
      </c>
      <c r="T126" s="85">
        <f>$T$14</f>
        <v>4</v>
      </c>
    </row>
    <row r="127" spans="1:20" ht="13.5" hidden="1" customHeight="1">
      <c r="A127" s="99" t="str">
        <f>IF(ISBLANK(partije!D151),"",partije!D151)</f>
        <v/>
      </c>
      <c r="B127" s="100" t="str">
        <f>IF(ISBLANK(partije!E151),"",partije!E151)</f>
        <v/>
      </c>
      <c r="C127" s="157" t="str">
        <f>INDEX(D117:D120,MATCH(S127,A117:A120,0))</f>
        <v>bye</v>
      </c>
      <c r="D127" s="177" t="str">
        <f>INDEX(D117:D120,MATCH(T127,A117:A120,0))</f>
        <v>bye</v>
      </c>
      <c r="E127" s="158" t="str">
        <f>IF(ISBLANK(partije!J151),"",partije!J151)</f>
        <v/>
      </c>
      <c r="F127" s="158" t="str">
        <f>IF(ISBLANK(partije!K151),"",partije!K151)</f>
        <v/>
      </c>
      <c r="G127" s="571" t="str">
        <f>IF(ISBLANK(partije!L151),"",partije!L151)</f>
        <v/>
      </c>
      <c r="H127" s="571"/>
      <c r="I127" s="571" t="str">
        <f>IF(ISBLANK(partije!M151),"",partije!M151)</f>
        <v/>
      </c>
      <c r="J127" s="571"/>
      <c r="K127" s="571" t="str">
        <f>IF(ISBLANK(partije!N151),"",partije!N151)</f>
        <v/>
      </c>
      <c r="L127" s="571" t="str">
        <f>IF(ISBLANK(partije!M151),"",partije!M151)</f>
        <v/>
      </c>
      <c r="M127" s="160" t="str">
        <f>IF(ISBLANK(partije!O151),"",partije!O151)</f>
        <v/>
      </c>
      <c r="N127" s="159" t="str">
        <f>IF(ISBLANK(partije!P151),"",partije!P151)</f>
        <v/>
      </c>
      <c r="O127" s="159" t="str">
        <f>IF(ISBLANK(partije!Q151),"",partije!Q151)</f>
        <v/>
      </c>
      <c r="P127" s="161" t="str">
        <f>IF(ISBLANK(partije!R151),"",partije!R151)</f>
        <v/>
      </c>
      <c r="S127" s="94">
        <f>$S$15</f>
        <v>2</v>
      </c>
      <c r="T127" s="86">
        <f>$T$15</f>
        <v>3</v>
      </c>
    </row>
    <row r="129" spans="1:20" ht="13.5" customHeight="1">
      <c r="B129" s="12"/>
      <c r="C129" s="168"/>
      <c r="D129" s="145" t="s">
        <v>35</v>
      </c>
      <c r="E129" s="132"/>
      <c r="F129" s="132"/>
      <c r="G129" s="132"/>
      <c r="H129" s="132"/>
      <c r="I129" s="133"/>
      <c r="J129" s="133"/>
      <c r="K129" s="132"/>
      <c r="L129" s="132"/>
      <c r="M129" s="132"/>
      <c r="N129" s="134"/>
      <c r="O129" s="135"/>
      <c r="P129" s="132"/>
      <c r="Q129" s="13"/>
      <c r="R129" s="13"/>
    </row>
    <row r="130" spans="1:20" ht="13.5" customHeight="1">
      <c r="B130" s="208" t="s">
        <v>0</v>
      </c>
      <c r="C130" s="211"/>
      <c r="D130" s="172" t="s">
        <v>1</v>
      </c>
      <c r="E130" s="572">
        <v>1</v>
      </c>
      <c r="F130" s="572"/>
      <c r="G130" s="572">
        <v>2</v>
      </c>
      <c r="H130" s="572"/>
      <c r="I130" s="573">
        <v>3</v>
      </c>
      <c r="J130" s="573"/>
      <c r="K130" s="572">
        <v>4</v>
      </c>
      <c r="L130" s="572"/>
      <c r="M130" s="136" t="s">
        <v>2</v>
      </c>
      <c r="N130" s="136" t="s">
        <v>3</v>
      </c>
      <c r="O130" s="137" t="s">
        <v>7</v>
      </c>
      <c r="P130" s="138"/>
      <c r="Q130" s="49" t="s">
        <v>64</v>
      </c>
      <c r="R130" s="50"/>
    </row>
    <row r="131" spans="1:20" ht="13.5" customHeight="1">
      <c r="A131" s="81">
        <v>1</v>
      </c>
      <c r="B131" s="209">
        <v>101</v>
      </c>
      <c r="C131" s="212" t="str">
        <f>IF(ISNA(MATCH(B131,spisak!$F$4:$F$260,0)),"",INDEX(spisak!$C$4:$C$260,MATCH(B131,spisak!$F$4:$F$260,0)))</f>
        <v/>
      </c>
      <c r="D131" s="173" t="str">
        <f>IF(ISNA(MATCH(B131,spisak!$F$4:$F$260,0)),"bye",INDEX(spisak!$B$4:$B$260,MATCH(B131,spisak!$F$4:$F$260,0)))</f>
        <v>bye</v>
      </c>
      <c r="E131" s="139"/>
      <c r="F131" s="140"/>
      <c r="G131" s="574" t="str">
        <f t="array" ref="G131">INDEX(E136:E141,MATCH(D131&amp;D132,C136:C141&amp;D136:D141,0))&amp;"/"&amp;INDEX(F136:F141,MATCH(D131&amp;D132,C136:C141&amp;D136:D141,0))</f>
        <v>/</v>
      </c>
      <c r="H131" s="575"/>
      <c r="I131" s="574" t="str">
        <f t="array" ref="I131">INDEX(E136:E141,MATCH(D131&amp;D133,C136:C141&amp;D136:D141,0))&amp;"/"&amp;INDEX(F136:F141,MATCH(D131&amp;D133,C136:C141&amp;D136:D141,0))</f>
        <v>/</v>
      </c>
      <c r="J131" s="575"/>
      <c r="K131" s="574" t="str">
        <f t="array" ref="K131">INDEX(E136:E141,MATCH(D131&amp;D134,C136:C141&amp;D136:D141,0))&amp;"/"&amp;INDEX(F136:F141,MATCH(D131&amp;D134,C136:C141&amp;D136:D141,0))</f>
        <v>/</v>
      </c>
      <c r="L131" s="575"/>
      <c r="M131" s="141" t="str">
        <f>IF(ISBLANK(partije!$J$2),"",COUNTIFS(C136:C141,D131,E136:E141,3)+COUNTIFS(D136:D141,D131,F136:F141,3))</f>
        <v/>
      </c>
      <c r="N131" s="141" t="str">
        <f>IF(ISBLANK(partije!$J$2),"",COUNTIFS(C136:C141,D131,E136:E141,"&lt;3")+COUNTIFS(D136:D141,D131,F136:F141,"&lt;3"))</f>
        <v/>
      </c>
      <c r="O131" s="247"/>
      <c r="P131" s="131">
        <v>1</v>
      </c>
      <c r="Q131" s="88" t="e">
        <f>IF(ISBLANK(D131),"*",INDEX(D131:D134,MATCH(P131,O131:O134,0)))</f>
        <v>#N/A</v>
      </c>
      <c r="R131" s="89"/>
    </row>
    <row r="132" spans="1:20" ht="13.5" customHeight="1">
      <c r="A132" s="81">
        <v>2</v>
      </c>
      <c r="B132" s="209">
        <v>102</v>
      </c>
      <c r="C132" s="212" t="str">
        <f>IF(ISNA(MATCH(B132,spisak!$F$4:$F$260,0)),"",INDEX(spisak!$C$4:$C$260,MATCH(B132,spisak!$F$4:$F$260,0)))</f>
        <v/>
      </c>
      <c r="D132" s="173" t="str">
        <f>IF(ISNA(MATCH(B132,spisak!$F$4:$F$260,0)),"bye",INDEX(spisak!$B$4:$B$260,MATCH(B132,spisak!$F$4:$F$260,0)))</f>
        <v>bye</v>
      </c>
      <c r="E132" s="574" t="str">
        <f t="array" ref="E132">INDEX(F136:F141,MATCH(D131&amp;D132,C136:C141&amp;D136:D141,0))&amp;"/"&amp;INDEX(E136:E141,MATCH(D131&amp;D132,C136:C141&amp;D136:D141,0))</f>
        <v>/</v>
      </c>
      <c r="F132" s="575"/>
      <c r="G132" s="139"/>
      <c r="H132" s="140"/>
      <c r="I132" s="574" t="str">
        <f t="array" ref="I132">INDEX(E136:E141,MATCH(D132&amp;D133,C136:C141&amp;D136:D141,0))&amp;"/"&amp;INDEX(F136:F141,MATCH(D132&amp;D133,C136:C141&amp;D136:D141,0))</f>
        <v>/</v>
      </c>
      <c r="J132" s="575"/>
      <c r="K132" s="574" t="str">
        <f t="array" ref="K132">INDEX(E136:E141,MATCH(D132&amp;D134,C136:C141&amp;D136:D141,0))&amp;"/"&amp;INDEX(F136:F141,MATCH(D132&amp;D134,C136:C141&amp;D136:D141,0))</f>
        <v>/</v>
      </c>
      <c r="L132" s="575"/>
      <c r="M132" s="141" t="str">
        <f>IF(ISBLANK(partije!$J$2),"",COUNTIFS(C136:C141,D132,E136:E141,3)+COUNTIFS(D136:D141,D132,F136:F141,3))</f>
        <v/>
      </c>
      <c r="N132" s="141" t="str">
        <f>IF(ISBLANK(partije!$J$2),"",COUNTIFS(C136:C141,D132,E136:E141,"&lt;3")+COUNTIFS(D136:D141,D132,F136:F141,"&lt;3"))</f>
        <v/>
      </c>
      <c r="O132" s="247"/>
      <c r="P132" s="131">
        <v>2</v>
      </c>
      <c r="Q132" s="90" t="e">
        <f>IF(ISBLANK(D132),"*",INDEX(D131:D134,MATCH(P132,O131:O134,0)))</f>
        <v>#N/A</v>
      </c>
      <c r="R132" s="91"/>
    </row>
    <row r="133" spans="1:20" ht="13.5" customHeight="1">
      <c r="A133" s="81">
        <v>3</v>
      </c>
      <c r="B133" s="209">
        <v>103</v>
      </c>
      <c r="C133" s="212" t="str">
        <f>IF(ISNA(MATCH(B133,spisak!$F$4:$F$260,0)),"",INDEX(spisak!$C$4:$C$260,MATCH(B133,spisak!$F$4:$F$260,0)))</f>
        <v/>
      </c>
      <c r="D133" s="173" t="str">
        <f>IF(ISNA(MATCH(B133,spisak!$F$4:$F$260,0)),"bye",INDEX(spisak!$B$4:$B$260,MATCH(B133,spisak!$F$4:$F$260,0)))</f>
        <v>bye</v>
      </c>
      <c r="E133" s="574" t="str">
        <f t="array" ref="E133">INDEX(F136:F141,MATCH(D131&amp;D133,C136:C141&amp;D136:D141,0))&amp;"/"&amp;INDEX(E136:E141,MATCH(D131&amp;D133,C136:C141&amp;D136:D141,0))</f>
        <v>/</v>
      </c>
      <c r="F133" s="575"/>
      <c r="G133" s="574" t="str">
        <f t="array" ref="G133">INDEX(F136:F141,MATCH(D132&amp;D133,C136:C141&amp;D136:D141,0))&amp;"/"&amp;INDEX(E136:E141,MATCH(D132&amp;D133,C136:C141&amp;D136:D141,0))</f>
        <v>/</v>
      </c>
      <c r="H133" s="575"/>
      <c r="I133" s="139"/>
      <c r="J133" s="140"/>
      <c r="K133" s="574" t="str">
        <f t="array" ref="K133">INDEX(E136:E141,MATCH(D133&amp;D134,C136:C141&amp;D136:D141,0))&amp;"/"&amp;INDEX(F136:F141,MATCH(D133&amp;D134,C136:C141&amp;D136:D141,0))</f>
        <v>/</v>
      </c>
      <c r="L133" s="575"/>
      <c r="M133" s="141" t="str">
        <f>IF(ISBLANK(partije!$J$2),"",COUNTIFS(C136:C141,D133,E136:E141,3)+COUNTIFS(D136:D141,D133,F136:F141,3))</f>
        <v/>
      </c>
      <c r="N133" s="141" t="str">
        <f>IF(ISBLANK(partije!$J$2),"",COUNTIFS(C136:C141,D133,E136:E141,"&lt;3")+COUNTIFS(D136:D141,D133,F136:F141,"&lt;3"))</f>
        <v/>
      </c>
      <c r="O133" s="247"/>
      <c r="P133" s="131">
        <v>3</v>
      </c>
      <c r="Q133" s="90" t="e">
        <f>IF(ISBLANK(D133),"*",INDEX(D131:D134,MATCH(P133,O131:O134,0)))</f>
        <v>#N/A</v>
      </c>
      <c r="R133" s="91"/>
    </row>
    <row r="134" spans="1:20" ht="13.5" customHeight="1">
      <c r="A134" s="82">
        <v>4</v>
      </c>
      <c r="B134" s="210">
        <v>104</v>
      </c>
      <c r="C134" s="213" t="str">
        <f>IF(ISNA(MATCH(B134,spisak!$F$4:$F$260,0)),"",INDEX(spisak!$C$4:$C$260,MATCH(B134,spisak!$F$4:$F$260,0)))</f>
        <v/>
      </c>
      <c r="D134" s="174" t="str">
        <f>IF(ISNA(MATCH(B134,spisak!$F$4:$F$260,0)),"bye",INDEX(spisak!$B$4:$B$260,MATCH(B134,spisak!$F$4:$F$260,0)))</f>
        <v>bye</v>
      </c>
      <c r="E134" s="576" t="str">
        <f t="array" ref="E134">INDEX(F136:F141,MATCH(D131&amp;D134,C136:C141&amp;D136:D141,0))&amp;"/"&amp;INDEX(E136:E141,MATCH(D131&amp;D134,C136:C141&amp;D136:D141,0))</f>
        <v>/</v>
      </c>
      <c r="F134" s="577"/>
      <c r="G134" s="576" t="str">
        <f t="array" ref="G134">INDEX(F136:F141,MATCH(D132&amp;D134,C136:C141&amp;D136:D141,0))&amp;"/"&amp;INDEX(E136:E141,MATCH(D132&amp;D134,C136:C141&amp;D136:D141,0))</f>
        <v>/</v>
      </c>
      <c r="H134" s="577"/>
      <c r="I134" s="576" t="str">
        <f t="array" ref="I134">INDEX(F136:F141,MATCH(D133&amp;D134,C136:C141&amp;D136:D141,0))&amp;"/"&amp;INDEX(E136:E141,MATCH(D133&amp;D134,C136:C141&amp;D136:D141,0))</f>
        <v>/</v>
      </c>
      <c r="J134" s="577"/>
      <c r="K134" s="139"/>
      <c r="L134" s="140"/>
      <c r="M134" s="143" t="str">
        <f>IF(ISBLANK(partije!$J$2),"",COUNTIFS(C136:C141,D134,E136:E141,3)+COUNTIFS(D136:D141,D134,F136:F141,3))</f>
        <v/>
      </c>
      <c r="N134" s="143" t="str">
        <f>IF(ISBLANK(partije!$J$2),"",COUNTIFS(C136:C141,D134,E136:E141,"&lt;3")+COUNTIFS(D136:D141,D134,F136:F141,"&lt;3"))</f>
        <v/>
      </c>
      <c r="O134" s="248"/>
      <c r="P134" s="131">
        <v>4</v>
      </c>
      <c r="Q134" s="90" t="e">
        <f>IF(ISBLANK(D134),"*",INDEX(D131:D134,MATCH(P134,O131:O134,0)))</f>
        <v>#N/A</v>
      </c>
      <c r="R134" s="91"/>
    </row>
    <row r="135" spans="1:20" ht="13.5" hidden="1" customHeight="1">
      <c r="A135" s="567"/>
      <c r="B135" s="567"/>
      <c r="C135" s="169"/>
      <c r="E135" s="568" t="s">
        <v>10</v>
      </c>
      <c r="F135" s="568"/>
      <c r="G135" s="569" t="s">
        <v>11</v>
      </c>
      <c r="H135" s="569"/>
      <c r="I135" s="570" t="s">
        <v>4</v>
      </c>
      <c r="J135" s="570"/>
      <c r="K135" s="578" t="s">
        <v>12</v>
      </c>
      <c r="L135" s="578"/>
      <c r="M135" s="197" t="s">
        <v>5</v>
      </c>
      <c r="N135" s="197" t="s">
        <v>6</v>
      </c>
      <c r="O135" s="198" t="s">
        <v>8</v>
      </c>
      <c r="P135" s="199" t="s">
        <v>9</v>
      </c>
      <c r="Q135" s="13"/>
      <c r="R135" s="13"/>
      <c r="S135" s="582" t="s">
        <v>125</v>
      </c>
      <c r="T135" s="582"/>
    </row>
    <row r="136" spans="1:20" ht="13.5" hidden="1" customHeight="1">
      <c r="A136" s="95" t="str">
        <f>IF(ISBLANK(partije!D20),"",partije!D20)</f>
        <v/>
      </c>
      <c r="B136" s="96" t="str">
        <f>IF(ISBLANK(partije!E20),"",partije!E20)</f>
        <v/>
      </c>
      <c r="C136" s="147" t="str">
        <f>INDEX(D131:D134,MATCH(S136,A131:A134,0))</f>
        <v>bye</v>
      </c>
      <c r="D136" s="175" t="str">
        <f>INDEX(D131:D134,MATCH(T136,A131:A134,0))</f>
        <v>bye</v>
      </c>
      <c r="E136" s="148" t="str">
        <f>IF(ISBLANK(partije!J20),"",partije!J20)</f>
        <v/>
      </c>
      <c r="F136" s="148" t="str">
        <f>IF(ISBLANK(partije!K20),"",partije!K20)</f>
        <v/>
      </c>
      <c r="G136" s="580" t="str">
        <f>IF(ISBLANK(partije!L20),"",partije!L20)</f>
        <v/>
      </c>
      <c r="H136" s="580"/>
      <c r="I136" s="580" t="str">
        <f>IF(ISBLANK(partije!M20),"",partije!M20)</f>
        <v/>
      </c>
      <c r="J136" s="580"/>
      <c r="K136" s="580" t="str">
        <f>IF(ISBLANK(partije!N20),"",partije!N20)</f>
        <v/>
      </c>
      <c r="L136" s="580" t="str">
        <f>IF(ISBLANK(partije!M20),"",partije!M20)</f>
        <v/>
      </c>
      <c r="M136" s="150" t="str">
        <f>IF(ISBLANK(partije!O20),"",partije!O20)</f>
        <v/>
      </c>
      <c r="N136" s="149" t="str">
        <f>IF(ISBLANK(partije!P20),"",partije!P20)</f>
        <v/>
      </c>
      <c r="O136" s="149" t="str">
        <f>IF(ISBLANK(partije!Q20),"",partije!Q20)</f>
        <v/>
      </c>
      <c r="P136" s="151" t="str">
        <f>IF(ISBLANK(partije!R20),"",partije!R20)</f>
        <v/>
      </c>
      <c r="S136" s="92">
        <f>$S$10</f>
        <v>1</v>
      </c>
      <c r="T136" s="84">
        <f>$T$10</f>
        <v>3</v>
      </c>
    </row>
    <row r="137" spans="1:20" ht="13.5" hidden="1" customHeight="1">
      <c r="A137" s="97" t="str">
        <f>IF(ISBLANK(partije!D21),"",partije!D21)</f>
        <v/>
      </c>
      <c r="B137" s="98" t="str">
        <f>IF(ISBLANK(partije!E21),"",partije!E21)</f>
        <v/>
      </c>
      <c r="C137" s="152" t="str">
        <f>INDEX(D131:D134,MATCH(S137,A131:A134,0))</f>
        <v>bye</v>
      </c>
      <c r="D137" s="176" t="str">
        <f>INDEX(D131:D134,MATCH(T137,A131:A134,0))</f>
        <v>bye</v>
      </c>
      <c r="E137" s="153" t="str">
        <f>IF(ISBLANK(partije!J21),"",partije!J21)</f>
        <v/>
      </c>
      <c r="F137" s="153" t="str">
        <f>IF(ISBLANK(partije!K21),"",partije!K21)</f>
        <v/>
      </c>
      <c r="G137" s="581" t="str">
        <f>IF(ISBLANK(partije!L21),"",partije!L21)</f>
        <v/>
      </c>
      <c r="H137" s="581"/>
      <c r="I137" s="581" t="str">
        <f>IF(ISBLANK(partije!M21),"",partije!M21)</f>
        <v/>
      </c>
      <c r="J137" s="581"/>
      <c r="K137" s="581" t="str">
        <f>IF(ISBLANK(partije!N21),"",partije!N21)</f>
        <v/>
      </c>
      <c r="L137" s="581" t="str">
        <f>IF(ISBLANK(partije!M21),"",partije!M21)</f>
        <v/>
      </c>
      <c r="M137" s="155" t="str">
        <f>IF(ISBLANK(partije!O21),"",partije!O21)</f>
        <v/>
      </c>
      <c r="N137" s="154" t="str">
        <f>IF(ISBLANK(partije!P21),"",partije!P21)</f>
        <v/>
      </c>
      <c r="O137" s="154" t="str">
        <f>IF(ISBLANK(partije!Q21),"",partije!Q21)</f>
        <v/>
      </c>
      <c r="P137" s="156" t="str">
        <f>IF(ISBLANK(partije!R21),"",partije!R21)</f>
        <v/>
      </c>
      <c r="S137" s="93">
        <f>$S$11</f>
        <v>2</v>
      </c>
      <c r="T137" s="85">
        <f>$T$11</f>
        <v>4</v>
      </c>
    </row>
    <row r="138" spans="1:20" ht="13.5" hidden="1" customHeight="1">
      <c r="A138" s="97" t="str">
        <f>IF(ISBLANK(partije!D86),"",partije!D86)</f>
        <v/>
      </c>
      <c r="B138" s="98" t="str">
        <f>IF(ISBLANK(partije!E86),"",partije!E86)</f>
        <v/>
      </c>
      <c r="C138" s="152" t="str">
        <f>INDEX(D131:D134,MATCH(S138,A131:A134,0))</f>
        <v>bye</v>
      </c>
      <c r="D138" s="176" t="str">
        <f>INDEX(D131:D134,MATCH(T138,A131:A134,0))</f>
        <v>bye</v>
      </c>
      <c r="E138" s="153" t="str">
        <f>IF(ISBLANK(partije!J86),"",partije!J86)</f>
        <v/>
      </c>
      <c r="F138" s="153" t="str">
        <f>IF(ISBLANK(partije!K86),"",partije!K86)</f>
        <v/>
      </c>
      <c r="G138" s="581" t="str">
        <f>IF(ISBLANK(partije!L86),"",partije!L86)</f>
        <v/>
      </c>
      <c r="H138" s="581"/>
      <c r="I138" s="581" t="str">
        <f>IF(ISBLANK(partije!M86),"",partije!M86)</f>
        <v/>
      </c>
      <c r="J138" s="581"/>
      <c r="K138" s="581" t="str">
        <f>IF(ISBLANK(partije!N86),"",partije!N86)</f>
        <v/>
      </c>
      <c r="L138" s="581" t="str">
        <f>IF(ISBLANK(partije!M86),"",partije!M86)</f>
        <v/>
      </c>
      <c r="M138" s="155" t="str">
        <f>IF(ISBLANK(partije!O86),"",partije!O86)</f>
        <v/>
      </c>
      <c r="N138" s="154" t="str">
        <f>IF(ISBLANK(partije!P86),"",partije!P86)</f>
        <v/>
      </c>
      <c r="O138" s="154" t="str">
        <f>IF(ISBLANK(partije!Q86),"",partije!Q86)</f>
        <v/>
      </c>
      <c r="P138" s="156" t="str">
        <f>IF(ISBLANK(partije!R86),"",partije!R86)</f>
        <v/>
      </c>
      <c r="S138" s="93">
        <f>$S$12</f>
        <v>1</v>
      </c>
      <c r="T138" s="85">
        <f>$T$12</f>
        <v>2</v>
      </c>
    </row>
    <row r="139" spans="1:20" ht="13.5" hidden="1" customHeight="1">
      <c r="A139" s="97" t="str">
        <f>IF(ISBLANK(partije!D87),"",partije!D87)</f>
        <v/>
      </c>
      <c r="B139" s="98" t="str">
        <f>IF(ISBLANK(partije!E87),"",partije!E87)</f>
        <v/>
      </c>
      <c r="C139" s="152" t="str">
        <f>INDEX(D131:D134,MATCH(S139,A131:A134,0))</f>
        <v>bye</v>
      </c>
      <c r="D139" s="176" t="str">
        <f>INDEX(D131:D134,MATCH(T139,A131:A134,0))</f>
        <v>bye</v>
      </c>
      <c r="E139" s="153" t="str">
        <f>IF(ISBLANK(partije!J87),"",partije!J87)</f>
        <v/>
      </c>
      <c r="F139" s="153" t="str">
        <f>IF(ISBLANK(partije!K87),"",partije!K87)</f>
        <v/>
      </c>
      <c r="G139" s="581" t="str">
        <f>IF(ISBLANK(partije!L87),"",partije!L87)</f>
        <v/>
      </c>
      <c r="H139" s="581"/>
      <c r="I139" s="581" t="str">
        <f>IF(ISBLANK(partije!M87),"",partije!M87)</f>
        <v/>
      </c>
      <c r="J139" s="581"/>
      <c r="K139" s="581" t="str">
        <f>IF(ISBLANK(partije!N87),"",partije!N87)</f>
        <v/>
      </c>
      <c r="L139" s="581" t="str">
        <f>IF(ISBLANK(partije!M87),"",partije!M87)</f>
        <v/>
      </c>
      <c r="M139" s="155" t="str">
        <f>IF(ISBLANK(partije!O87),"",partije!O87)</f>
        <v/>
      </c>
      <c r="N139" s="154" t="str">
        <f>IF(ISBLANK(partije!P87),"",partije!P87)</f>
        <v/>
      </c>
      <c r="O139" s="154" t="str">
        <f>IF(ISBLANK(partije!Q87),"",partije!Q87)</f>
        <v/>
      </c>
      <c r="P139" s="156" t="str">
        <f>IF(ISBLANK(partije!R87),"",partije!R87)</f>
        <v/>
      </c>
      <c r="S139" s="93">
        <f>$S$13</f>
        <v>3</v>
      </c>
      <c r="T139" s="85">
        <f>$T$13</f>
        <v>4</v>
      </c>
    </row>
    <row r="140" spans="1:20" ht="13.5" hidden="1" customHeight="1">
      <c r="A140" s="97" t="str">
        <f>IF(ISBLANK(partije!D152),"",partije!D152)</f>
        <v/>
      </c>
      <c r="B140" s="98" t="str">
        <f>IF(ISBLANK(partije!E152),"",partije!E152)</f>
        <v/>
      </c>
      <c r="C140" s="152" t="str">
        <f>INDEX(D131:D134,MATCH(S140,A131:A134,0))</f>
        <v>bye</v>
      </c>
      <c r="D140" s="176" t="str">
        <f>INDEX(D131:D134,MATCH(T140,A131:A134,0))</f>
        <v>bye</v>
      </c>
      <c r="E140" s="153" t="str">
        <f>IF(ISBLANK(partije!J152),"",partije!J152)</f>
        <v/>
      </c>
      <c r="F140" s="153" t="str">
        <f>IF(ISBLANK(partije!K152),"",partije!K152)</f>
        <v/>
      </c>
      <c r="G140" s="581" t="str">
        <f>IF(ISBLANK(partije!L152),"",partije!L152)</f>
        <v/>
      </c>
      <c r="H140" s="581"/>
      <c r="I140" s="581" t="str">
        <f>IF(ISBLANK(partije!M152),"",partije!M152)</f>
        <v/>
      </c>
      <c r="J140" s="581"/>
      <c r="K140" s="581" t="str">
        <f>IF(ISBLANK(partije!N152),"",partije!N152)</f>
        <v/>
      </c>
      <c r="L140" s="581" t="str">
        <f>IF(ISBLANK(partije!M152),"",partije!M152)</f>
        <v/>
      </c>
      <c r="M140" s="155" t="str">
        <f>IF(ISBLANK(partije!O152),"",partije!O152)</f>
        <v/>
      </c>
      <c r="N140" s="154" t="str">
        <f>IF(ISBLANK(partije!P152),"",partije!P152)</f>
        <v/>
      </c>
      <c r="O140" s="154" t="str">
        <f>IF(ISBLANK(partije!Q152),"",partije!Q152)</f>
        <v/>
      </c>
      <c r="P140" s="156" t="str">
        <f>IF(ISBLANK(partije!R152),"",partije!R152)</f>
        <v/>
      </c>
      <c r="S140" s="93">
        <f>$S$14</f>
        <v>1</v>
      </c>
      <c r="T140" s="85">
        <f>$T$14</f>
        <v>4</v>
      </c>
    </row>
    <row r="141" spans="1:20" ht="13.5" hidden="1" customHeight="1">
      <c r="A141" s="99" t="str">
        <f>IF(ISBLANK(partije!D153),"",partije!D153)</f>
        <v/>
      </c>
      <c r="B141" s="100" t="str">
        <f>IF(ISBLANK(partije!E153),"",partije!E153)</f>
        <v/>
      </c>
      <c r="C141" s="157" t="str">
        <f>INDEX(D131:D134,MATCH(S141,A131:A134,0))</f>
        <v>bye</v>
      </c>
      <c r="D141" s="177" t="str">
        <f>INDEX(D131:D134,MATCH(T141,A131:A134,0))</f>
        <v>bye</v>
      </c>
      <c r="E141" s="158" t="str">
        <f>IF(ISBLANK(partije!J153),"",partije!J153)</f>
        <v/>
      </c>
      <c r="F141" s="158" t="str">
        <f>IF(ISBLANK(partije!K153),"",partije!K153)</f>
        <v/>
      </c>
      <c r="G141" s="571" t="str">
        <f>IF(ISBLANK(partije!L153),"",partije!L153)</f>
        <v/>
      </c>
      <c r="H141" s="571"/>
      <c r="I141" s="571" t="str">
        <f>IF(ISBLANK(partije!M153),"",partije!M153)</f>
        <v/>
      </c>
      <c r="J141" s="571"/>
      <c r="K141" s="571" t="str">
        <f>IF(ISBLANK(partije!N153),"",partije!N153)</f>
        <v/>
      </c>
      <c r="L141" s="571" t="str">
        <f>IF(ISBLANK(partije!M153),"",partije!M153)</f>
        <v/>
      </c>
      <c r="M141" s="160" t="str">
        <f>IF(ISBLANK(partije!O153),"",partije!O153)</f>
        <v/>
      </c>
      <c r="N141" s="159" t="str">
        <f>IF(ISBLANK(partije!P153),"",partije!P153)</f>
        <v/>
      </c>
      <c r="O141" s="159" t="str">
        <f>IF(ISBLANK(partije!Q153),"",partije!Q153)</f>
        <v/>
      </c>
      <c r="P141" s="161" t="str">
        <f>IF(ISBLANK(partije!R153),"",partije!R153)</f>
        <v/>
      </c>
      <c r="S141" s="94">
        <f>$S$15</f>
        <v>2</v>
      </c>
      <c r="T141" s="86">
        <f>$T$15</f>
        <v>3</v>
      </c>
    </row>
    <row r="143" spans="1:20" ht="13.5" customHeight="1">
      <c r="B143" s="12"/>
      <c r="C143" s="168"/>
      <c r="D143" s="145" t="s">
        <v>36</v>
      </c>
      <c r="E143" s="132"/>
      <c r="F143" s="132"/>
      <c r="G143" s="132"/>
      <c r="H143" s="132"/>
      <c r="I143" s="133"/>
      <c r="J143" s="133"/>
      <c r="K143" s="132"/>
      <c r="L143" s="132"/>
      <c r="M143" s="132"/>
      <c r="N143" s="134"/>
      <c r="O143" s="135"/>
      <c r="P143" s="132"/>
      <c r="Q143" s="13"/>
      <c r="R143" s="13"/>
    </row>
    <row r="144" spans="1:20" ht="13.5" customHeight="1">
      <c r="B144" s="208" t="s">
        <v>0</v>
      </c>
      <c r="C144" s="211"/>
      <c r="D144" s="172" t="s">
        <v>1</v>
      </c>
      <c r="E144" s="572">
        <v>1</v>
      </c>
      <c r="F144" s="572"/>
      <c r="G144" s="572">
        <v>2</v>
      </c>
      <c r="H144" s="572"/>
      <c r="I144" s="573">
        <v>3</v>
      </c>
      <c r="J144" s="573"/>
      <c r="K144" s="572">
        <v>4</v>
      </c>
      <c r="L144" s="572"/>
      <c r="M144" s="136" t="s">
        <v>2</v>
      </c>
      <c r="N144" s="136" t="s">
        <v>3</v>
      </c>
      <c r="O144" s="137" t="s">
        <v>7</v>
      </c>
      <c r="P144" s="138"/>
      <c r="Q144" s="49" t="s">
        <v>63</v>
      </c>
      <c r="R144" s="50"/>
    </row>
    <row r="145" spans="1:20" ht="13.5" customHeight="1">
      <c r="A145" s="81">
        <v>1</v>
      </c>
      <c r="B145" s="209">
        <v>111</v>
      </c>
      <c r="C145" s="212" t="str">
        <f>IF(ISNA(MATCH(B145,spisak!$F$4:$F$260,0)),"",INDEX(spisak!$C$4:$C$260,MATCH(B145,spisak!$F$4:$F$260,0)))</f>
        <v/>
      </c>
      <c r="D145" s="173" t="str">
        <f>IF(ISNA(MATCH(B145,spisak!$F$4:$F$260,0)),"bye",INDEX(spisak!$B$4:$B$260,MATCH(B145,spisak!$F$4:$F$260,0)))</f>
        <v>bye</v>
      </c>
      <c r="E145" s="139"/>
      <c r="F145" s="140"/>
      <c r="G145" s="574" t="str">
        <f t="array" ref="G145">INDEX(E150:E155,MATCH(D145&amp;D146,C150:C155&amp;D150:D155,0))&amp;"/"&amp;INDEX(F150:F155,MATCH(D145&amp;D146,C150:C155&amp;D150:D155,0))</f>
        <v>/</v>
      </c>
      <c r="H145" s="575"/>
      <c r="I145" s="574" t="str">
        <f t="array" ref="I145">INDEX(E150:E155,MATCH(D145&amp;D147,C150:C155&amp;D150:D155,0))&amp;"/"&amp;INDEX(F150:F155,MATCH(D145&amp;D147,C150:C155&amp;D150:D155,0))</f>
        <v>/</v>
      </c>
      <c r="J145" s="575"/>
      <c r="K145" s="574" t="str">
        <f t="array" ref="K145">INDEX(E150:E155,MATCH(D145&amp;D148,C150:C155&amp;D150:D155,0))&amp;"/"&amp;INDEX(F150:F155,MATCH(D145&amp;D148,C150:C155&amp;D150:D155,0))</f>
        <v>/</v>
      </c>
      <c r="L145" s="575"/>
      <c r="M145" s="141" t="str">
        <f>IF(ISBLANK(partije!$J$2),"",COUNTIFS(C150:C155,D145,E150:E155,3)+COUNTIFS(D150:D155,D145,F150:F155,3))</f>
        <v/>
      </c>
      <c r="N145" s="141" t="str">
        <f>IF(ISBLANK(partije!$J$2),"",COUNTIFS(C150:C155,D145,E150:E155,"&lt;3")+COUNTIFS(D150:D155,D145,F150:F155,"&lt;3"))</f>
        <v/>
      </c>
      <c r="O145" s="247"/>
      <c r="P145" s="131">
        <v>1</v>
      </c>
      <c r="Q145" s="88" t="e">
        <f>IF(ISBLANK(D145),"*",INDEX(D145:D148,MATCH(P145,O145:O148,0)))</f>
        <v>#N/A</v>
      </c>
      <c r="R145" s="89"/>
    </row>
    <row r="146" spans="1:20" ht="13.5" customHeight="1">
      <c r="A146" s="81">
        <v>2</v>
      </c>
      <c r="B146" s="209">
        <v>112</v>
      </c>
      <c r="C146" s="212" t="str">
        <f>IF(ISNA(MATCH(B146,spisak!$F$4:$F$260,0)),"",INDEX(spisak!$C$4:$C$260,MATCH(B146,spisak!$F$4:$F$260,0)))</f>
        <v/>
      </c>
      <c r="D146" s="173" t="str">
        <f>IF(ISNA(MATCH(B146,spisak!$F$4:$F$260,0)),"bye",INDEX(spisak!$B$4:$B$260,MATCH(B146,spisak!$F$4:$F$260,0)))</f>
        <v>bye</v>
      </c>
      <c r="E146" s="574" t="str">
        <f t="array" ref="E146">INDEX(F150:F155,MATCH(D145&amp;D146,C150:C155&amp;D150:D155,0))&amp;"/"&amp;INDEX(E150:E155,MATCH(D145&amp;D146,C150:C155&amp;D150:D155,0))</f>
        <v>/</v>
      </c>
      <c r="F146" s="575"/>
      <c r="G146" s="139"/>
      <c r="H146" s="140"/>
      <c r="I146" s="574" t="str">
        <f t="array" ref="I146">INDEX(E150:E155,MATCH(D146&amp;D147,C150:C155&amp;D150:D155,0))&amp;"/"&amp;INDEX(F150:F155,MATCH(D146&amp;D147,C150:C155&amp;D150:D155,0))</f>
        <v>/</v>
      </c>
      <c r="J146" s="575"/>
      <c r="K146" s="574" t="str">
        <f t="array" ref="K146">INDEX(E150:E155,MATCH(D146&amp;D148,C150:C155&amp;D150:D155,0))&amp;"/"&amp;INDEX(F150:F155,MATCH(D146&amp;D148,C150:C155&amp;D150:D155,0))</f>
        <v>/</v>
      </c>
      <c r="L146" s="575"/>
      <c r="M146" s="141" t="str">
        <f>IF(ISBLANK(partije!$J$2),"",COUNTIFS(C150:C155,D146,E150:E155,3)+COUNTIFS(D150:D155,D146,F150:F155,3))</f>
        <v/>
      </c>
      <c r="N146" s="141" t="str">
        <f>IF(ISBLANK(partije!$J$2),"",COUNTIFS(C150:C155,D146,E150:E155,"&lt;3")+COUNTIFS(D150:D155,D146,F150:F155,"&lt;3"))</f>
        <v/>
      </c>
      <c r="O146" s="247"/>
      <c r="P146" s="131">
        <v>2</v>
      </c>
      <c r="Q146" s="90" t="e">
        <f>IF(ISBLANK(D146),"*",INDEX(D145:D148,MATCH(P146,O145:O148,0)))</f>
        <v>#N/A</v>
      </c>
      <c r="R146" s="91"/>
    </row>
    <row r="147" spans="1:20" ht="13.5" customHeight="1">
      <c r="A147" s="81">
        <v>3</v>
      </c>
      <c r="B147" s="209">
        <v>113</v>
      </c>
      <c r="C147" s="212" t="str">
        <f>IF(ISNA(MATCH(B147,spisak!$F$4:$F$260,0)),"",INDEX(spisak!$C$4:$C$260,MATCH(B147,spisak!$F$4:$F$260,0)))</f>
        <v/>
      </c>
      <c r="D147" s="173" t="str">
        <f>IF(ISNA(MATCH(B147,spisak!$F$4:$F$260,0)),"bye",INDEX(spisak!$B$4:$B$260,MATCH(B147,spisak!$F$4:$F$260,0)))</f>
        <v>bye</v>
      </c>
      <c r="E147" s="574" t="str">
        <f t="array" ref="E147">INDEX(F150:F155,MATCH(D145&amp;D147,C150:C155&amp;D150:D155,0))&amp;"/"&amp;INDEX(E150:E155,MATCH(D145&amp;D147,C150:C155&amp;D150:D155,0))</f>
        <v>/</v>
      </c>
      <c r="F147" s="575"/>
      <c r="G147" s="574" t="str">
        <f t="array" ref="G147">INDEX(F150:F155,MATCH(D146&amp;D147,C150:C155&amp;D150:D155,0))&amp;"/"&amp;INDEX(E150:E155,MATCH(D146&amp;D147,C150:C155&amp;D150:D155,0))</f>
        <v>/</v>
      </c>
      <c r="H147" s="575"/>
      <c r="I147" s="139"/>
      <c r="J147" s="140"/>
      <c r="K147" s="574" t="str">
        <f t="array" ref="K147">INDEX(E150:E155,MATCH(D147&amp;D148,C150:C155&amp;D150:D155,0))&amp;"/"&amp;INDEX(F150:F155,MATCH(D147&amp;D148,C150:C155&amp;D150:D155,0))</f>
        <v>/</v>
      </c>
      <c r="L147" s="575"/>
      <c r="M147" s="141" t="str">
        <f>IF(ISBLANK(partije!$J$2),"",COUNTIFS(C150:C155,D147,E150:E155,3)+COUNTIFS(D150:D155,D147,F150:F155,3))</f>
        <v/>
      </c>
      <c r="N147" s="141" t="str">
        <f>IF(ISBLANK(partije!$J$2),"",COUNTIFS(C150:C155,D147,E150:E155,"&lt;3")+COUNTIFS(D150:D155,D147,F150:F155,"&lt;3"))</f>
        <v/>
      </c>
      <c r="O147" s="247"/>
      <c r="P147" s="131">
        <v>3</v>
      </c>
      <c r="Q147" s="90" t="e">
        <f>IF(ISBLANK(D147),"*",INDEX(D145:D148,MATCH(P147,O145:O148,0)))</f>
        <v>#N/A</v>
      </c>
      <c r="R147" s="91"/>
    </row>
    <row r="148" spans="1:20" ht="13.5" customHeight="1">
      <c r="A148" s="82">
        <v>4</v>
      </c>
      <c r="B148" s="210">
        <v>114</v>
      </c>
      <c r="C148" s="213" t="str">
        <f>IF(ISNA(MATCH(B148,spisak!$F$4:$F$260,0)),"",INDEX(spisak!$C$4:$C$260,MATCH(B148,spisak!$F$4:$F$260,0)))</f>
        <v/>
      </c>
      <c r="D148" s="174" t="str">
        <f>IF(ISNA(MATCH(B148,spisak!$F$4:$F$260,0)),"bye",INDEX(spisak!$B$4:$B$260,MATCH(B148,spisak!$F$4:$F$260,0)))</f>
        <v>bye</v>
      </c>
      <c r="E148" s="576" t="str">
        <f t="array" ref="E148">INDEX(F150:F155,MATCH(D145&amp;D148,C150:C155&amp;D150:D155,0))&amp;"/"&amp;INDEX(E150:E155,MATCH(D145&amp;D148,C150:C155&amp;D150:D155,0))</f>
        <v>/</v>
      </c>
      <c r="F148" s="577"/>
      <c r="G148" s="576" t="str">
        <f t="array" ref="G148">INDEX(F150:F155,MATCH(D146&amp;D148,C150:C155&amp;D150:D155,0))&amp;"/"&amp;INDEX(E150:E155,MATCH(D146&amp;D148,C150:C155&amp;D150:D155,0))</f>
        <v>/</v>
      </c>
      <c r="H148" s="577"/>
      <c r="I148" s="576" t="str">
        <f t="array" ref="I148">INDEX(F150:F155,MATCH(D147&amp;D148,C150:C155&amp;D150:D155,0))&amp;"/"&amp;INDEX(E150:E155,MATCH(D147&amp;D148,C150:C155&amp;D150:D155,0))</f>
        <v>/</v>
      </c>
      <c r="J148" s="577"/>
      <c r="K148" s="139"/>
      <c r="L148" s="140"/>
      <c r="M148" s="143" t="str">
        <f>IF(ISBLANK(partije!$J$2),"",COUNTIFS(C150:C155,D148,E150:E155,3)+COUNTIFS(D150:D155,D148,F150:F155,3))</f>
        <v/>
      </c>
      <c r="N148" s="143" t="str">
        <f>IF(ISBLANK(partije!$J$2),"",COUNTIFS(C150:C155,D148,E150:E155,"&lt;3")+COUNTIFS(D150:D155,D148,F150:F155,"&lt;3"))</f>
        <v/>
      </c>
      <c r="O148" s="248"/>
      <c r="P148" s="131">
        <v>4</v>
      </c>
      <c r="Q148" s="90" t="e">
        <f>IF(ISBLANK(D148),"*",INDEX(D145:D148,MATCH(P148,O145:O148,0)))</f>
        <v>#N/A</v>
      </c>
      <c r="R148" s="91"/>
      <c r="S148" s="579" t="s">
        <v>125</v>
      </c>
      <c r="T148" s="579"/>
    </row>
    <row r="149" spans="1:20" ht="13.5" hidden="1" customHeight="1">
      <c r="A149" s="567"/>
      <c r="B149" s="567"/>
      <c r="C149" s="169"/>
      <c r="E149" s="568" t="s">
        <v>10</v>
      </c>
      <c r="F149" s="568"/>
      <c r="G149" s="569" t="s">
        <v>11</v>
      </c>
      <c r="H149" s="569"/>
      <c r="I149" s="570" t="s">
        <v>4</v>
      </c>
      <c r="J149" s="570"/>
      <c r="K149" s="578" t="s">
        <v>12</v>
      </c>
      <c r="L149" s="578"/>
      <c r="M149" s="197" t="s">
        <v>5</v>
      </c>
      <c r="N149" s="197" t="s">
        <v>6</v>
      </c>
      <c r="O149" s="198" t="s">
        <v>8</v>
      </c>
      <c r="P149" s="199" t="s">
        <v>9</v>
      </c>
      <c r="Q149" s="13"/>
      <c r="R149" s="13"/>
      <c r="S149" s="582"/>
      <c r="T149" s="582"/>
    </row>
    <row r="150" spans="1:20" ht="13.5" hidden="1" customHeight="1">
      <c r="A150" s="95" t="str">
        <f>IF(ISBLANK(partije!D22),"",partije!D22)</f>
        <v/>
      </c>
      <c r="B150" s="96" t="str">
        <f>IF(ISBLANK(partije!E22),"",partije!E22)</f>
        <v/>
      </c>
      <c r="C150" s="147" t="str">
        <f>INDEX(D145:D148,MATCH(S150,A145:A148,0))</f>
        <v>bye</v>
      </c>
      <c r="D150" s="175" t="str">
        <f>INDEX(D145:D148,MATCH(T150,A145:A148,0))</f>
        <v>bye</v>
      </c>
      <c r="E150" s="148" t="str">
        <f>IF(ISBLANK(partije!J22),"",partije!J22)</f>
        <v/>
      </c>
      <c r="F150" s="148" t="str">
        <f>IF(ISBLANK(partije!K22),"",partije!K22)</f>
        <v/>
      </c>
      <c r="G150" s="580" t="str">
        <f>IF(ISBLANK(partije!L22),"",partije!L22)</f>
        <v/>
      </c>
      <c r="H150" s="580"/>
      <c r="I150" s="580" t="str">
        <f>IF(ISBLANK(partije!M22),"",partije!M22)</f>
        <v/>
      </c>
      <c r="J150" s="580"/>
      <c r="K150" s="580" t="str">
        <f>IF(ISBLANK(partije!N22),"",partije!N22)</f>
        <v/>
      </c>
      <c r="L150" s="580" t="str">
        <f>IF(ISBLANK(partije!M22),"",partije!M22)</f>
        <v/>
      </c>
      <c r="M150" s="150" t="str">
        <f>IF(ISBLANK(partije!O22),"",partije!O22)</f>
        <v/>
      </c>
      <c r="N150" s="149" t="str">
        <f>IF(ISBLANK(partije!P22),"",partije!P22)</f>
        <v/>
      </c>
      <c r="O150" s="149" t="str">
        <f>IF(ISBLANK(partije!Q22),"",partije!Q22)</f>
        <v/>
      </c>
      <c r="P150" s="151" t="str">
        <f>IF(ISBLANK(partije!R22),"",partije!R22)</f>
        <v/>
      </c>
      <c r="S150" s="92">
        <f>$S$10</f>
        <v>1</v>
      </c>
      <c r="T150" s="84">
        <f>$T$10</f>
        <v>3</v>
      </c>
    </row>
    <row r="151" spans="1:20" ht="13.5" hidden="1" customHeight="1">
      <c r="A151" s="97" t="str">
        <f>IF(ISBLANK(partije!D23),"",partije!D23)</f>
        <v/>
      </c>
      <c r="B151" s="98" t="str">
        <f>IF(ISBLANK(partije!E23),"",partije!E23)</f>
        <v/>
      </c>
      <c r="C151" s="152" t="str">
        <f>INDEX(D145:D148,MATCH(S151,A145:A148,0))</f>
        <v>bye</v>
      </c>
      <c r="D151" s="176" t="str">
        <f>INDEX(D145:D148,MATCH(T151,A145:A148,0))</f>
        <v>bye</v>
      </c>
      <c r="E151" s="153" t="str">
        <f>IF(ISBLANK(partije!J23),"",partije!J23)</f>
        <v/>
      </c>
      <c r="F151" s="153" t="str">
        <f>IF(ISBLANK(partije!K23),"",partije!K23)</f>
        <v/>
      </c>
      <c r="G151" s="581" t="str">
        <f>IF(ISBLANK(partije!L23),"",partije!L23)</f>
        <v/>
      </c>
      <c r="H151" s="581"/>
      <c r="I151" s="581" t="str">
        <f>IF(ISBLANK(partije!M23),"",partije!M23)</f>
        <v/>
      </c>
      <c r="J151" s="581"/>
      <c r="K151" s="581" t="str">
        <f>IF(ISBLANK(partije!N23),"",partije!N23)</f>
        <v/>
      </c>
      <c r="L151" s="581" t="str">
        <f>IF(ISBLANK(partije!M23),"",partije!M23)</f>
        <v/>
      </c>
      <c r="M151" s="155" t="str">
        <f>IF(ISBLANK(partije!O23),"",partije!O23)</f>
        <v/>
      </c>
      <c r="N151" s="154" t="str">
        <f>IF(ISBLANK(partije!P23),"",partije!P23)</f>
        <v/>
      </c>
      <c r="O151" s="154" t="str">
        <f>IF(ISBLANK(partije!Q23),"",partije!Q23)</f>
        <v/>
      </c>
      <c r="P151" s="156" t="str">
        <f>IF(ISBLANK(partije!R23),"",partije!R23)</f>
        <v/>
      </c>
      <c r="S151" s="93">
        <f>$S$11</f>
        <v>2</v>
      </c>
      <c r="T151" s="85">
        <f>$T$11</f>
        <v>4</v>
      </c>
    </row>
    <row r="152" spans="1:20" ht="13.5" hidden="1" customHeight="1">
      <c r="A152" s="97" t="str">
        <f>IF(ISBLANK(partije!D88),"",partije!D88)</f>
        <v/>
      </c>
      <c r="B152" s="98" t="str">
        <f>IF(ISBLANK(partije!E88),"",partije!E88)</f>
        <v/>
      </c>
      <c r="C152" s="152" t="str">
        <f>INDEX(D145:D148,MATCH(S152,A145:A148,0))</f>
        <v>bye</v>
      </c>
      <c r="D152" s="176" t="str">
        <f>INDEX(D145:D148,MATCH(T152,A145:A148,0))</f>
        <v>bye</v>
      </c>
      <c r="E152" s="153" t="str">
        <f>IF(ISBLANK(partije!J88),"",partije!J88)</f>
        <v/>
      </c>
      <c r="F152" s="153" t="str">
        <f>IF(ISBLANK(partije!K88),"",partije!K88)</f>
        <v/>
      </c>
      <c r="G152" s="581" t="str">
        <f>IF(ISBLANK(partije!L88),"",partije!L88)</f>
        <v/>
      </c>
      <c r="H152" s="581"/>
      <c r="I152" s="581" t="str">
        <f>IF(ISBLANK(partije!M88),"",partije!M88)</f>
        <v/>
      </c>
      <c r="J152" s="581"/>
      <c r="K152" s="581" t="str">
        <f>IF(ISBLANK(partije!N88),"",partije!N88)</f>
        <v/>
      </c>
      <c r="L152" s="581" t="str">
        <f>IF(ISBLANK(partije!M88),"",partije!M88)</f>
        <v/>
      </c>
      <c r="M152" s="155" t="str">
        <f>IF(ISBLANK(partije!O88),"",partije!O88)</f>
        <v/>
      </c>
      <c r="N152" s="154" t="str">
        <f>IF(ISBLANK(partije!P88),"",partije!P88)</f>
        <v/>
      </c>
      <c r="O152" s="154" t="str">
        <f>IF(ISBLANK(partije!Q88),"",partije!Q88)</f>
        <v/>
      </c>
      <c r="P152" s="156" t="str">
        <f>IF(ISBLANK(partije!R88),"",partije!R88)</f>
        <v/>
      </c>
      <c r="S152" s="93">
        <f>$S$12</f>
        <v>1</v>
      </c>
      <c r="T152" s="85">
        <f>$T$12</f>
        <v>2</v>
      </c>
    </row>
    <row r="153" spans="1:20" ht="13.5" hidden="1" customHeight="1">
      <c r="A153" s="97" t="str">
        <f>IF(ISBLANK(partije!D89),"",partije!D89)</f>
        <v/>
      </c>
      <c r="B153" s="98" t="str">
        <f>IF(ISBLANK(partije!E89),"",partije!E89)</f>
        <v/>
      </c>
      <c r="C153" s="152" t="str">
        <f>INDEX(D145:D148,MATCH(S153,A145:A148,0))</f>
        <v>bye</v>
      </c>
      <c r="D153" s="176" t="str">
        <f>INDEX(D145:D148,MATCH(T153,A145:A148,0))</f>
        <v>bye</v>
      </c>
      <c r="E153" s="153" t="str">
        <f>IF(ISBLANK(partije!J89),"",partije!J89)</f>
        <v/>
      </c>
      <c r="F153" s="153" t="str">
        <f>IF(ISBLANK(partije!K89),"",partije!K89)</f>
        <v/>
      </c>
      <c r="G153" s="581" t="str">
        <f>IF(ISBLANK(partije!L89),"",partije!L89)</f>
        <v/>
      </c>
      <c r="H153" s="581"/>
      <c r="I153" s="581" t="str">
        <f>IF(ISBLANK(partije!M89),"",partije!M89)</f>
        <v/>
      </c>
      <c r="J153" s="581"/>
      <c r="K153" s="581" t="str">
        <f>IF(ISBLANK(partije!N89),"",partije!N89)</f>
        <v/>
      </c>
      <c r="L153" s="581" t="str">
        <f>IF(ISBLANK(partije!M89),"",partije!M89)</f>
        <v/>
      </c>
      <c r="M153" s="155" t="str">
        <f>IF(ISBLANK(partije!O89),"",partije!O89)</f>
        <v/>
      </c>
      <c r="N153" s="154" t="str">
        <f>IF(ISBLANK(partije!P89),"",partije!P89)</f>
        <v/>
      </c>
      <c r="O153" s="154" t="str">
        <f>IF(ISBLANK(partije!Q89),"",partije!Q89)</f>
        <v/>
      </c>
      <c r="P153" s="156" t="str">
        <f>IF(ISBLANK(partije!R89),"",partije!R89)</f>
        <v/>
      </c>
      <c r="S153" s="93">
        <f>$S$13</f>
        <v>3</v>
      </c>
      <c r="T153" s="85">
        <f>$T$13</f>
        <v>4</v>
      </c>
    </row>
    <row r="154" spans="1:20" ht="13.5" hidden="1" customHeight="1">
      <c r="A154" s="97" t="str">
        <f>IF(ISBLANK(partije!D154),"",partije!D154)</f>
        <v/>
      </c>
      <c r="B154" s="98" t="str">
        <f>IF(ISBLANK(partije!E154),"",partije!E154)</f>
        <v/>
      </c>
      <c r="C154" s="152" t="str">
        <f>INDEX(D145:D148,MATCH(S154,A145:A148,0))</f>
        <v>bye</v>
      </c>
      <c r="D154" s="176" t="str">
        <f>INDEX(D145:D148,MATCH(T154,A145:A148,0))</f>
        <v>bye</v>
      </c>
      <c r="E154" s="153" t="str">
        <f>IF(ISBLANK(partije!J154),"",partije!J154)</f>
        <v/>
      </c>
      <c r="F154" s="153" t="str">
        <f>IF(ISBLANK(partije!K154),"",partije!K154)</f>
        <v/>
      </c>
      <c r="G154" s="581" t="str">
        <f>IF(ISBLANK(partije!L154),"",partije!L154)</f>
        <v/>
      </c>
      <c r="H154" s="581"/>
      <c r="I154" s="581" t="str">
        <f>IF(ISBLANK(partije!M154),"",partije!M154)</f>
        <v/>
      </c>
      <c r="J154" s="581"/>
      <c r="K154" s="581" t="str">
        <f>IF(ISBLANK(partije!N154),"",partije!N154)</f>
        <v/>
      </c>
      <c r="L154" s="581" t="str">
        <f>IF(ISBLANK(partije!M154),"",partije!M154)</f>
        <v/>
      </c>
      <c r="M154" s="155" t="str">
        <f>IF(ISBLANK(partije!O154),"",partije!O154)</f>
        <v/>
      </c>
      <c r="N154" s="154" t="str">
        <f>IF(ISBLANK(partije!P154),"",partije!P154)</f>
        <v/>
      </c>
      <c r="O154" s="154" t="str">
        <f>IF(ISBLANK(partije!Q154),"",partije!Q154)</f>
        <v/>
      </c>
      <c r="P154" s="156" t="str">
        <f>IF(ISBLANK(partije!R154),"",partije!R154)</f>
        <v/>
      </c>
      <c r="S154" s="93">
        <f>$S$14</f>
        <v>1</v>
      </c>
      <c r="T154" s="85">
        <f>$T$14</f>
        <v>4</v>
      </c>
    </row>
    <row r="155" spans="1:20" ht="13.5" hidden="1" customHeight="1">
      <c r="A155" s="99" t="str">
        <f>IF(ISBLANK(partije!D155),"",partije!D155)</f>
        <v/>
      </c>
      <c r="B155" s="100" t="str">
        <f>IF(ISBLANK(partije!E155),"",partije!E155)</f>
        <v/>
      </c>
      <c r="C155" s="157" t="str">
        <f>INDEX(D145:D148,MATCH(S155,A145:A148,0))</f>
        <v>bye</v>
      </c>
      <c r="D155" s="177" t="str">
        <f>INDEX(D145:D148,MATCH(T155,A145:A148,0))</f>
        <v>bye</v>
      </c>
      <c r="E155" s="158" t="str">
        <f>IF(ISBLANK(partije!J155),"",partije!J155)</f>
        <v/>
      </c>
      <c r="F155" s="158" t="str">
        <f>IF(ISBLANK(partije!K155),"",partije!K155)</f>
        <v/>
      </c>
      <c r="G155" s="571" t="str">
        <f>IF(ISBLANK(partije!L155),"",partije!L155)</f>
        <v/>
      </c>
      <c r="H155" s="571"/>
      <c r="I155" s="571" t="str">
        <f>IF(ISBLANK(partije!M155),"",partije!M155)</f>
        <v/>
      </c>
      <c r="J155" s="571"/>
      <c r="K155" s="571" t="str">
        <f>IF(ISBLANK(partije!N155),"",partije!N155)</f>
        <v/>
      </c>
      <c r="L155" s="571" t="str">
        <f>IF(ISBLANK(partije!M155),"",partije!M155)</f>
        <v/>
      </c>
      <c r="M155" s="160" t="str">
        <f>IF(ISBLANK(partije!O155),"",partije!O155)</f>
        <v/>
      </c>
      <c r="N155" s="159" t="str">
        <f>IF(ISBLANK(partije!P155),"",partije!P155)</f>
        <v/>
      </c>
      <c r="O155" s="159" t="str">
        <f>IF(ISBLANK(partije!Q155),"",partije!Q155)</f>
        <v/>
      </c>
      <c r="P155" s="161" t="str">
        <f>IF(ISBLANK(partije!R155),"",partije!R155)</f>
        <v/>
      </c>
      <c r="S155" s="94">
        <f>$S$15</f>
        <v>2</v>
      </c>
      <c r="T155" s="86">
        <f>$T$15</f>
        <v>3</v>
      </c>
    </row>
    <row r="156" spans="1:20" ht="13.5" customHeight="1">
      <c r="Q156" s="101"/>
      <c r="R156" s="102"/>
    </row>
    <row r="157" spans="1:20" ht="13.5" customHeight="1">
      <c r="B157" s="12"/>
      <c r="C157" s="168"/>
      <c r="D157" s="145" t="s">
        <v>37</v>
      </c>
      <c r="E157" s="132"/>
      <c r="F157" s="132"/>
      <c r="G157" s="132"/>
      <c r="H157" s="132"/>
      <c r="I157" s="133"/>
      <c r="J157" s="133"/>
      <c r="K157" s="132"/>
      <c r="L157" s="132"/>
      <c r="M157" s="132"/>
      <c r="N157" s="134"/>
      <c r="O157" s="135"/>
      <c r="P157" s="132"/>
      <c r="Q157" s="13"/>
      <c r="R157" s="13"/>
    </row>
    <row r="158" spans="1:20" ht="13.5" customHeight="1">
      <c r="B158" s="208" t="s">
        <v>0</v>
      </c>
      <c r="C158" s="211"/>
      <c r="D158" s="172" t="s">
        <v>1</v>
      </c>
      <c r="E158" s="572">
        <v>1</v>
      </c>
      <c r="F158" s="572"/>
      <c r="G158" s="572">
        <v>2</v>
      </c>
      <c r="H158" s="572"/>
      <c r="I158" s="573">
        <v>3</v>
      </c>
      <c r="J158" s="573"/>
      <c r="K158" s="572">
        <v>4</v>
      </c>
      <c r="L158" s="572"/>
      <c r="M158" s="136" t="s">
        <v>2</v>
      </c>
      <c r="N158" s="136" t="s">
        <v>3</v>
      </c>
      <c r="O158" s="137" t="s">
        <v>7</v>
      </c>
      <c r="P158" s="138"/>
      <c r="Q158" s="49" t="s">
        <v>62</v>
      </c>
      <c r="R158" s="50"/>
    </row>
    <row r="159" spans="1:20" ht="13.5" customHeight="1">
      <c r="A159" s="81">
        <v>1</v>
      </c>
      <c r="B159" s="209">
        <v>121</v>
      </c>
      <c r="C159" s="212" t="str">
        <f>IF(ISNA(MATCH(B159,spisak!$F$4:$F$260,0)),"",INDEX(spisak!$C$4:$C$260,MATCH(B159,spisak!$F$4:$F$260,0)))</f>
        <v/>
      </c>
      <c r="D159" s="173" t="str">
        <f>IF(ISNA(MATCH(B159,spisak!$F$4:$F$260,0)),"bye",INDEX(spisak!$B$4:$B$260,MATCH(B159,spisak!$F$4:$F$260,0)))</f>
        <v>bye</v>
      </c>
      <c r="E159" s="139"/>
      <c r="F159" s="140"/>
      <c r="G159" s="574" t="str">
        <f t="array" ref="G159">INDEX(E164:E169,MATCH(D159&amp;D160,C164:C169&amp;D164:D169,0))&amp;"/"&amp;INDEX(F164:F169,MATCH(D159&amp;D160,C164:C169&amp;D164:D169,0))</f>
        <v>/</v>
      </c>
      <c r="H159" s="575"/>
      <c r="I159" s="574" t="str">
        <f t="array" ref="I159">INDEX(E164:E169,MATCH(D159&amp;D161,C164:C169&amp;D164:D169,0))&amp;"/"&amp;INDEX(F164:F169,MATCH(D159&amp;D161,C164:C169&amp;D164:D169,0))</f>
        <v>/</v>
      </c>
      <c r="J159" s="575"/>
      <c r="K159" s="574" t="str">
        <f t="array" ref="K159">INDEX(E164:E169,MATCH(D159&amp;D162,C164:C169&amp;D164:D169,0))&amp;"/"&amp;INDEX(F164:F169,MATCH(D159&amp;D162,C164:C169&amp;D164:D169,0))</f>
        <v>/</v>
      </c>
      <c r="L159" s="575"/>
      <c r="M159" s="141" t="str">
        <f>IF(ISBLANK(partije!$J$2),"",COUNTIFS(C164:C169,D159,E164:E169,3)+COUNTIFS(D164:D169,D159,F164:F169,3))</f>
        <v/>
      </c>
      <c r="N159" s="141" t="str">
        <f>IF(ISBLANK(partije!$J$2),"",COUNTIFS(C164:C169,D159,E164:E169,"&lt;3")+COUNTIFS(D164:D169,D159,F164:F169,"&lt;3"))</f>
        <v/>
      </c>
      <c r="O159" s="247"/>
      <c r="P159" s="131">
        <v>1</v>
      </c>
      <c r="Q159" s="88" t="e">
        <f>IF(ISBLANK(D159),"*",INDEX(D159:D162,MATCH(P159,O159:O162,0)))</f>
        <v>#N/A</v>
      </c>
      <c r="R159" s="89"/>
    </row>
    <row r="160" spans="1:20" ht="13.5" customHeight="1">
      <c r="A160" s="81">
        <v>2</v>
      </c>
      <c r="B160" s="209">
        <v>122</v>
      </c>
      <c r="C160" s="212" t="str">
        <f>IF(ISNA(MATCH(B160,spisak!$F$4:$F$260,0)),"",INDEX(spisak!$C$4:$C$260,MATCH(B160,spisak!$F$4:$F$260,0)))</f>
        <v/>
      </c>
      <c r="D160" s="173" t="str">
        <f>IF(ISNA(MATCH(B160,spisak!$F$4:$F$260,0)),"bye",INDEX(spisak!$B$4:$B$260,MATCH(B160,spisak!$F$4:$F$260,0)))</f>
        <v>bye</v>
      </c>
      <c r="E160" s="574" t="str">
        <f t="array" ref="E160">INDEX(F164:F169,MATCH(D159&amp;D160,C164:C169&amp;D164:D169,0))&amp;"/"&amp;INDEX(E164:E169,MATCH(D159&amp;D160,C164:C169&amp;D164:D169,0))</f>
        <v>/</v>
      </c>
      <c r="F160" s="575"/>
      <c r="G160" s="139"/>
      <c r="H160" s="140"/>
      <c r="I160" s="574" t="str">
        <f t="array" ref="I160">INDEX(E164:E169,MATCH(D160&amp;D161,C164:C169&amp;D164:D169,0))&amp;"/"&amp;INDEX(F164:F169,MATCH(D160&amp;D161,C164:C169&amp;D164:D169,0))</f>
        <v>/</v>
      </c>
      <c r="J160" s="575"/>
      <c r="K160" s="574" t="str">
        <f t="array" ref="K160">INDEX(E164:E169,MATCH(D160&amp;D162,C164:C169&amp;D164:D169,0))&amp;"/"&amp;INDEX(F164:F169,MATCH(D160&amp;D162,C164:C169&amp;D164:D169,0))</f>
        <v>/</v>
      </c>
      <c r="L160" s="575"/>
      <c r="M160" s="141" t="str">
        <f>IF(ISBLANK(partije!$J$2),"",COUNTIFS(C164:C169,D160,E164:E169,3)+COUNTIFS(D164:D169,D160,F164:F169,3))</f>
        <v/>
      </c>
      <c r="N160" s="141" t="str">
        <f>IF(ISBLANK(partije!$J$2),"",COUNTIFS(C164:C169,D160,E164:E169,"&lt;3")+COUNTIFS(D164:D169,D160,F164:F169,"&lt;3"))</f>
        <v/>
      </c>
      <c r="O160" s="247"/>
      <c r="P160" s="131">
        <v>2</v>
      </c>
      <c r="Q160" s="90" t="e">
        <f>IF(ISBLANK(D160),"*",INDEX(D159:D162,MATCH(P160,O159:O162,0)))</f>
        <v>#N/A</v>
      </c>
      <c r="R160" s="91"/>
    </row>
    <row r="161" spans="1:20" ht="13.5" customHeight="1">
      <c r="A161" s="81">
        <v>3</v>
      </c>
      <c r="B161" s="209">
        <v>123</v>
      </c>
      <c r="C161" s="212" t="str">
        <f>IF(ISNA(MATCH(B161,spisak!$F$4:$F$260,0)),"",INDEX(spisak!$C$4:$C$260,MATCH(B161,spisak!$F$4:$F$260,0)))</f>
        <v/>
      </c>
      <c r="D161" s="173" t="str">
        <f>IF(ISNA(MATCH(B161,spisak!$F$4:$F$260,0)),"bye",INDEX(spisak!$B$4:$B$260,MATCH(B161,spisak!$F$4:$F$260,0)))</f>
        <v>bye</v>
      </c>
      <c r="E161" s="574" t="str">
        <f t="array" ref="E161">INDEX(F164:F169,MATCH(D159&amp;D161,C164:C169&amp;D164:D169,0))&amp;"/"&amp;INDEX(E164:E169,MATCH(D159&amp;D161,C164:C169&amp;D164:D169,0))</f>
        <v>/</v>
      </c>
      <c r="F161" s="575"/>
      <c r="G161" s="574" t="str">
        <f t="array" ref="G161">INDEX(F164:F169,MATCH(D160&amp;D161,C164:C169&amp;D164:D169,0))&amp;"/"&amp;INDEX(E164:E169,MATCH(D160&amp;D161,C164:C169&amp;D164:D169,0))</f>
        <v>/</v>
      </c>
      <c r="H161" s="575"/>
      <c r="I161" s="139"/>
      <c r="J161" s="140"/>
      <c r="K161" s="574" t="str">
        <f t="array" ref="K161">INDEX(E164:E169,MATCH(D161&amp;D162,C164:C169&amp;D164:D169,0))&amp;"/"&amp;INDEX(F164:F169,MATCH(D161&amp;D162,C164:C169&amp;D164:D169,0))</f>
        <v>/</v>
      </c>
      <c r="L161" s="575"/>
      <c r="M161" s="141" t="str">
        <f>IF(ISBLANK(partije!$J$2),"",COUNTIFS(C164:C169,D161,E164:E169,3)+COUNTIFS(D164:D169,D161,F164:F169,3))</f>
        <v/>
      </c>
      <c r="N161" s="141" t="str">
        <f>IF(ISBLANK(partije!$J$2),"",COUNTIFS(C164:C169,D161,E164:E169,"&lt;3")+COUNTIFS(D164:D169,D161,F164:F169,"&lt;3"))</f>
        <v/>
      </c>
      <c r="O161" s="247"/>
      <c r="P161" s="131">
        <v>3</v>
      </c>
      <c r="Q161" s="90" t="e">
        <f>IF(ISBLANK(D161),"*",INDEX(D159:D162,MATCH(P161,O159:O162,0)))</f>
        <v>#N/A</v>
      </c>
      <c r="R161" s="91"/>
    </row>
    <row r="162" spans="1:20" ht="13.5" customHeight="1">
      <c r="A162" s="82">
        <v>4</v>
      </c>
      <c r="B162" s="210">
        <v>124</v>
      </c>
      <c r="C162" s="213" t="str">
        <f>IF(ISNA(MATCH(B162,spisak!$F$4:$F$260,0)),"",INDEX(spisak!$C$4:$C$260,MATCH(B162,spisak!$F$4:$F$260,0)))</f>
        <v/>
      </c>
      <c r="D162" s="174" t="str">
        <f>IF(ISNA(MATCH(B162,spisak!$F$4:$F$260,0)),"bye",INDEX(spisak!$B$4:$B$260,MATCH(B162,spisak!$F$4:$F$260,0)))</f>
        <v>bye</v>
      </c>
      <c r="E162" s="576" t="str">
        <f t="array" ref="E162">INDEX(F164:F169,MATCH(D159&amp;D162,C164:C169&amp;D164:D169,0))&amp;"/"&amp;INDEX(E164:E169,MATCH(D159&amp;D162,C164:C169&amp;D164:D169,0))</f>
        <v>/</v>
      </c>
      <c r="F162" s="577"/>
      <c r="G162" s="576" t="str">
        <f t="array" ref="G162">INDEX(F164:F169,MATCH(D160&amp;D162,C164:C169&amp;D164:D169,0))&amp;"/"&amp;INDEX(E164:E169,MATCH(D160&amp;D162,C164:C169&amp;D164:D169,0))</f>
        <v>/</v>
      </c>
      <c r="H162" s="577"/>
      <c r="I162" s="576" t="str">
        <f t="array" ref="I162">INDEX(F164:F169,MATCH(D161&amp;D162,C164:C169&amp;D164:D169,0))&amp;"/"&amp;INDEX(E164:E169,MATCH(D161&amp;D162,C164:C169&amp;D164:D169,0))</f>
        <v>/</v>
      </c>
      <c r="J162" s="577"/>
      <c r="K162" s="139"/>
      <c r="L162" s="140"/>
      <c r="M162" s="143" t="str">
        <f>IF(ISBLANK(partije!$J$2),"",COUNTIFS(C164:C169,D162,E164:E169,3)+COUNTIFS(D164:D169,D162,F164:F169,3))</f>
        <v/>
      </c>
      <c r="N162" s="143" t="str">
        <f>IF(ISBLANK(partije!$J$2),"",COUNTIFS(C164:C169,D162,E164:E169,"&lt;3")+COUNTIFS(D164:D169,D162,F164:F169,"&lt;3"))</f>
        <v/>
      </c>
      <c r="O162" s="248"/>
      <c r="P162" s="131">
        <v>4</v>
      </c>
      <c r="Q162" s="90" t="e">
        <f>IF(ISBLANK(D162),"*",INDEX(D159:D162,MATCH(P162,O159:O162,0)))</f>
        <v>#N/A</v>
      </c>
      <c r="R162" s="91"/>
    </row>
    <row r="163" spans="1:20" ht="13.5" hidden="1" customHeight="1">
      <c r="A163" s="567"/>
      <c r="B163" s="567"/>
      <c r="C163" s="169"/>
      <c r="E163" s="568" t="s">
        <v>10</v>
      </c>
      <c r="F163" s="568"/>
      <c r="G163" s="569" t="s">
        <v>11</v>
      </c>
      <c r="H163" s="569"/>
      <c r="I163" s="570" t="s">
        <v>4</v>
      </c>
      <c r="J163" s="570"/>
      <c r="K163" s="578" t="s">
        <v>12</v>
      </c>
      <c r="L163" s="578"/>
      <c r="M163" s="197" t="s">
        <v>5</v>
      </c>
      <c r="N163" s="197" t="s">
        <v>6</v>
      </c>
      <c r="O163" s="198" t="s">
        <v>8</v>
      </c>
      <c r="P163" s="199" t="s">
        <v>9</v>
      </c>
      <c r="Q163" s="13"/>
      <c r="R163" s="13"/>
      <c r="S163" s="579" t="s">
        <v>125</v>
      </c>
      <c r="T163" s="579"/>
    </row>
    <row r="164" spans="1:20" ht="13.5" hidden="1" customHeight="1">
      <c r="A164" s="95" t="str">
        <f>IF(ISBLANK(partije!D24),"",partije!D24)</f>
        <v/>
      </c>
      <c r="B164" s="96" t="str">
        <f>IF(ISBLANK(partije!E24),"",partije!E24)</f>
        <v/>
      </c>
      <c r="C164" s="147" t="str">
        <f>INDEX(D159:D162,MATCH(S164,A159:A162,0))</f>
        <v>bye</v>
      </c>
      <c r="D164" s="175" t="str">
        <f>INDEX(D159:D162,MATCH(T164,A159:A162,0))</f>
        <v>bye</v>
      </c>
      <c r="E164" s="148" t="str">
        <f>IF(ISBLANK(partije!J24),"",partije!J24)</f>
        <v/>
      </c>
      <c r="F164" s="148" t="str">
        <f>IF(ISBLANK(partije!K24),"",partije!K24)</f>
        <v/>
      </c>
      <c r="G164" s="580" t="str">
        <f>IF(ISBLANK(partije!L24),"",partije!L24)</f>
        <v/>
      </c>
      <c r="H164" s="580"/>
      <c r="I164" s="580" t="str">
        <f>IF(ISBLANK(partije!M24),"",partije!M24)</f>
        <v/>
      </c>
      <c r="J164" s="580"/>
      <c r="K164" s="580" t="str">
        <f>IF(ISBLANK(partije!N24),"",partije!N24)</f>
        <v/>
      </c>
      <c r="L164" s="580" t="str">
        <f>IF(ISBLANK(partije!M24),"",partije!M24)</f>
        <v/>
      </c>
      <c r="M164" s="150" t="str">
        <f>IF(ISBLANK(partije!O24),"",partije!O24)</f>
        <v/>
      </c>
      <c r="N164" s="149" t="str">
        <f>IF(ISBLANK(partije!P24),"",partije!P24)</f>
        <v/>
      </c>
      <c r="O164" s="149" t="str">
        <f>IF(ISBLANK(partije!Q24),"",partije!Q24)</f>
        <v/>
      </c>
      <c r="P164" s="151" t="str">
        <f>IF(ISBLANK(partije!R24),"",partije!R24)</f>
        <v/>
      </c>
      <c r="S164" s="92">
        <f>$S$10</f>
        <v>1</v>
      </c>
      <c r="T164" s="84">
        <f>$T$10</f>
        <v>3</v>
      </c>
    </row>
    <row r="165" spans="1:20" ht="13.5" hidden="1" customHeight="1">
      <c r="A165" s="97" t="str">
        <f>IF(ISBLANK(partije!D25),"",partije!D25)</f>
        <v/>
      </c>
      <c r="B165" s="98" t="str">
        <f>IF(ISBLANK(partije!E25),"",partije!E25)</f>
        <v/>
      </c>
      <c r="C165" s="152" t="str">
        <f>INDEX(D159:D162,MATCH(S165,A159:A162,0))</f>
        <v>bye</v>
      </c>
      <c r="D165" s="176" t="str">
        <f>INDEX(D159:D162,MATCH(T165,A159:A162,0))</f>
        <v>bye</v>
      </c>
      <c r="E165" s="153" t="str">
        <f>IF(ISBLANK(partije!J25),"",partije!J25)</f>
        <v/>
      </c>
      <c r="F165" s="153" t="str">
        <f>IF(ISBLANK(partije!K25),"",partije!K25)</f>
        <v/>
      </c>
      <c r="G165" s="581" t="str">
        <f>IF(ISBLANK(partije!L25),"",partije!L25)</f>
        <v/>
      </c>
      <c r="H165" s="581"/>
      <c r="I165" s="581" t="str">
        <f>IF(ISBLANK(partije!M25),"",partije!M25)</f>
        <v/>
      </c>
      <c r="J165" s="581"/>
      <c r="K165" s="581" t="str">
        <f>IF(ISBLANK(partije!N25),"",partije!N25)</f>
        <v/>
      </c>
      <c r="L165" s="581" t="str">
        <f>IF(ISBLANK(partije!M25),"",partije!M25)</f>
        <v/>
      </c>
      <c r="M165" s="155" t="str">
        <f>IF(ISBLANK(partije!O25),"",partije!O25)</f>
        <v/>
      </c>
      <c r="N165" s="154" t="str">
        <f>IF(ISBLANK(partije!P25),"",partije!P25)</f>
        <v/>
      </c>
      <c r="O165" s="154" t="str">
        <f>IF(ISBLANK(partije!Q25),"",partije!Q25)</f>
        <v/>
      </c>
      <c r="P165" s="156" t="str">
        <f>IF(ISBLANK(partije!R25),"",partije!R25)</f>
        <v/>
      </c>
      <c r="S165" s="93">
        <f>$S$11</f>
        <v>2</v>
      </c>
      <c r="T165" s="85">
        <f>$T$11</f>
        <v>4</v>
      </c>
    </row>
    <row r="166" spans="1:20" ht="13.5" hidden="1" customHeight="1">
      <c r="A166" s="97" t="str">
        <f>IF(ISBLANK(partije!D90),"",partije!D90)</f>
        <v/>
      </c>
      <c r="B166" s="98" t="str">
        <f>IF(ISBLANK(partije!E90),"",partije!E90)</f>
        <v/>
      </c>
      <c r="C166" s="152" t="str">
        <f>INDEX(D159:D162,MATCH(S166,A159:A162,0))</f>
        <v>bye</v>
      </c>
      <c r="D166" s="176" t="str">
        <f>INDEX(D159:D162,MATCH(T166,A159:A162,0))</f>
        <v>bye</v>
      </c>
      <c r="E166" s="153" t="str">
        <f>IF(ISBLANK(partije!J90),"",partije!J90)</f>
        <v/>
      </c>
      <c r="F166" s="153" t="str">
        <f>IF(ISBLANK(partije!K90),"",partije!K90)</f>
        <v/>
      </c>
      <c r="G166" s="581" t="str">
        <f>IF(ISBLANK(partije!L90),"",partije!L90)</f>
        <v/>
      </c>
      <c r="H166" s="581"/>
      <c r="I166" s="581" t="str">
        <f>IF(ISBLANK(partije!M90),"",partije!M90)</f>
        <v/>
      </c>
      <c r="J166" s="581"/>
      <c r="K166" s="581" t="str">
        <f>IF(ISBLANK(partije!N90),"",partije!N90)</f>
        <v/>
      </c>
      <c r="L166" s="581" t="str">
        <f>IF(ISBLANK(partije!M90),"",partije!M90)</f>
        <v/>
      </c>
      <c r="M166" s="155" t="str">
        <f>IF(ISBLANK(partije!O90),"",partije!O90)</f>
        <v/>
      </c>
      <c r="N166" s="154" t="str">
        <f>IF(ISBLANK(partije!P90),"",partije!P90)</f>
        <v/>
      </c>
      <c r="O166" s="154" t="str">
        <f>IF(ISBLANK(partije!Q90),"",partije!Q90)</f>
        <v/>
      </c>
      <c r="P166" s="156" t="str">
        <f>IF(ISBLANK(partije!R90),"",partije!R90)</f>
        <v/>
      </c>
      <c r="S166" s="93">
        <f>$S$12</f>
        <v>1</v>
      </c>
      <c r="T166" s="85">
        <f>$T$12</f>
        <v>2</v>
      </c>
    </row>
    <row r="167" spans="1:20" ht="13.5" hidden="1" customHeight="1">
      <c r="A167" s="97" t="str">
        <f>IF(ISBLANK(partije!D91),"",partije!D91)</f>
        <v/>
      </c>
      <c r="B167" s="98" t="str">
        <f>IF(ISBLANK(partije!E91),"",partije!E91)</f>
        <v/>
      </c>
      <c r="C167" s="152" t="str">
        <f>INDEX(D159:D162,MATCH(S167,A159:A162,0))</f>
        <v>bye</v>
      </c>
      <c r="D167" s="176" t="str">
        <f>INDEX(D159:D162,MATCH(T167,A159:A162,0))</f>
        <v>bye</v>
      </c>
      <c r="E167" s="153" t="str">
        <f>IF(ISBLANK(partije!J91),"",partije!J91)</f>
        <v/>
      </c>
      <c r="F167" s="153" t="str">
        <f>IF(ISBLANK(partije!K91),"",partije!K91)</f>
        <v/>
      </c>
      <c r="G167" s="581" t="str">
        <f>IF(ISBLANK(partije!L91),"",partije!L91)</f>
        <v/>
      </c>
      <c r="H167" s="581"/>
      <c r="I167" s="581" t="str">
        <f>IF(ISBLANK(partije!M91),"",partije!M91)</f>
        <v/>
      </c>
      <c r="J167" s="581"/>
      <c r="K167" s="581" t="str">
        <f>IF(ISBLANK(partije!N91),"",partije!N91)</f>
        <v/>
      </c>
      <c r="L167" s="581" t="str">
        <f>IF(ISBLANK(partije!M91),"",partije!M91)</f>
        <v/>
      </c>
      <c r="M167" s="155" t="str">
        <f>IF(ISBLANK(partije!O91),"",partije!O91)</f>
        <v/>
      </c>
      <c r="N167" s="154" t="str">
        <f>IF(ISBLANK(partije!P91),"",partije!P91)</f>
        <v/>
      </c>
      <c r="O167" s="154" t="str">
        <f>IF(ISBLANK(partije!Q91),"",partije!Q91)</f>
        <v/>
      </c>
      <c r="P167" s="156" t="str">
        <f>IF(ISBLANK(partije!R91),"",partije!R91)</f>
        <v/>
      </c>
      <c r="S167" s="93">
        <f>$S$13</f>
        <v>3</v>
      </c>
      <c r="T167" s="85">
        <f>$T$13</f>
        <v>4</v>
      </c>
    </row>
    <row r="168" spans="1:20" ht="13.5" hidden="1" customHeight="1">
      <c r="A168" s="97" t="str">
        <f>IF(ISBLANK(partije!D156),"",partije!D156)</f>
        <v/>
      </c>
      <c r="B168" s="98" t="str">
        <f>IF(ISBLANK(partije!E156),"",partije!E156)</f>
        <v/>
      </c>
      <c r="C168" s="152" t="str">
        <f>INDEX(D159:D162,MATCH(S168,A159:A162,0))</f>
        <v>bye</v>
      </c>
      <c r="D168" s="176" t="str">
        <f>INDEX(D159:D162,MATCH(T168,A159:A162,0))</f>
        <v>bye</v>
      </c>
      <c r="E168" s="153" t="str">
        <f>IF(ISBLANK(partije!J156),"",partije!J156)</f>
        <v/>
      </c>
      <c r="F168" s="153" t="str">
        <f>IF(ISBLANK(partije!K156),"",partije!K156)</f>
        <v/>
      </c>
      <c r="G168" s="581" t="str">
        <f>IF(ISBLANK(partije!L156),"",partije!L156)</f>
        <v/>
      </c>
      <c r="H168" s="581"/>
      <c r="I168" s="581" t="str">
        <f>IF(ISBLANK(partije!M156),"",partije!M156)</f>
        <v/>
      </c>
      <c r="J168" s="581"/>
      <c r="K168" s="581" t="str">
        <f>IF(ISBLANK(partije!N156),"",partije!N156)</f>
        <v/>
      </c>
      <c r="L168" s="581" t="str">
        <f>IF(ISBLANK(partije!M156),"",partije!M156)</f>
        <v/>
      </c>
      <c r="M168" s="155" t="str">
        <f>IF(ISBLANK(partije!O156),"",partije!O156)</f>
        <v/>
      </c>
      <c r="N168" s="154" t="str">
        <f>IF(ISBLANK(partije!P156),"",partije!P156)</f>
        <v/>
      </c>
      <c r="O168" s="154" t="str">
        <f>IF(ISBLANK(partije!Q156),"",partije!Q156)</f>
        <v/>
      </c>
      <c r="P168" s="156" t="str">
        <f>IF(ISBLANK(partije!R156),"",partije!R156)</f>
        <v/>
      </c>
      <c r="S168" s="93">
        <f>$S$14</f>
        <v>1</v>
      </c>
      <c r="T168" s="85">
        <f>$T$14</f>
        <v>4</v>
      </c>
    </row>
    <row r="169" spans="1:20" ht="13.5" hidden="1" customHeight="1">
      <c r="A169" s="99" t="str">
        <f>IF(ISBLANK(partije!D157),"",partije!D157)</f>
        <v/>
      </c>
      <c r="B169" s="100" t="str">
        <f>IF(ISBLANK(partije!E157),"",partije!E157)</f>
        <v/>
      </c>
      <c r="C169" s="157" t="str">
        <f>INDEX(D159:D162,MATCH(S169,A159:A162,0))</f>
        <v>bye</v>
      </c>
      <c r="D169" s="177" t="str">
        <f>INDEX(D159:D162,MATCH(T169,A159:A162,0))</f>
        <v>bye</v>
      </c>
      <c r="E169" s="158" t="str">
        <f>IF(ISBLANK(partije!J157),"",partije!J157)</f>
        <v/>
      </c>
      <c r="F169" s="158" t="str">
        <f>IF(ISBLANK(partije!K157),"",partije!K157)</f>
        <v/>
      </c>
      <c r="G169" s="571" t="str">
        <f>IF(ISBLANK(partije!L157),"",partije!L157)</f>
        <v/>
      </c>
      <c r="H169" s="571"/>
      <c r="I169" s="571" t="str">
        <f>IF(ISBLANK(partije!M157),"",partije!M157)</f>
        <v/>
      </c>
      <c r="J169" s="571"/>
      <c r="K169" s="571" t="str">
        <f>IF(ISBLANK(partije!N157),"",partije!N157)</f>
        <v/>
      </c>
      <c r="L169" s="571" t="str">
        <f>IF(ISBLANK(partije!M157),"",partije!M157)</f>
        <v/>
      </c>
      <c r="M169" s="160" t="str">
        <f>IF(ISBLANK(partije!O157),"",partije!O157)</f>
        <v/>
      </c>
      <c r="N169" s="159" t="str">
        <f>IF(ISBLANK(partije!P157),"",partije!P157)</f>
        <v/>
      </c>
      <c r="O169" s="159" t="str">
        <f>IF(ISBLANK(partije!Q157),"",partije!Q157)</f>
        <v/>
      </c>
      <c r="P169" s="161" t="str">
        <f>IF(ISBLANK(partije!R157),"",partije!R157)</f>
        <v/>
      </c>
      <c r="S169" s="94">
        <f>$S$15</f>
        <v>2</v>
      </c>
      <c r="T169" s="86">
        <f>$T$15</f>
        <v>3</v>
      </c>
    </row>
    <row r="171" spans="1:20" ht="13.5" customHeight="1">
      <c r="B171" s="12"/>
      <c r="C171" s="168"/>
      <c r="D171" s="145" t="s">
        <v>38</v>
      </c>
      <c r="E171" s="132"/>
      <c r="F171" s="132"/>
      <c r="G171" s="132"/>
      <c r="H171" s="132"/>
      <c r="I171" s="133"/>
      <c r="J171" s="133"/>
      <c r="K171" s="132"/>
      <c r="L171" s="132"/>
      <c r="M171" s="132"/>
      <c r="N171" s="134"/>
      <c r="O171" s="135"/>
      <c r="P171" s="132"/>
      <c r="Q171" s="13"/>
      <c r="R171" s="13"/>
    </row>
    <row r="172" spans="1:20" ht="13.5" customHeight="1">
      <c r="B172" s="208" t="s">
        <v>0</v>
      </c>
      <c r="C172" s="211"/>
      <c r="D172" s="172" t="s">
        <v>1</v>
      </c>
      <c r="E172" s="572">
        <v>1</v>
      </c>
      <c r="F172" s="572"/>
      <c r="G172" s="572">
        <v>2</v>
      </c>
      <c r="H172" s="572"/>
      <c r="I172" s="573">
        <v>3</v>
      </c>
      <c r="J172" s="573"/>
      <c r="K172" s="572">
        <v>4</v>
      </c>
      <c r="L172" s="572"/>
      <c r="M172" s="136" t="s">
        <v>2</v>
      </c>
      <c r="N172" s="136" t="s">
        <v>3</v>
      </c>
      <c r="O172" s="137" t="s">
        <v>7</v>
      </c>
      <c r="P172" s="138"/>
      <c r="Q172" s="49" t="s">
        <v>61</v>
      </c>
      <c r="R172" s="50"/>
    </row>
    <row r="173" spans="1:20" ht="13.5" customHeight="1">
      <c r="A173" s="81">
        <v>1</v>
      </c>
      <c r="B173" s="209">
        <v>131</v>
      </c>
      <c r="C173" s="212" t="str">
        <f>IF(ISNA(MATCH(B173,spisak!$F$4:$F$260,0)),"",INDEX(spisak!$C$4:$C$260,MATCH(B173,spisak!$F$4:$F$260,0)))</f>
        <v/>
      </c>
      <c r="D173" s="173" t="str">
        <f>IF(ISNA(MATCH(B173,spisak!$F$4:$F$260,0)),"bye",INDEX(spisak!$B$4:$B$260,MATCH(B173,spisak!$F$4:$F$260,0)))</f>
        <v>bye</v>
      </c>
      <c r="E173" s="139"/>
      <c r="F173" s="140"/>
      <c r="G173" s="574" t="str">
        <f t="array" ref="G173">INDEX(E178:E183,MATCH(D173&amp;D174,C178:C183&amp;D178:D183,0))&amp;"/"&amp;INDEX(F178:F183,MATCH(D173&amp;D174,C178:C183&amp;D178:D183,0))</f>
        <v>/</v>
      </c>
      <c r="H173" s="575"/>
      <c r="I173" s="574" t="str">
        <f t="array" ref="I173">INDEX(E178:E183,MATCH(D173&amp;D175,C178:C183&amp;D178:D183,0))&amp;"/"&amp;INDEX(F178:F183,MATCH(D173&amp;D175,C178:C183&amp;D178:D183,0))</f>
        <v>/</v>
      </c>
      <c r="J173" s="575"/>
      <c r="K173" s="574" t="str">
        <f t="array" ref="K173">INDEX(E178:E183,MATCH(D173&amp;D176,C178:C183&amp;D178:D183,0))&amp;"/"&amp;INDEX(F178:F183,MATCH(D173&amp;D176,C178:C183&amp;D178:D183,0))</f>
        <v>/</v>
      </c>
      <c r="L173" s="575"/>
      <c r="M173" s="141" t="str">
        <f>IF(ISBLANK(partije!$J$2),"",COUNTIFS(C178:C183,D173,E178:E183,3)+COUNTIFS(D178:D183,D173,F178:F183,3))</f>
        <v/>
      </c>
      <c r="N173" s="141" t="str">
        <f>IF(ISBLANK(partije!$J$2),"",COUNTIFS(C178:C183,D173,E178:E183,"&lt;3")+COUNTIFS(D178:D183,D173,F178:F183,"&lt;3"))</f>
        <v/>
      </c>
      <c r="O173" s="247"/>
      <c r="P173" s="131">
        <v>1</v>
      </c>
      <c r="Q173" s="88" t="e">
        <f>IF(ISBLANK(D173),"*",INDEX(D173:D176,MATCH(P173,O173:O176,0)))</f>
        <v>#N/A</v>
      </c>
      <c r="R173" s="89"/>
    </row>
    <row r="174" spans="1:20" ht="13.5" customHeight="1">
      <c r="A174" s="81">
        <v>2</v>
      </c>
      <c r="B174" s="209">
        <v>132</v>
      </c>
      <c r="C174" s="212" t="str">
        <f>IF(ISNA(MATCH(B174,spisak!$F$4:$F$260,0)),"",INDEX(spisak!$C$4:$C$260,MATCH(B174,spisak!$F$4:$F$260,0)))</f>
        <v/>
      </c>
      <c r="D174" s="173" t="str">
        <f>IF(ISNA(MATCH(B174,spisak!$F$4:$F$260,0)),"bye",INDEX(spisak!$B$4:$B$260,MATCH(B174,spisak!$F$4:$F$260,0)))</f>
        <v>bye</v>
      </c>
      <c r="E174" s="574" t="str">
        <f t="array" ref="E174">INDEX(F178:F183,MATCH(D173&amp;D174,C178:C183&amp;D178:D183,0))&amp;"/"&amp;INDEX(E178:E183,MATCH(D173&amp;D174,C178:C183&amp;D178:D183,0))</f>
        <v>/</v>
      </c>
      <c r="F174" s="575"/>
      <c r="G174" s="139"/>
      <c r="H174" s="140"/>
      <c r="I174" s="574" t="str">
        <f t="array" ref="I174">INDEX(E178:E183,MATCH(D174&amp;D175,C178:C183&amp;D178:D183,0))&amp;"/"&amp;INDEX(F178:F183,MATCH(D174&amp;D175,C178:C183&amp;D178:D183,0))</f>
        <v>/</v>
      </c>
      <c r="J174" s="575"/>
      <c r="K174" s="574" t="str">
        <f t="array" ref="K174">INDEX(E178:E183,MATCH(D174&amp;D176,C178:C183&amp;D178:D183,0))&amp;"/"&amp;INDEX(F178:F183,MATCH(D174&amp;D176,C178:C183&amp;D178:D183,0))</f>
        <v>/</v>
      </c>
      <c r="L174" s="575"/>
      <c r="M174" s="141" t="str">
        <f>IF(ISBLANK(partije!$J$2),"",COUNTIFS(C178:C183,D174,E178:E183,3)+COUNTIFS(D178:D183,D174,F178:F183,3))</f>
        <v/>
      </c>
      <c r="N174" s="141" t="str">
        <f>IF(ISBLANK(partije!$J$2),"",COUNTIFS(C178:C183,D174,E178:E183,"&lt;3")+COUNTIFS(D178:D183,D174,F178:F183,"&lt;3"))</f>
        <v/>
      </c>
      <c r="O174" s="247"/>
      <c r="P174" s="131">
        <v>2</v>
      </c>
      <c r="Q174" s="90" t="e">
        <f>IF(ISBLANK(D174),"*",INDEX(D173:D176,MATCH(P174,O173:O176,0)))</f>
        <v>#N/A</v>
      </c>
      <c r="R174" s="91"/>
    </row>
    <row r="175" spans="1:20" ht="13.5" customHeight="1">
      <c r="A175" s="81">
        <v>3</v>
      </c>
      <c r="B175" s="209">
        <v>133</v>
      </c>
      <c r="C175" s="212" t="str">
        <f>IF(ISNA(MATCH(B175,spisak!$F$4:$F$260,0)),"",INDEX(spisak!$C$4:$C$260,MATCH(B175,spisak!$F$4:$F$260,0)))</f>
        <v/>
      </c>
      <c r="D175" s="173" t="str">
        <f>IF(ISNA(MATCH(B175,spisak!$F$4:$F$260,0)),"bye",INDEX(spisak!$B$4:$B$260,MATCH(B175,spisak!$F$4:$F$260,0)))</f>
        <v>bye</v>
      </c>
      <c r="E175" s="574" t="str">
        <f t="array" ref="E175">INDEX(F178:F183,MATCH(D173&amp;D175,C178:C183&amp;D178:D183,0))&amp;"/"&amp;INDEX(E178:E183,MATCH(D173&amp;D175,C178:C183&amp;D178:D183,0))</f>
        <v>/</v>
      </c>
      <c r="F175" s="575"/>
      <c r="G175" s="574" t="str">
        <f t="array" ref="G175">INDEX(F178:F183,MATCH(D174&amp;D175,C178:C183&amp;D178:D183,0))&amp;"/"&amp;INDEX(E178:E183,MATCH(D174&amp;D175,C178:C183&amp;D178:D183,0))</f>
        <v>/</v>
      </c>
      <c r="H175" s="575"/>
      <c r="I175" s="139"/>
      <c r="J175" s="140"/>
      <c r="K175" s="574" t="str">
        <f t="array" ref="K175">INDEX(E178:E183,MATCH(D175&amp;D176,C178:C183&amp;D178:D183,0))&amp;"/"&amp;INDEX(F178:F183,MATCH(D175&amp;D176,C178:C183&amp;D178:D183,0))</f>
        <v>/</v>
      </c>
      <c r="L175" s="575"/>
      <c r="M175" s="141" t="str">
        <f>IF(ISBLANK(partije!$J$2),"",COUNTIFS(C178:C183,D175,E178:E183,3)+COUNTIFS(D178:D183,D175,F178:F183,3))</f>
        <v/>
      </c>
      <c r="N175" s="141" t="str">
        <f>IF(ISBLANK(partije!$J$2),"",COUNTIFS(C178:C183,D175,E178:E183,"&lt;3")+COUNTIFS(D178:D183,D175,F178:F183,"&lt;3"))</f>
        <v/>
      </c>
      <c r="O175" s="247"/>
      <c r="P175" s="131">
        <v>3</v>
      </c>
      <c r="Q175" s="90" t="e">
        <f>IF(ISBLANK(D175),"*",INDEX(D173:D176,MATCH(P175,O173:O176,0)))</f>
        <v>#N/A</v>
      </c>
      <c r="R175" s="91"/>
    </row>
    <row r="176" spans="1:20" ht="13.5" customHeight="1">
      <c r="A176" s="82">
        <v>4</v>
      </c>
      <c r="B176" s="210">
        <v>134</v>
      </c>
      <c r="C176" s="213" t="str">
        <f>IF(ISNA(MATCH(B176,spisak!$F$4:$F$260,0)),"",INDEX(spisak!$C$4:$C$260,MATCH(B176,spisak!$F$4:$F$260,0)))</f>
        <v/>
      </c>
      <c r="D176" s="174" t="str">
        <f>IF(ISNA(MATCH(B176,spisak!$F$4:$F$260,0)),"bye",INDEX(spisak!$B$4:$B$260,MATCH(B176,spisak!$F$4:$F$260,0)))</f>
        <v>bye</v>
      </c>
      <c r="E176" s="576" t="str">
        <f t="array" ref="E176">INDEX(F178:F183,MATCH(D173&amp;D176,C178:C183&amp;D178:D183,0))&amp;"/"&amp;INDEX(E178:E183,MATCH(D173&amp;D176,C178:C183&amp;D178:D183,0))</f>
        <v>/</v>
      </c>
      <c r="F176" s="577"/>
      <c r="G176" s="576" t="str">
        <f t="array" ref="G176">INDEX(F178:F183,MATCH(D174&amp;D176,C178:C183&amp;D178:D183,0))&amp;"/"&amp;INDEX(E178:E183,MATCH(D174&amp;D176,C178:C183&amp;D178:D183,0))</f>
        <v>/</v>
      </c>
      <c r="H176" s="577"/>
      <c r="I176" s="576" t="str">
        <f t="array" ref="I176">INDEX(F178:F183,MATCH(D175&amp;D176,C178:C183&amp;D178:D183,0))&amp;"/"&amp;INDEX(E178:E183,MATCH(D175&amp;D176,C178:C183&amp;D178:D183,0))</f>
        <v>/</v>
      </c>
      <c r="J176" s="577"/>
      <c r="K176" s="139"/>
      <c r="L176" s="140"/>
      <c r="M176" s="143" t="str">
        <f>IF(ISBLANK(partije!$J$2),"",COUNTIFS(C178:C183,D176,E178:E183,3)+COUNTIFS(D178:D183,D176,F178:F183,3))</f>
        <v/>
      </c>
      <c r="N176" s="143" t="str">
        <f>IF(ISBLANK(partije!$J$2),"",COUNTIFS(C178:C183,D176,E178:E183,"&lt;3")+COUNTIFS(D178:D183,D176,F178:F183,"&lt;3"))</f>
        <v/>
      </c>
      <c r="O176" s="248"/>
      <c r="P176" s="131">
        <v>4</v>
      </c>
      <c r="Q176" s="90" t="e">
        <f>IF(ISBLANK(D176),"*",INDEX(D173:D176,MATCH(P176,O173:O176,0)))</f>
        <v>#N/A</v>
      </c>
      <c r="R176" s="91"/>
    </row>
    <row r="177" spans="1:20" ht="13.5" hidden="1" customHeight="1">
      <c r="A177" s="567"/>
      <c r="B177" s="567"/>
      <c r="C177" s="169"/>
      <c r="E177" s="568" t="s">
        <v>10</v>
      </c>
      <c r="F177" s="568"/>
      <c r="G177" s="569" t="s">
        <v>11</v>
      </c>
      <c r="H177" s="569"/>
      <c r="I177" s="570" t="s">
        <v>4</v>
      </c>
      <c r="J177" s="570"/>
      <c r="K177" s="578" t="s">
        <v>12</v>
      </c>
      <c r="L177" s="578"/>
      <c r="M177" s="197" t="s">
        <v>5</v>
      </c>
      <c r="N177" s="197" t="s">
        <v>6</v>
      </c>
      <c r="O177" s="198" t="s">
        <v>8</v>
      </c>
      <c r="P177" s="199" t="s">
        <v>9</v>
      </c>
      <c r="Q177" s="13"/>
      <c r="R177" s="13"/>
      <c r="S177" s="579" t="s">
        <v>125</v>
      </c>
      <c r="T177" s="579"/>
    </row>
    <row r="178" spans="1:20" ht="13.5" hidden="1" customHeight="1">
      <c r="A178" s="95" t="str">
        <f>IF(ISBLANK(partije!D26),"",partije!D26)</f>
        <v/>
      </c>
      <c r="B178" s="96" t="str">
        <f>IF(ISBLANK(partije!E26),"",partije!E26)</f>
        <v/>
      </c>
      <c r="C178" s="147" t="str">
        <f>INDEX(D173:D176,MATCH(S178,A173:A176,0))</f>
        <v>bye</v>
      </c>
      <c r="D178" s="175" t="str">
        <f>INDEX(D173:D176,MATCH(T178,A173:A176,0))</f>
        <v>bye</v>
      </c>
      <c r="E178" s="148" t="str">
        <f>IF(ISBLANK(partije!J26),"",partije!J26)</f>
        <v/>
      </c>
      <c r="F178" s="148" t="str">
        <f>IF(ISBLANK(partije!K26),"",partije!K26)</f>
        <v/>
      </c>
      <c r="G178" s="580" t="str">
        <f>IF(ISBLANK(partije!L26),"",partije!L26)</f>
        <v/>
      </c>
      <c r="H178" s="580"/>
      <c r="I178" s="580" t="str">
        <f>IF(ISBLANK(partije!M26),"",partije!M26)</f>
        <v/>
      </c>
      <c r="J178" s="580"/>
      <c r="K178" s="580" t="str">
        <f>IF(ISBLANK(partije!N26),"",partije!N26)</f>
        <v/>
      </c>
      <c r="L178" s="580" t="str">
        <f>IF(ISBLANK(partije!M26),"",partije!M26)</f>
        <v/>
      </c>
      <c r="M178" s="150" t="str">
        <f>IF(ISBLANK(partije!O26),"",partije!O26)</f>
        <v/>
      </c>
      <c r="N178" s="149" t="str">
        <f>IF(ISBLANK(partije!P26),"",partije!P26)</f>
        <v/>
      </c>
      <c r="O178" s="149" t="str">
        <f>IF(ISBLANK(partije!Q26),"",partije!Q26)</f>
        <v/>
      </c>
      <c r="P178" s="151" t="str">
        <f>IF(ISBLANK(partije!R26),"",partije!R26)</f>
        <v/>
      </c>
      <c r="S178" s="92">
        <f>$S$10</f>
        <v>1</v>
      </c>
      <c r="T178" s="84">
        <f>$T$10</f>
        <v>3</v>
      </c>
    </row>
    <row r="179" spans="1:20" ht="13.5" hidden="1" customHeight="1">
      <c r="A179" s="97" t="str">
        <f>IF(ISBLANK(partije!D27),"",partije!D27)</f>
        <v/>
      </c>
      <c r="B179" s="98" t="str">
        <f>IF(ISBLANK(partije!E27),"",partije!E27)</f>
        <v/>
      </c>
      <c r="C179" s="152" t="str">
        <f>INDEX(D173:D176,MATCH(S179,A173:A176,0))</f>
        <v>bye</v>
      </c>
      <c r="D179" s="176" t="str">
        <f>INDEX(D173:D176,MATCH(T179,A173:A176,0))</f>
        <v>bye</v>
      </c>
      <c r="E179" s="153" t="str">
        <f>IF(ISBLANK(partije!J27),"",partije!J27)</f>
        <v/>
      </c>
      <c r="F179" s="153" t="str">
        <f>IF(ISBLANK(partije!K27),"",partije!K27)</f>
        <v/>
      </c>
      <c r="G179" s="581" t="str">
        <f>IF(ISBLANK(partije!L27),"",partije!L27)</f>
        <v/>
      </c>
      <c r="H179" s="581"/>
      <c r="I179" s="581" t="str">
        <f>IF(ISBLANK(partije!M27),"",partije!M27)</f>
        <v/>
      </c>
      <c r="J179" s="581"/>
      <c r="K179" s="581" t="str">
        <f>IF(ISBLANK(partije!N27),"",partije!N27)</f>
        <v/>
      </c>
      <c r="L179" s="581" t="str">
        <f>IF(ISBLANK(partije!M27),"",partije!M27)</f>
        <v/>
      </c>
      <c r="M179" s="155" t="str">
        <f>IF(ISBLANK(partije!O27),"",partije!O27)</f>
        <v/>
      </c>
      <c r="N179" s="154" t="str">
        <f>IF(ISBLANK(partije!P27),"",partije!P27)</f>
        <v/>
      </c>
      <c r="O179" s="154" t="str">
        <f>IF(ISBLANK(partije!Q27),"",partije!Q27)</f>
        <v/>
      </c>
      <c r="P179" s="156" t="str">
        <f>IF(ISBLANK(partije!R27),"",partije!R27)</f>
        <v/>
      </c>
      <c r="S179" s="93">
        <f>$S$11</f>
        <v>2</v>
      </c>
      <c r="T179" s="85">
        <f>$T$11</f>
        <v>4</v>
      </c>
    </row>
    <row r="180" spans="1:20" ht="13.5" hidden="1" customHeight="1">
      <c r="A180" s="97" t="str">
        <f>IF(ISBLANK(partije!D92),"",partije!D92)</f>
        <v/>
      </c>
      <c r="B180" s="98" t="str">
        <f>IF(ISBLANK(partije!E92),"",partije!E92)</f>
        <v/>
      </c>
      <c r="C180" s="152" t="str">
        <f>INDEX(D173:D176,MATCH(S180,A173:A176,0))</f>
        <v>bye</v>
      </c>
      <c r="D180" s="176" t="str">
        <f>INDEX(D173:D176,MATCH(T180,A173:A176,0))</f>
        <v>bye</v>
      </c>
      <c r="E180" s="153" t="str">
        <f>IF(ISBLANK(partije!J92),"",partije!J92)</f>
        <v/>
      </c>
      <c r="F180" s="153" t="str">
        <f>IF(ISBLANK(partije!K92),"",partije!K92)</f>
        <v/>
      </c>
      <c r="G180" s="581" t="str">
        <f>IF(ISBLANK(partije!L92),"",partije!L92)</f>
        <v/>
      </c>
      <c r="H180" s="581"/>
      <c r="I180" s="581" t="str">
        <f>IF(ISBLANK(partije!M92),"",partije!M92)</f>
        <v/>
      </c>
      <c r="J180" s="581"/>
      <c r="K180" s="581" t="str">
        <f>IF(ISBLANK(partije!N92),"",partije!N92)</f>
        <v/>
      </c>
      <c r="L180" s="581" t="str">
        <f>IF(ISBLANK(partije!M92),"",partije!M92)</f>
        <v/>
      </c>
      <c r="M180" s="155" t="str">
        <f>IF(ISBLANK(partije!O92),"",partije!O92)</f>
        <v/>
      </c>
      <c r="N180" s="154" t="str">
        <f>IF(ISBLANK(partije!P92),"",partije!P92)</f>
        <v/>
      </c>
      <c r="O180" s="154" t="str">
        <f>IF(ISBLANK(partije!Q92),"",partije!Q92)</f>
        <v/>
      </c>
      <c r="P180" s="156" t="str">
        <f>IF(ISBLANK(partije!R92),"",partije!R92)</f>
        <v/>
      </c>
      <c r="S180" s="93">
        <f>$S$12</f>
        <v>1</v>
      </c>
      <c r="T180" s="85">
        <f>$T$12</f>
        <v>2</v>
      </c>
    </row>
    <row r="181" spans="1:20" ht="13.5" hidden="1" customHeight="1">
      <c r="A181" s="97" t="str">
        <f>IF(ISBLANK(partije!D93),"",partije!D93)</f>
        <v/>
      </c>
      <c r="B181" s="98" t="str">
        <f>IF(ISBLANK(partije!E93),"",partije!E93)</f>
        <v/>
      </c>
      <c r="C181" s="152" t="str">
        <f>INDEX(D173:D176,MATCH(S181,A173:A176,0))</f>
        <v>bye</v>
      </c>
      <c r="D181" s="176" t="str">
        <f>INDEX(D173:D176,MATCH(T181,A173:A176,0))</f>
        <v>bye</v>
      </c>
      <c r="E181" s="153" t="str">
        <f>IF(ISBLANK(partije!J93),"",partije!J93)</f>
        <v/>
      </c>
      <c r="F181" s="153" t="str">
        <f>IF(ISBLANK(partije!K93),"",partije!K93)</f>
        <v/>
      </c>
      <c r="G181" s="581" t="str">
        <f>IF(ISBLANK(partije!L93),"",partije!L93)</f>
        <v/>
      </c>
      <c r="H181" s="581"/>
      <c r="I181" s="581" t="str">
        <f>IF(ISBLANK(partije!M93),"",partije!M93)</f>
        <v/>
      </c>
      <c r="J181" s="581"/>
      <c r="K181" s="581" t="str">
        <f>IF(ISBLANK(partije!N93),"",partije!N93)</f>
        <v/>
      </c>
      <c r="L181" s="581" t="str">
        <f>IF(ISBLANK(partije!M93),"",partije!M93)</f>
        <v/>
      </c>
      <c r="M181" s="155" t="str">
        <f>IF(ISBLANK(partije!O93),"",partije!O93)</f>
        <v/>
      </c>
      <c r="N181" s="154" t="str">
        <f>IF(ISBLANK(partije!P93),"",partije!P93)</f>
        <v/>
      </c>
      <c r="O181" s="154" t="str">
        <f>IF(ISBLANK(partije!Q93),"",partije!Q93)</f>
        <v/>
      </c>
      <c r="P181" s="156" t="str">
        <f>IF(ISBLANK(partije!R93),"",partije!R93)</f>
        <v/>
      </c>
      <c r="S181" s="93">
        <f>$S$13</f>
        <v>3</v>
      </c>
      <c r="T181" s="85">
        <f>$T$13</f>
        <v>4</v>
      </c>
    </row>
    <row r="182" spans="1:20" ht="13.5" hidden="1" customHeight="1">
      <c r="A182" s="97" t="str">
        <f>IF(ISBLANK(partije!D158),"",partije!D158)</f>
        <v/>
      </c>
      <c r="B182" s="98" t="str">
        <f>IF(ISBLANK(partije!E158),"",partije!E158)</f>
        <v/>
      </c>
      <c r="C182" s="152" t="str">
        <f>INDEX(D173:D176,MATCH(S182,A173:A176,0))</f>
        <v>bye</v>
      </c>
      <c r="D182" s="176" t="str">
        <f>INDEX(D173:D176,MATCH(T182,A173:A176,0))</f>
        <v>bye</v>
      </c>
      <c r="E182" s="153" t="str">
        <f>IF(ISBLANK(partije!J158),"",partije!J158)</f>
        <v/>
      </c>
      <c r="F182" s="153" t="str">
        <f>IF(ISBLANK(partije!K158),"",partije!K158)</f>
        <v/>
      </c>
      <c r="G182" s="581" t="str">
        <f>IF(ISBLANK(partije!L158),"",partije!L158)</f>
        <v/>
      </c>
      <c r="H182" s="581"/>
      <c r="I182" s="581" t="str">
        <f>IF(ISBLANK(partije!M158),"",partije!M158)</f>
        <v/>
      </c>
      <c r="J182" s="581"/>
      <c r="K182" s="581" t="str">
        <f>IF(ISBLANK(partije!N158),"",partije!N158)</f>
        <v/>
      </c>
      <c r="L182" s="581" t="str">
        <f>IF(ISBLANK(partije!M158),"",partije!M158)</f>
        <v/>
      </c>
      <c r="M182" s="155" t="str">
        <f>IF(ISBLANK(partije!O158),"",partije!O158)</f>
        <v/>
      </c>
      <c r="N182" s="154" t="str">
        <f>IF(ISBLANK(partije!P158),"",partije!P158)</f>
        <v/>
      </c>
      <c r="O182" s="154" t="str">
        <f>IF(ISBLANK(partije!Q158),"",partije!Q158)</f>
        <v/>
      </c>
      <c r="P182" s="156" t="str">
        <f>IF(ISBLANK(partije!R158),"",partije!R158)</f>
        <v/>
      </c>
      <c r="S182" s="93">
        <f>$S$14</f>
        <v>1</v>
      </c>
      <c r="T182" s="85">
        <f>$T$14</f>
        <v>4</v>
      </c>
    </row>
    <row r="183" spans="1:20" ht="13.5" hidden="1" customHeight="1">
      <c r="A183" s="99" t="str">
        <f>IF(ISBLANK(partije!D159),"",partije!D159)</f>
        <v/>
      </c>
      <c r="B183" s="100" t="str">
        <f>IF(ISBLANK(partije!E159),"",partije!E159)</f>
        <v/>
      </c>
      <c r="C183" s="157" t="str">
        <f>INDEX(D173:D176,MATCH(S183,A173:A176,0))</f>
        <v>bye</v>
      </c>
      <c r="D183" s="177" t="str">
        <f>INDEX(D173:D176,MATCH(T183,A173:A176,0))</f>
        <v>bye</v>
      </c>
      <c r="E183" s="158" t="str">
        <f>IF(ISBLANK(partije!J159),"",partije!J159)</f>
        <v/>
      </c>
      <c r="F183" s="158" t="str">
        <f>IF(ISBLANK(partije!K159),"",partije!K159)</f>
        <v/>
      </c>
      <c r="G183" s="571" t="str">
        <f>IF(ISBLANK(partije!L159),"",partije!L159)</f>
        <v/>
      </c>
      <c r="H183" s="571"/>
      <c r="I183" s="571" t="str">
        <f>IF(ISBLANK(partije!M159),"",partije!M159)</f>
        <v/>
      </c>
      <c r="J183" s="571"/>
      <c r="K183" s="571" t="str">
        <f>IF(ISBLANK(partije!N159),"",partije!N159)</f>
        <v/>
      </c>
      <c r="L183" s="571" t="str">
        <f>IF(ISBLANK(partije!M159),"",partije!M159)</f>
        <v/>
      </c>
      <c r="M183" s="160" t="str">
        <f>IF(ISBLANK(partije!O159),"",partije!O159)</f>
        <v/>
      </c>
      <c r="N183" s="159" t="str">
        <f>IF(ISBLANK(partije!P159),"",partije!P159)</f>
        <v/>
      </c>
      <c r="O183" s="159" t="str">
        <f>IF(ISBLANK(partije!Q159),"",partije!Q159)</f>
        <v/>
      </c>
      <c r="P183" s="161" t="str">
        <f>IF(ISBLANK(partije!R159),"",partije!R159)</f>
        <v/>
      </c>
      <c r="S183" s="94">
        <f>$S$15</f>
        <v>2</v>
      </c>
      <c r="T183" s="86">
        <f>$T$15</f>
        <v>3</v>
      </c>
    </row>
    <row r="185" spans="1:20" ht="13.5" customHeight="1">
      <c r="B185" s="12"/>
      <c r="C185" s="168"/>
      <c r="D185" s="145" t="s">
        <v>39</v>
      </c>
      <c r="E185" s="132"/>
      <c r="F185" s="132"/>
      <c r="G185" s="132"/>
      <c r="H185" s="132"/>
      <c r="I185" s="133"/>
      <c r="J185" s="133"/>
      <c r="K185" s="132"/>
      <c r="L185" s="132"/>
      <c r="M185" s="132"/>
      <c r="N185" s="134"/>
      <c r="O185" s="135"/>
      <c r="P185" s="132"/>
      <c r="Q185" s="13"/>
      <c r="R185" s="13"/>
    </row>
    <row r="186" spans="1:20" ht="13.5" customHeight="1">
      <c r="B186" s="208" t="s">
        <v>0</v>
      </c>
      <c r="C186" s="211"/>
      <c r="D186" s="172" t="s">
        <v>1</v>
      </c>
      <c r="E186" s="572">
        <v>1</v>
      </c>
      <c r="F186" s="572"/>
      <c r="G186" s="572">
        <v>2</v>
      </c>
      <c r="H186" s="572"/>
      <c r="I186" s="573">
        <v>3</v>
      </c>
      <c r="J186" s="573"/>
      <c r="K186" s="572">
        <v>4</v>
      </c>
      <c r="L186" s="572"/>
      <c r="M186" s="136" t="s">
        <v>2</v>
      </c>
      <c r="N186" s="136" t="s">
        <v>3</v>
      </c>
      <c r="O186" s="137" t="s">
        <v>7</v>
      </c>
      <c r="P186" s="138"/>
      <c r="Q186" s="49" t="s">
        <v>60</v>
      </c>
      <c r="R186" s="50"/>
    </row>
    <row r="187" spans="1:20" ht="13.5" customHeight="1">
      <c r="A187" s="81">
        <v>1</v>
      </c>
      <c r="B187" s="209">
        <v>141</v>
      </c>
      <c r="C187" s="212" t="str">
        <f>IF(ISNA(MATCH(B187,spisak!$F$4:$F$260,0)),"",INDEX(spisak!$C$4:$C$260,MATCH(B187,spisak!$F$4:$F$260,0)))</f>
        <v/>
      </c>
      <c r="D187" s="173" t="str">
        <f>IF(ISNA(MATCH(B187,spisak!$F$4:$F$260,0)),"bye",INDEX(spisak!$B$4:$B$260,MATCH(B187,spisak!$F$4:$F$260,0)))</f>
        <v>bye</v>
      </c>
      <c r="E187" s="139"/>
      <c r="F187" s="140"/>
      <c r="G187" s="574" t="str">
        <f t="array" ref="G187">INDEX(E192:E197,MATCH(D187&amp;D188,C192:C197&amp;D192:D197,0))&amp;"/"&amp;INDEX(F192:F197,MATCH(D187&amp;D188,C192:C197&amp;D192:D197,0))</f>
        <v>/</v>
      </c>
      <c r="H187" s="575"/>
      <c r="I187" s="574" t="str">
        <f t="array" ref="I187">INDEX(E192:E197,MATCH(D187&amp;D189,C192:C197&amp;D192:D197,0))&amp;"/"&amp;INDEX(F192:F197,MATCH(D187&amp;D189,C192:C197&amp;D192:D197,0))</f>
        <v>/</v>
      </c>
      <c r="J187" s="575"/>
      <c r="K187" s="574" t="str">
        <f t="array" ref="K187">INDEX(E192:E197,MATCH(D187&amp;D190,C192:C197&amp;D192:D197,0))&amp;"/"&amp;INDEX(F192:F197,MATCH(D187&amp;D190,C192:C197&amp;D192:D197,0))</f>
        <v>/</v>
      </c>
      <c r="L187" s="575"/>
      <c r="M187" s="141" t="str">
        <f>IF(ISBLANK(partije!$J$2),"",COUNTIFS(C192:C197,D187,E192:E197,3)+COUNTIFS(D192:D197,D187,F192:F197,3))</f>
        <v/>
      </c>
      <c r="N187" s="141" t="str">
        <f>IF(ISBLANK(partije!$J$2),"",COUNTIFS(C192:C197,D187,E192:E197,"&lt;3")+COUNTIFS(D192:D197,D187,F192:F197,"&lt;3"))</f>
        <v/>
      </c>
      <c r="O187" s="247"/>
      <c r="P187" s="131">
        <v>1</v>
      </c>
      <c r="Q187" s="88" t="e">
        <f>IF(ISBLANK(D187),"*",INDEX(D187:D190,MATCH(P187,O187:O190,0)))</f>
        <v>#N/A</v>
      </c>
      <c r="R187" s="89"/>
    </row>
    <row r="188" spans="1:20" ht="13.5" customHeight="1">
      <c r="A188" s="81">
        <v>2</v>
      </c>
      <c r="B188" s="209">
        <v>142</v>
      </c>
      <c r="C188" s="212" t="str">
        <f>IF(ISNA(MATCH(B188,spisak!$F$4:$F$260,0)),"",INDEX(spisak!$C$4:$C$260,MATCH(B188,spisak!$F$4:$F$260,0)))</f>
        <v/>
      </c>
      <c r="D188" s="173" t="str">
        <f>IF(ISNA(MATCH(B188,spisak!$F$4:$F$260,0)),"bye",INDEX(spisak!$B$4:$B$260,MATCH(B188,spisak!$F$4:$F$260,0)))</f>
        <v>bye</v>
      </c>
      <c r="E188" s="574" t="str">
        <f t="array" ref="E188">INDEX(F192:F197,MATCH(D187&amp;D188,C192:C197&amp;D192:D197,0))&amp;"/"&amp;INDEX(E192:E197,MATCH(D187&amp;D188,C192:C197&amp;D192:D197,0))</f>
        <v>/</v>
      </c>
      <c r="F188" s="575"/>
      <c r="G188" s="139"/>
      <c r="H188" s="140"/>
      <c r="I188" s="574" t="str">
        <f t="array" ref="I188">INDEX(E192:E197,MATCH(D188&amp;D189,C192:C197&amp;D192:D197,0))&amp;"/"&amp;INDEX(F192:F197,MATCH(D188&amp;D189,C192:C197&amp;D192:D197,0))</f>
        <v>/</v>
      </c>
      <c r="J188" s="575"/>
      <c r="K188" s="574" t="str">
        <f t="array" ref="K188">INDEX(E192:E197,MATCH(D188&amp;D190,C192:C197&amp;D192:D197,0))&amp;"/"&amp;INDEX(F192:F197,MATCH(D188&amp;D190,C192:C197&amp;D192:D197,0))</f>
        <v>/</v>
      </c>
      <c r="L188" s="575"/>
      <c r="M188" s="141" t="str">
        <f>IF(ISBLANK(partije!$J$2),"",COUNTIFS(C192:C197,D188,E192:E197,3)+COUNTIFS(D192:D197,D188,F192:F197,3))</f>
        <v/>
      </c>
      <c r="N188" s="141" t="str">
        <f>IF(ISBLANK(partije!$J$2),"",COUNTIFS(C192:C197,D188,E192:E197,"&lt;3")+COUNTIFS(D192:D197,D188,F192:F197,"&lt;3"))</f>
        <v/>
      </c>
      <c r="O188" s="247"/>
      <c r="P188" s="131">
        <v>2</v>
      </c>
      <c r="Q188" s="90" t="e">
        <f>IF(ISBLANK(D188),"*",INDEX(D187:D190,MATCH(P188,O187:O190,0)))</f>
        <v>#N/A</v>
      </c>
      <c r="R188" s="91"/>
    </row>
    <row r="189" spans="1:20" ht="13.5" customHeight="1">
      <c r="A189" s="81">
        <v>3</v>
      </c>
      <c r="B189" s="209">
        <v>143</v>
      </c>
      <c r="C189" s="212" t="str">
        <f>IF(ISNA(MATCH(B189,spisak!$F$4:$F$260,0)),"",INDEX(spisak!$C$4:$C$260,MATCH(B189,spisak!$F$4:$F$260,0)))</f>
        <v/>
      </c>
      <c r="D189" s="173" t="str">
        <f>IF(ISNA(MATCH(B189,spisak!$F$4:$F$260,0)),"bye",INDEX(spisak!$B$4:$B$260,MATCH(B189,spisak!$F$4:$F$260,0)))</f>
        <v>bye</v>
      </c>
      <c r="E189" s="574" t="str">
        <f t="array" ref="E189">INDEX(F192:F197,MATCH(D187&amp;D189,C192:C197&amp;D192:D197,0))&amp;"/"&amp;INDEX(E192:E197,MATCH(D187&amp;D189,C192:C197&amp;D192:D197,0))</f>
        <v>/</v>
      </c>
      <c r="F189" s="575"/>
      <c r="G189" s="574" t="str">
        <f t="array" ref="G189">INDEX(F192:F197,MATCH(D188&amp;D189,C192:C197&amp;D192:D197,0))&amp;"/"&amp;INDEX(E192:E197,MATCH(D188&amp;D189,C192:C197&amp;D192:D197,0))</f>
        <v>/</v>
      </c>
      <c r="H189" s="575"/>
      <c r="I189" s="139"/>
      <c r="J189" s="140"/>
      <c r="K189" s="574" t="str">
        <f t="array" ref="K189">INDEX(E192:E197,MATCH(D189&amp;D190,C192:C197&amp;D192:D197,0))&amp;"/"&amp;INDEX(F192:F197,MATCH(D189&amp;D190,C192:C197&amp;D192:D197,0))</f>
        <v>/</v>
      </c>
      <c r="L189" s="575"/>
      <c r="M189" s="141" t="str">
        <f>IF(ISBLANK(partije!$J$2),"",COUNTIFS(C192:C197,D189,E192:E197,3)+COUNTIFS(D192:D197,D189,F192:F197,3))</f>
        <v/>
      </c>
      <c r="N189" s="141" t="str">
        <f>IF(ISBLANK(partije!$J$2),"",COUNTIFS(C192:C197,D189,E192:E197,"&lt;3")+COUNTIFS(D192:D197,D189,F192:F197,"&lt;3"))</f>
        <v/>
      </c>
      <c r="O189" s="247"/>
      <c r="P189" s="131">
        <v>3</v>
      </c>
      <c r="Q189" s="90" t="e">
        <f>IF(ISBLANK(D189),"*",INDEX(D187:D190,MATCH(P189,O187:O190,0)))</f>
        <v>#N/A</v>
      </c>
      <c r="R189" s="91"/>
    </row>
    <row r="190" spans="1:20" ht="13.5" customHeight="1">
      <c r="A190" s="82">
        <v>4</v>
      </c>
      <c r="B190" s="210">
        <v>144</v>
      </c>
      <c r="C190" s="213" t="str">
        <f>IF(ISNA(MATCH(B190,spisak!$F$4:$F$260,0)),"",INDEX(spisak!$C$4:$C$260,MATCH(B190,spisak!$F$4:$F$260,0)))</f>
        <v/>
      </c>
      <c r="D190" s="174" t="str">
        <f>IF(ISNA(MATCH(B190,spisak!$F$4:$F$260,0)),"bye",INDEX(spisak!$B$4:$B$260,MATCH(B190,spisak!$F$4:$F$260,0)))</f>
        <v>bye</v>
      </c>
      <c r="E190" s="576" t="str">
        <f t="array" ref="E190">INDEX(F192:F197,MATCH(D187&amp;D190,C192:C197&amp;D192:D197,0))&amp;"/"&amp;INDEX(E192:E197,MATCH(D187&amp;D190,C192:C197&amp;D192:D197,0))</f>
        <v>/</v>
      </c>
      <c r="F190" s="577"/>
      <c r="G190" s="576" t="str">
        <f t="array" ref="G190">INDEX(F192:F197,MATCH(D188&amp;D190,C192:C197&amp;D192:D197,0))&amp;"/"&amp;INDEX(E192:E197,MATCH(D188&amp;D190,C192:C197&amp;D192:D197,0))</f>
        <v>/</v>
      </c>
      <c r="H190" s="577"/>
      <c r="I190" s="576" t="str">
        <f t="array" ref="I190">INDEX(F192:F197,MATCH(D189&amp;D190,C192:C197&amp;D192:D197,0))&amp;"/"&amp;INDEX(E192:E197,MATCH(D189&amp;D190,C192:C197&amp;D192:D197,0))</f>
        <v>/</v>
      </c>
      <c r="J190" s="577"/>
      <c r="K190" s="139"/>
      <c r="L190" s="140"/>
      <c r="M190" s="143" t="str">
        <f>IF(ISBLANK(partije!$J$2),"",COUNTIFS(C192:C197,D190,E192:E197,3)+COUNTIFS(D192:D197,D190,F192:F197,3))</f>
        <v/>
      </c>
      <c r="N190" s="143" t="str">
        <f>IF(ISBLANK(partije!$J$2),"",COUNTIFS(C192:C197,D190,E192:E197,"&lt;3")+COUNTIFS(D192:D197,D190,F192:F197,"&lt;3"))</f>
        <v/>
      </c>
      <c r="O190" s="248"/>
      <c r="P190" s="131">
        <v>4</v>
      </c>
      <c r="Q190" s="90" t="e">
        <f>IF(ISBLANK(D190),"*",INDEX(D187:D190,MATCH(P190,O187:O190,0)))</f>
        <v>#N/A</v>
      </c>
      <c r="R190" s="91"/>
    </row>
    <row r="191" spans="1:20" ht="13.5" hidden="1" customHeight="1">
      <c r="A191" s="567"/>
      <c r="B191" s="567"/>
      <c r="C191" s="169"/>
      <c r="E191" s="568" t="s">
        <v>10</v>
      </c>
      <c r="F191" s="568"/>
      <c r="G191" s="569" t="s">
        <v>11</v>
      </c>
      <c r="H191" s="569"/>
      <c r="I191" s="570" t="s">
        <v>4</v>
      </c>
      <c r="J191" s="570"/>
      <c r="K191" s="578" t="s">
        <v>12</v>
      </c>
      <c r="L191" s="578"/>
      <c r="M191" s="197" t="s">
        <v>5</v>
      </c>
      <c r="N191" s="197" t="s">
        <v>6</v>
      </c>
      <c r="O191" s="198" t="s">
        <v>8</v>
      </c>
      <c r="P191" s="199" t="s">
        <v>9</v>
      </c>
      <c r="Q191" s="13"/>
      <c r="R191" s="13"/>
      <c r="S191" s="579" t="s">
        <v>125</v>
      </c>
      <c r="T191" s="579"/>
    </row>
    <row r="192" spans="1:20" ht="13.5" hidden="1" customHeight="1">
      <c r="A192" s="95" t="str">
        <f>IF(ISBLANK(partije!D28),"",partije!D28)</f>
        <v/>
      </c>
      <c r="B192" s="96" t="str">
        <f>IF(ISBLANK(partije!E28),"",partije!E28)</f>
        <v/>
      </c>
      <c r="C192" s="147" t="str">
        <f>INDEX(D187:D190,MATCH(S192,A187:A190,0))</f>
        <v>bye</v>
      </c>
      <c r="D192" s="175" t="str">
        <f>INDEX(D187:D190,MATCH(T192,A187:A190,0))</f>
        <v>bye</v>
      </c>
      <c r="E192" s="148" t="str">
        <f>IF(ISBLANK(partije!J28),"",partije!J28)</f>
        <v/>
      </c>
      <c r="F192" s="148" t="str">
        <f>IF(ISBLANK(partije!K28),"",partije!K28)</f>
        <v/>
      </c>
      <c r="G192" s="580" t="str">
        <f>IF(ISBLANK(partije!L28),"",partije!L28)</f>
        <v/>
      </c>
      <c r="H192" s="580"/>
      <c r="I192" s="580" t="str">
        <f>IF(ISBLANK(partije!M28),"",partije!M28)</f>
        <v/>
      </c>
      <c r="J192" s="580"/>
      <c r="K192" s="580" t="str">
        <f>IF(ISBLANK(partije!N28),"",partije!N28)</f>
        <v/>
      </c>
      <c r="L192" s="580" t="str">
        <f>IF(ISBLANK(partije!M28),"",partije!M28)</f>
        <v/>
      </c>
      <c r="M192" s="150" t="str">
        <f>IF(ISBLANK(partije!O28),"",partije!O28)</f>
        <v/>
      </c>
      <c r="N192" s="149" t="str">
        <f>IF(ISBLANK(partije!P28),"",partije!P28)</f>
        <v/>
      </c>
      <c r="O192" s="149" t="str">
        <f>IF(ISBLANK(partije!Q28),"",partije!Q28)</f>
        <v/>
      </c>
      <c r="P192" s="151" t="str">
        <f>IF(ISBLANK(partije!R28),"",partije!R28)</f>
        <v/>
      </c>
      <c r="S192" s="92">
        <f>$S$10</f>
        <v>1</v>
      </c>
      <c r="T192" s="84">
        <f>$T$10</f>
        <v>3</v>
      </c>
    </row>
    <row r="193" spans="1:20" ht="13.5" hidden="1" customHeight="1">
      <c r="A193" s="97" t="str">
        <f>IF(ISBLANK(partije!D29),"",partije!D29)</f>
        <v/>
      </c>
      <c r="B193" s="98" t="str">
        <f>IF(ISBLANK(partije!E29),"",partije!E29)</f>
        <v/>
      </c>
      <c r="C193" s="152" t="str">
        <f>INDEX(D187:D190,MATCH(S193,A187:A190,0))</f>
        <v>bye</v>
      </c>
      <c r="D193" s="176" t="str">
        <f>INDEX(D187:D190,MATCH(T193,A187:A190,0))</f>
        <v>bye</v>
      </c>
      <c r="E193" s="153" t="str">
        <f>IF(ISBLANK(partije!J29),"",partije!J29)</f>
        <v/>
      </c>
      <c r="F193" s="153" t="str">
        <f>IF(ISBLANK(partije!K29),"",partije!K29)</f>
        <v/>
      </c>
      <c r="G193" s="581" t="str">
        <f>IF(ISBLANK(partije!L29),"",partije!L29)</f>
        <v/>
      </c>
      <c r="H193" s="581"/>
      <c r="I193" s="581" t="str">
        <f>IF(ISBLANK(partije!M29),"",partije!M29)</f>
        <v/>
      </c>
      <c r="J193" s="581"/>
      <c r="K193" s="581" t="str">
        <f>IF(ISBLANK(partije!N29),"",partije!N29)</f>
        <v/>
      </c>
      <c r="L193" s="581" t="str">
        <f>IF(ISBLANK(partije!M29),"",partije!M29)</f>
        <v/>
      </c>
      <c r="M193" s="155" t="str">
        <f>IF(ISBLANK(partije!O29),"",partije!O29)</f>
        <v/>
      </c>
      <c r="N193" s="154" t="str">
        <f>IF(ISBLANK(partije!P29),"",partije!P29)</f>
        <v/>
      </c>
      <c r="O193" s="154" t="str">
        <f>IF(ISBLANK(partije!Q29),"",partije!Q29)</f>
        <v/>
      </c>
      <c r="P193" s="156" t="str">
        <f>IF(ISBLANK(partije!R29),"",partije!R29)</f>
        <v/>
      </c>
      <c r="S193" s="93">
        <f>$S$11</f>
        <v>2</v>
      </c>
      <c r="T193" s="85">
        <f>$T$11</f>
        <v>4</v>
      </c>
    </row>
    <row r="194" spans="1:20" ht="13.5" hidden="1" customHeight="1">
      <c r="A194" s="97" t="str">
        <f>IF(ISBLANK(partije!D94),"",partije!D94)</f>
        <v/>
      </c>
      <c r="B194" s="98" t="str">
        <f>IF(ISBLANK(partije!E94),"",partije!E94)</f>
        <v/>
      </c>
      <c r="C194" s="152" t="str">
        <f>INDEX(D187:D190,MATCH(S194,A187:A190,0))</f>
        <v>bye</v>
      </c>
      <c r="D194" s="176" t="str">
        <f>INDEX(D187:D190,MATCH(T194,A187:A190,0))</f>
        <v>bye</v>
      </c>
      <c r="E194" s="153" t="str">
        <f>IF(ISBLANK(partije!J94),"",partije!J94)</f>
        <v/>
      </c>
      <c r="F194" s="153" t="str">
        <f>IF(ISBLANK(partije!K94),"",partije!K94)</f>
        <v/>
      </c>
      <c r="G194" s="581" t="str">
        <f>IF(ISBLANK(partije!L94),"",partije!L94)</f>
        <v/>
      </c>
      <c r="H194" s="581"/>
      <c r="I194" s="581" t="str">
        <f>IF(ISBLANK(partije!M94),"",partije!M94)</f>
        <v/>
      </c>
      <c r="J194" s="581"/>
      <c r="K194" s="581" t="str">
        <f>IF(ISBLANK(partije!N94),"",partije!N94)</f>
        <v/>
      </c>
      <c r="L194" s="581" t="str">
        <f>IF(ISBLANK(partije!M94),"",partije!M94)</f>
        <v/>
      </c>
      <c r="M194" s="155" t="str">
        <f>IF(ISBLANK(partije!O94),"",partije!O94)</f>
        <v/>
      </c>
      <c r="N194" s="154" t="str">
        <f>IF(ISBLANK(partije!P94),"",partije!P94)</f>
        <v/>
      </c>
      <c r="O194" s="154" t="str">
        <f>IF(ISBLANK(partije!Q94),"",partije!Q94)</f>
        <v/>
      </c>
      <c r="P194" s="156" t="str">
        <f>IF(ISBLANK(partije!R94),"",partije!R94)</f>
        <v/>
      </c>
      <c r="S194" s="93">
        <f>$S$12</f>
        <v>1</v>
      </c>
      <c r="T194" s="85">
        <f>$T$12</f>
        <v>2</v>
      </c>
    </row>
    <row r="195" spans="1:20" ht="13.5" hidden="1" customHeight="1">
      <c r="A195" s="97" t="str">
        <f>IF(ISBLANK(partije!D95),"",partije!D95)</f>
        <v/>
      </c>
      <c r="B195" s="98" t="str">
        <f>IF(ISBLANK(partije!E95),"",partije!E95)</f>
        <v/>
      </c>
      <c r="C195" s="152" t="str">
        <f>INDEX(D187:D190,MATCH(S195,A187:A190,0))</f>
        <v>bye</v>
      </c>
      <c r="D195" s="176" t="str">
        <f>INDEX(D187:D190,MATCH(T195,A187:A190,0))</f>
        <v>bye</v>
      </c>
      <c r="E195" s="153" t="str">
        <f>IF(ISBLANK(partije!J95),"",partije!J95)</f>
        <v/>
      </c>
      <c r="F195" s="153" t="str">
        <f>IF(ISBLANK(partije!K95),"",partije!K95)</f>
        <v/>
      </c>
      <c r="G195" s="581" t="str">
        <f>IF(ISBLANK(partije!L95),"",partije!L95)</f>
        <v/>
      </c>
      <c r="H195" s="581"/>
      <c r="I195" s="581" t="str">
        <f>IF(ISBLANK(partije!M95),"",partije!M95)</f>
        <v/>
      </c>
      <c r="J195" s="581"/>
      <c r="K195" s="581" t="str">
        <f>IF(ISBLANK(partije!N95),"",partije!N95)</f>
        <v/>
      </c>
      <c r="L195" s="581" t="str">
        <f>IF(ISBLANK(partije!M95),"",partije!M95)</f>
        <v/>
      </c>
      <c r="M195" s="155" t="str">
        <f>IF(ISBLANK(partije!O95),"",partije!O95)</f>
        <v/>
      </c>
      <c r="N195" s="154" t="str">
        <f>IF(ISBLANK(partije!P95),"",partije!P95)</f>
        <v/>
      </c>
      <c r="O195" s="154" t="str">
        <f>IF(ISBLANK(partije!Q95),"",partije!Q95)</f>
        <v/>
      </c>
      <c r="P195" s="156" t="str">
        <f>IF(ISBLANK(partije!R95),"",partije!R95)</f>
        <v/>
      </c>
      <c r="S195" s="93">
        <f>$S$13</f>
        <v>3</v>
      </c>
      <c r="T195" s="85">
        <f>$T$13</f>
        <v>4</v>
      </c>
    </row>
    <row r="196" spans="1:20" ht="13.5" hidden="1" customHeight="1">
      <c r="A196" s="97" t="str">
        <f>IF(ISBLANK(partije!D160),"",partije!D160)</f>
        <v/>
      </c>
      <c r="B196" s="98" t="str">
        <f>IF(ISBLANK(partije!E160),"",partije!E160)</f>
        <v/>
      </c>
      <c r="C196" s="152" t="str">
        <f>INDEX(D187:D190,MATCH(S196,A187:A190,0))</f>
        <v>bye</v>
      </c>
      <c r="D196" s="176" t="str">
        <f>INDEX(D187:D190,MATCH(T196,A187:A190,0))</f>
        <v>bye</v>
      </c>
      <c r="E196" s="153" t="str">
        <f>IF(ISBLANK(partije!J160),"",partije!J160)</f>
        <v/>
      </c>
      <c r="F196" s="153" t="str">
        <f>IF(ISBLANK(partije!K160),"",partije!K160)</f>
        <v/>
      </c>
      <c r="G196" s="581" t="str">
        <f>IF(ISBLANK(partije!L160),"",partije!L160)</f>
        <v/>
      </c>
      <c r="H196" s="581"/>
      <c r="I196" s="581" t="str">
        <f>IF(ISBLANK(partije!M160),"",partije!M160)</f>
        <v/>
      </c>
      <c r="J196" s="581"/>
      <c r="K196" s="581" t="str">
        <f>IF(ISBLANK(partije!N160),"",partije!N160)</f>
        <v/>
      </c>
      <c r="L196" s="581" t="str">
        <f>IF(ISBLANK(partije!M160),"",partije!M160)</f>
        <v/>
      </c>
      <c r="M196" s="155" t="str">
        <f>IF(ISBLANK(partije!O160),"",partije!O160)</f>
        <v/>
      </c>
      <c r="N196" s="154" t="str">
        <f>IF(ISBLANK(partije!P160),"",partije!P160)</f>
        <v/>
      </c>
      <c r="O196" s="154" t="str">
        <f>IF(ISBLANK(partije!Q160),"",partije!Q160)</f>
        <v/>
      </c>
      <c r="P196" s="156" t="str">
        <f>IF(ISBLANK(partije!R160),"",partije!R160)</f>
        <v/>
      </c>
      <c r="S196" s="93">
        <f>$S$14</f>
        <v>1</v>
      </c>
      <c r="T196" s="85">
        <f>$T$14</f>
        <v>4</v>
      </c>
    </row>
    <row r="197" spans="1:20" ht="13.5" hidden="1" customHeight="1">
      <c r="A197" s="99" t="str">
        <f>IF(ISBLANK(partije!D161),"",partije!D161)</f>
        <v/>
      </c>
      <c r="B197" s="100" t="str">
        <f>IF(ISBLANK(partije!E161),"",partije!E161)</f>
        <v/>
      </c>
      <c r="C197" s="157" t="str">
        <f>INDEX(D187:D190,MATCH(S197,A187:A190,0))</f>
        <v>bye</v>
      </c>
      <c r="D197" s="177" t="str">
        <f>INDEX(D187:D190,MATCH(T197,A187:A190,0))</f>
        <v>bye</v>
      </c>
      <c r="E197" s="158" t="str">
        <f>IF(ISBLANK(partije!J161),"",partije!J161)</f>
        <v/>
      </c>
      <c r="F197" s="158" t="str">
        <f>IF(ISBLANK(partije!K161),"",partije!K161)</f>
        <v/>
      </c>
      <c r="G197" s="571" t="str">
        <f>IF(ISBLANK(partije!L161),"",partije!L161)</f>
        <v/>
      </c>
      <c r="H197" s="571"/>
      <c r="I197" s="571" t="str">
        <f>IF(ISBLANK(partije!M161),"",partije!M161)</f>
        <v/>
      </c>
      <c r="J197" s="571"/>
      <c r="K197" s="571" t="str">
        <f>IF(ISBLANK(partije!N161),"",partije!N161)</f>
        <v/>
      </c>
      <c r="L197" s="571" t="str">
        <f>IF(ISBLANK(partije!M161),"",partije!M161)</f>
        <v/>
      </c>
      <c r="M197" s="160" t="str">
        <f>IF(ISBLANK(partije!O161),"",partije!O161)</f>
        <v/>
      </c>
      <c r="N197" s="159" t="str">
        <f>IF(ISBLANK(partije!P161),"",partije!P161)</f>
        <v/>
      </c>
      <c r="O197" s="159" t="str">
        <f>IF(ISBLANK(partije!Q161),"",partije!Q161)</f>
        <v/>
      </c>
      <c r="P197" s="161" t="str">
        <f>IF(ISBLANK(partije!R161),"",partije!R161)</f>
        <v/>
      </c>
      <c r="S197" s="94">
        <f>$S$15</f>
        <v>2</v>
      </c>
      <c r="T197" s="86">
        <f>$T$15</f>
        <v>3</v>
      </c>
    </row>
    <row r="199" spans="1:20" ht="13.5" customHeight="1">
      <c r="B199" s="12"/>
      <c r="C199" s="168"/>
      <c r="D199" s="145" t="s">
        <v>40</v>
      </c>
      <c r="E199" s="132"/>
      <c r="F199" s="132"/>
      <c r="G199" s="132"/>
      <c r="H199" s="132"/>
      <c r="I199" s="133"/>
      <c r="J199" s="133"/>
      <c r="K199" s="132"/>
      <c r="L199" s="132"/>
      <c r="M199" s="132"/>
      <c r="N199" s="134"/>
      <c r="O199" s="135"/>
      <c r="P199" s="132"/>
      <c r="Q199" s="13"/>
      <c r="R199" s="13"/>
    </row>
    <row r="200" spans="1:20" ht="13.5" customHeight="1">
      <c r="B200" s="208" t="s">
        <v>0</v>
      </c>
      <c r="C200" s="211"/>
      <c r="D200" s="172" t="s">
        <v>1</v>
      </c>
      <c r="E200" s="572">
        <v>1</v>
      </c>
      <c r="F200" s="572"/>
      <c r="G200" s="572">
        <v>2</v>
      </c>
      <c r="H200" s="572"/>
      <c r="I200" s="573">
        <v>3</v>
      </c>
      <c r="J200" s="573"/>
      <c r="K200" s="572">
        <v>4</v>
      </c>
      <c r="L200" s="572"/>
      <c r="M200" s="136" t="s">
        <v>2</v>
      </c>
      <c r="N200" s="136" t="s">
        <v>3</v>
      </c>
      <c r="O200" s="137" t="s">
        <v>7</v>
      </c>
      <c r="P200" s="138"/>
      <c r="Q200" s="49" t="s">
        <v>59</v>
      </c>
      <c r="R200" s="50"/>
    </row>
    <row r="201" spans="1:20" ht="13.5" customHeight="1">
      <c r="A201" s="81">
        <v>1</v>
      </c>
      <c r="B201" s="209">
        <v>151</v>
      </c>
      <c r="C201" s="212" t="str">
        <f>IF(ISNA(MATCH(B201,spisak!$F$4:$F$260,0)),"",INDEX(spisak!$C$4:$C$260,MATCH(B201,spisak!$F$4:$F$260,0)))</f>
        <v/>
      </c>
      <c r="D201" s="173" t="str">
        <f>IF(ISNA(MATCH(B201,spisak!$F$4:$F$260,0)),"bye",INDEX(spisak!$B$4:$B$260,MATCH(B201,spisak!$F$4:$F$260,0)))</f>
        <v>bye</v>
      </c>
      <c r="E201" s="139"/>
      <c r="F201" s="140"/>
      <c r="G201" s="574" t="str">
        <f t="array" ref="G201">INDEX(E206:E211,MATCH(D201&amp;D202,C206:C211&amp;D206:D211,0))&amp;"/"&amp;INDEX(F206:F211,MATCH(D201&amp;D202,C206:C211&amp;D206:D211,0))</f>
        <v>/</v>
      </c>
      <c r="H201" s="575"/>
      <c r="I201" s="574" t="str">
        <f t="array" ref="I201">INDEX(E206:E211,MATCH(D201&amp;D203,C206:C211&amp;D206:D211,0))&amp;"/"&amp;INDEX(F206:F211,MATCH(D201&amp;D203,C206:C211&amp;D206:D211,0))</f>
        <v>/</v>
      </c>
      <c r="J201" s="575"/>
      <c r="K201" s="574" t="str">
        <f t="array" ref="K201">INDEX(E206:E211,MATCH(D201&amp;D204,C206:C211&amp;D206:D211,0))&amp;"/"&amp;INDEX(F206:F211,MATCH(D201&amp;D204,C206:C211&amp;D206:D211,0))</f>
        <v>/</v>
      </c>
      <c r="L201" s="575"/>
      <c r="M201" s="141" t="str">
        <f>IF(ISBLANK(partije!$J$2),"",COUNTIFS(C206:C211,D201,E206:E211,3)+COUNTIFS(D206:D211,D201,F206:F211,3))</f>
        <v/>
      </c>
      <c r="N201" s="141" t="str">
        <f>IF(ISBLANK(partije!$J$2),"",COUNTIFS(C206:C211,D201,E206:E211,"&lt;3")+COUNTIFS(D206:D211,D201,F206:F211,"&lt;3"))</f>
        <v/>
      </c>
      <c r="O201" s="247"/>
      <c r="P201" s="131">
        <v>1</v>
      </c>
      <c r="Q201" s="88" t="e">
        <f>IF(ISBLANK(D201),"*",INDEX(D201:D204,MATCH(P201,O201:O204,0)))</f>
        <v>#N/A</v>
      </c>
      <c r="R201" s="89"/>
    </row>
    <row r="202" spans="1:20" ht="13.5" customHeight="1">
      <c r="A202" s="81">
        <v>2</v>
      </c>
      <c r="B202" s="209">
        <v>152</v>
      </c>
      <c r="C202" s="212" t="str">
        <f>IF(ISNA(MATCH(B202,spisak!$F$4:$F$260,0)),"",INDEX(spisak!$C$4:$C$260,MATCH(B202,spisak!$F$4:$F$260,0)))</f>
        <v/>
      </c>
      <c r="D202" s="173" t="str">
        <f>IF(ISNA(MATCH(B202,spisak!$F$4:$F$260,0)),"bye",INDEX(spisak!$B$4:$B$260,MATCH(B202,spisak!$F$4:$F$260,0)))</f>
        <v>bye</v>
      </c>
      <c r="E202" s="574" t="str">
        <f t="array" ref="E202">INDEX(F206:F211,MATCH(D201&amp;D202,C206:C211&amp;D206:D211,0))&amp;"/"&amp;INDEX(E206:E211,MATCH(D201&amp;D202,C206:C211&amp;D206:D211,0))</f>
        <v>/</v>
      </c>
      <c r="F202" s="575"/>
      <c r="G202" s="139"/>
      <c r="H202" s="140"/>
      <c r="I202" s="574" t="str">
        <f t="array" ref="I202">INDEX(E206:E211,MATCH(D202&amp;D203,C206:C211&amp;D206:D211,0))&amp;"/"&amp;INDEX(F206:F211,MATCH(D202&amp;D203,C206:C211&amp;D206:D211,0))</f>
        <v>/</v>
      </c>
      <c r="J202" s="575"/>
      <c r="K202" s="574" t="str">
        <f t="array" ref="K202">INDEX(E206:E211,MATCH(D202&amp;D204,C206:C211&amp;D206:D211,0))&amp;"/"&amp;INDEX(F206:F211,MATCH(D202&amp;D204,C206:C211&amp;D206:D211,0))</f>
        <v>/</v>
      </c>
      <c r="L202" s="575"/>
      <c r="M202" s="141" t="str">
        <f>IF(ISBLANK(partije!$J$2),"",COUNTIFS(C206:C211,D202,E206:E211,3)+COUNTIFS(D206:D211,D202,F206:F211,3))</f>
        <v/>
      </c>
      <c r="N202" s="141" t="str">
        <f>IF(ISBLANK(partije!$J$2),"",COUNTIFS(C206:C211,D202,E206:E211,"&lt;3")+COUNTIFS(D206:D211,D202,F206:F211,"&lt;3"))</f>
        <v/>
      </c>
      <c r="O202" s="247"/>
      <c r="P202" s="131">
        <v>2</v>
      </c>
      <c r="Q202" s="90" t="e">
        <f>IF(ISBLANK(D202),"*",INDEX(D201:D204,MATCH(P202,O201:O204,0)))</f>
        <v>#N/A</v>
      </c>
      <c r="R202" s="91"/>
    </row>
    <row r="203" spans="1:20" ht="13.5" customHeight="1">
      <c r="A203" s="81">
        <v>3</v>
      </c>
      <c r="B203" s="209">
        <v>153</v>
      </c>
      <c r="C203" s="212" t="str">
        <f>IF(ISNA(MATCH(B203,spisak!$F$4:$F$260,0)),"",INDEX(spisak!$C$4:$C$260,MATCH(B203,spisak!$F$4:$F$260,0)))</f>
        <v/>
      </c>
      <c r="D203" s="173" t="str">
        <f>IF(ISNA(MATCH(B203,spisak!$F$4:$F$260,0)),"bye",INDEX(spisak!$B$4:$B$260,MATCH(B203,spisak!$F$4:$F$260,0)))</f>
        <v>bye</v>
      </c>
      <c r="E203" s="574" t="str">
        <f t="array" ref="E203">INDEX(F206:F211,MATCH(D201&amp;D203,C206:C211&amp;D206:D211,0))&amp;"/"&amp;INDEX(E206:E211,MATCH(D201&amp;D203,C206:C211&amp;D206:D211,0))</f>
        <v>/</v>
      </c>
      <c r="F203" s="575"/>
      <c r="G203" s="574" t="str">
        <f t="array" ref="G203">INDEX(F206:F211,MATCH(D202&amp;D203,C206:C211&amp;D206:D211,0))&amp;"/"&amp;INDEX(E206:E211,MATCH(D202&amp;D203,C206:C211&amp;D206:D211,0))</f>
        <v>/</v>
      </c>
      <c r="H203" s="575"/>
      <c r="I203" s="139"/>
      <c r="J203" s="140"/>
      <c r="K203" s="574" t="str">
        <f t="array" ref="K203">INDEX(E206:E211,MATCH(D203&amp;D204,C206:C211&amp;D206:D211,0))&amp;"/"&amp;INDEX(F206:F211,MATCH(D203&amp;D204,C206:C211&amp;D206:D211,0))</f>
        <v>/</v>
      </c>
      <c r="L203" s="575"/>
      <c r="M203" s="141" t="str">
        <f>IF(ISBLANK(partije!$J$2),"",COUNTIFS(C206:C211,D203,E206:E211,3)+COUNTIFS(D206:D211,D203,F206:F211,3))</f>
        <v/>
      </c>
      <c r="N203" s="141" t="str">
        <f>IF(ISBLANK(partije!$J$2),"",COUNTIFS(C206:C211,D203,E206:E211,"&lt;3")+COUNTIFS(D206:D211,D203,F206:F211,"&lt;3"))</f>
        <v/>
      </c>
      <c r="O203" s="247"/>
      <c r="P203" s="131">
        <v>3</v>
      </c>
      <c r="Q203" s="90" t="e">
        <f>IF(ISBLANK(D203),"*",INDEX(D201:D204,MATCH(P203,O201:O204,0)))</f>
        <v>#N/A</v>
      </c>
      <c r="R203" s="91"/>
    </row>
    <row r="204" spans="1:20" ht="13.5" customHeight="1">
      <c r="A204" s="82">
        <v>4</v>
      </c>
      <c r="B204" s="210">
        <v>154</v>
      </c>
      <c r="C204" s="213" t="str">
        <f>IF(ISNA(MATCH(B204,spisak!$F$4:$F$260,0)),"",INDEX(spisak!$C$4:$C$260,MATCH(B204,spisak!$F$4:$F$260,0)))</f>
        <v/>
      </c>
      <c r="D204" s="174" t="str">
        <f>IF(ISNA(MATCH(B204,spisak!$F$4:$F$260,0)),"bye",INDEX(spisak!$B$4:$B$260,MATCH(B204,spisak!$F$4:$F$260,0)))</f>
        <v>bye</v>
      </c>
      <c r="E204" s="576" t="str">
        <f t="array" ref="E204">INDEX(F206:F211,MATCH(D201&amp;D204,C206:C211&amp;D206:D211,0))&amp;"/"&amp;INDEX(E206:E211,MATCH(D201&amp;D204,C206:C211&amp;D206:D211,0))</f>
        <v>/</v>
      </c>
      <c r="F204" s="577"/>
      <c r="G204" s="576" t="str">
        <f t="array" ref="G204">INDEX(F206:F211,MATCH(D202&amp;D204,C206:C211&amp;D206:D211,0))&amp;"/"&amp;INDEX(E206:E211,MATCH(D202&amp;D204,C206:C211&amp;D206:D211,0))</f>
        <v>/</v>
      </c>
      <c r="H204" s="577"/>
      <c r="I204" s="576" t="str">
        <f t="array" ref="I204">INDEX(F206:F211,MATCH(D203&amp;D204,C206:C211&amp;D206:D211,0))&amp;"/"&amp;INDEX(E206:E211,MATCH(D203&amp;D204,C206:C211&amp;D206:D211,0))</f>
        <v>/</v>
      </c>
      <c r="J204" s="577"/>
      <c r="K204" s="139"/>
      <c r="L204" s="140"/>
      <c r="M204" s="143" t="str">
        <f>IF(ISBLANK(partije!$J$2),"",COUNTIFS(C206:C211,D204,E206:E211,3)+COUNTIFS(D206:D211,D204,F206:F211,3))</f>
        <v/>
      </c>
      <c r="N204" s="143" t="str">
        <f>IF(ISBLANK(partije!$J$2),"",COUNTIFS(C206:C211,D204,E206:E211,"&lt;3")+COUNTIFS(D206:D211,D204,F206:F211,"&lt;3"))</f>
        <v/>
      </c>
      <c r="O204" s="248"/>
      <c r="P204" s="131">
        <v>4</v>
      </c>
      <c r="Q204" s="90" t="e">
        <f>IF(ISBLANK(D204),"*",INDEX(D201:D204,MATCH(P204,O201:O204,0)))</f>
        <v>#N/A</v>
      </c>
      <c r="R204" s="91"/>
    </row>
    <row r="205" spans="1:20" ht="13.5" hidden="1" customHeight="1">
      <c r="A205" s="567"/>
      <c r="B205" s="567"/>
      <c r="C205" s="169"/>
      <c r="E205" s="568" t="s">
        <v>10</v>
      </c>
      <c r="F205" s="568"/>
      <c r="G205" s="569" t="s">
        <v>11</v>
      </c>
      <c r="H205" s="569"/>
      <c r="I205" s="570" t="s">
        <v>4</v>
      </c>
      <c r="J205" s="570"/>
      <c r="K205" s="578" t="s">
        <v>12</v>
      </c>
      <c r="L205" s="578"/>
      <c r="M205" s="197" t="s">
        <v>5</v>
      </c>
      <c r="N205" s="197" t="s">
        <v>6</v>
      </c>
      <c r="O205" s="198" t="s">
        <v>8</v>
      </c>
      <c r="P205" s="199" t="s">
        <v>9</v>
      </c>
      <c r="Q205" s="13"/>
      <c r="R205" s="13"/>
      <c r="S205" s="579" t="s">
        <v>125</v>
      </c>
      <c r="T205" s="579"/>
    </row>
    <row r="206" spans="1:20" ht="13.5" hidden="1" customHeight="1">
      <c r="A206" s="95" t="str">
        <f>IF(ISBLANK(partije!D30),"",partije!D30)</f>
        <v/>
      </c>
      <c r="B206" s="96" t="str">
        <f>IF(ISBLANK(partije!E30),"",partije!E30)</f>
        <v/>
      </c>
      <c r="C206" s="147" t="str">
        <f>INDEX(D201:D204,MATCH(S206,A201:A204,0))</f>
        <v>bye</v>
      </c>
      <c r="D206" s="175" t="str">
        <f>INDEX(D201:D204,MATCH(T206,A201:A204,0))</f>
        <v>bye</v>
      </c>
      <c r="E206" s="148" t="str">
        <f>IF(ISBLANK(partije!J30),"",partije!J30)</f>
        <v/>
      </c>
      <c r="F206" s="148" t="str">
        <f>IF(ISBLANK(partije!K30),"",partije!K30)</f>
        <v/>
      </c>
      <c r="G206" s="580" t="str">
        <f>IF(ISBLANK(partije!L30),"",partije!L30)</f>
        <v/>
      </c>
      <c r="H206" s="580"/>
      <c r="I206" s="580" t="str">
        <f>IF(ISBLANK(partije!M30),"",partije!M30)</f>
        <v/>
      </c>
      <c r="J206" s="580"/>
      <c r="K206" s="580" t="str">
        <f>IF(ISBLANK(partije!N30),"",partije!N30)</f>
        <v/>
      </c>
      <c r="L206" s="580"/>
      <c r="M206" s="150" t="str">
        <f>IF(ISBLANK(partije!O30),"",partije!O30)</f>
        <v/>
      </c>
      <c r="N206" s="149" t="str">
        <f>IF(ISBLANK(partije!P30),"",partije!P30)</f>
        <v/>
      </c>
      <c r="O206" s="149" t="str">
        <f>IF(ISBLANK(partije!Q30),"",partije!Q30)</f>
        <v/>
      </c>
      <c r="P206" s="151" t="str">
        <f>IF(ISBLANK(partije!R30),"",partije!R30)</f>
        <v/>
      </c>
      <c r="S206" s="92">
        <f>$S$10</f>
        <v>1</v>
      </c>
      <c r="T206" s="84">
        <f>$T$10</f>
        <v>3</v>
      </c>
    </row>
    <row r="207" spans="1:20" ht="13.5" hidden="1" customHeight="1">
      <c r="A207" s="97" t="str">
        <f>IF(ISBLANK(partije!D31),"",partije!D31)</f>
        <v/>
      </c>
      <c r="B207" s="98" t="str">
        <f>IF(ISBLANK(partije!E31),"",partije!E31)</f>
        <v/>
      </c>
      <c r="C207" s="152" t="str">
        <f>INDEX(D201:D204,MATCH(S207,A201:A204,0))</f>
        <v>bye</v>
      </c>
      <c r="D207" s="176" t="str">
        <f>INDEX(D201:D204,MATCH(T207,A201:A204,0))</f>
        <v>bye</v>
      </c>
      <c r="E207" s="153" t="str">
        <f>IF(ISBLANK(partije!J31),"",partije!J31)</f>
        <v/>
      </c>
      <c r="F207" s="153" t="str">
        <f>IF(ISBLANK(partije!K31),"",partije!K31)</f>
        <v/>
      </c>
      <c r="G207" s="581" t="str">
        <f>IF(ISBLANK(partije!L31),"",partije!L31)</f>
        <v/>
      </c>
      <c r="H207" s="581"/>
      <c r="I207" s="581" t="str">
        <f>IF(ISBLANK(partije!M31),"",partije!M31)</f>
        <v/>
      </c>
      <c r="J207" s="581"/>
      <c r="K207" s="581" t="str">
        <f>IF(ISBLANK(partije!N31),"",partije!N31)</f>
        <v/>
      </c>
      <c r="L207" s="581"/>
      <c r="M207" s="155" t="str">
        <f>IF(ISBLANK(partije!O31),"",partije!O31)</f>
        <v/>
      </c>
      <c r="N207" s="154" t="str">
        <f>IF(ISBLANK(partije!P31),"",partije!P31)</f>
        <v/>
      </c>
      <c r="O207" s="154" t="str">
        <f>IF(ISBLANK(partije!Q31),"",partije!Q31)</f>
        <v/>
      </c>
      <c r="P207" s="156" t="str">
        <f>IF(ISBLANK(partije!R31),"",partije!R31)</f>
        <v/>
      </c>
      <c r="S207" s="93">
        <f>$S$11</f>
        <v>2</v>
      </c>
      <c r="T207" s="85">
        <f>$T$11</f>
        <v>4</v>
      </c>
    </row>
    <row r="208" spans="1:20" ht="13.5" hidden="1" customHeight="1">
      <c r="A208" s="97" t="str">
        <f>IF(ISBLANK(partije!D96),"",partije!D96)</f>
        <v/>
      </c>
      <c r="B208" s="98" t="str">
        <f>IF(ISBLANK(partije!E96),"",partije!E96)</f>
        <v/>
      </c>
      <c r="C208" s="152" t="str">
        <f>INDEX(D201:D204,MATCH(S208,A201:A204,0))</f>
        <v>bye</v>
      </c>
      <c r="D208" s="176" t="str">
        <f>INDEX(D201:D204,MATCH(T208,A201:A204,0))</f>
        <v>bye</v>
      </c>
      <c r="E208" s="153" t="str">
        <f>IF(ISBLANK(partije!J96),"",partije!J96)</f>
        <v/>
      </c>
      <c r="F208" s="153" t="str">
        <f>IF(ISBLANK(partije!K96),"",partije!K96)</f>
        <v/>
      </c>
      <c r="G208" s="581" t="str">
        <f>IF(ISBLANK(partije!L96),"",partije!L96)</f>
        <v/>
      </c>
      <c r="H208" s="581"/>
      <c r="I208" s="581" t="str">
        <f>IF(ISBLANK(partije!M96),"",partije!M96)</f>
        <v/>
      </c>
      <c r="J208" s="581"/>
      <c r="K208" s="581" t="str">
        <f>IF(ISBLANK(partije!N96),"",partije!N96)</f>
        <v/>
      </c>
      <c r="L208" s="581" t="str">
        <f>IF(ISBLANK(partije!M96),"",partije!M96)</f>
        <v/>
      </c>
      <c r="M208" s="155" t="str">
        <f>IF(ISBLANK(partije!O96),"",partije!O96)</f>
        <v/>
      </c>
      <c r="N208" s="154" t="str">
        <f>IF(ISBLANK(partije!P96),"",partije!P96)</f>
        <v/>
      </c>
      <c r="O208" s="154" t="str">
        <f>IF(ISBLANK(partije!Q96),"",partije!Q96)</f>
        <v/>
      </c>
      <c r="P208" s="156" t="str">
        <f>IF(ISBLANK(partije!R96),"",partije!R96)</f>
        <v/>
      </c>
      <c r="S208" s="93">
        <f>$S$12</f>
        <v>1</v>
      </c>
      <c r="T208" s="85">
        <f>$T$12</f>
        <v>2</v>
      </c>
    </row>
    <row r="209" spans="1:20" ht="13.5" hidden="1" customHeight="1">
      <c r="A209" s="97" t="str">
        <f>IF(ISBLANK(partije!D97),"",partije!D97)</f>
        <v/>
      </c>
      <c r="B209" s="98" t="str">
        <f>IF(ISBLANK(partije!E97),"",partije!E97)</f>
        <v/>
      </c>
      <c r="C209" s="152" t="str">
        <f>INDEX(D201:D204,MATCH(S209,A201:A204,0))</f>
        <v>bye</v>
      </c>
      <c r="D209" s="176" t="str">
        <f>INDEX(D201:D204,MATCH(T209,A201:A204,0))</f>
        <v>bye</v>
      </c>
      <c r="E209" s="153" t="str">
        <f>IF(ISBLANK(partije!J97),"",partije!J97)</f>
        <v/>
      </c>
      <c r="F209" s="153" t="str">
        <f>IF(ISBLANK(partije!K97),"",partije!K97)</f>
        <v/>
      </c>
      <c r="G209" s="581" t="str">
        <f>IF(ISBLANK(partije!L97),"",partije!L97)</f>
        <v/>
      </c>
      <c r="H209" s="581"/>
      <c r="I209" s="581" t="str">
        <f>IF(ISBLANK(partije!M97),"",partije!M97)</f>
        <v/>
      </c>
      <c r="J209" s="581"/>
      <c r="K209" s="581" t="str">
        <f>IF(ISBLANK(partije!N97),"",partije!N97)</f>
        <v/>
      </c>
      <c r="L209" s="581" t="str">
        <f>IF(ISBLANK(partije!M97),"",partije!M97)</f>
        <v/>
      </c>
      <c r="M209" s="155" t="str">
        <f>IF(ISBLANK(partije!O97),"",partije!O97)</f>
        <v/>
      </c>
      <c r="N209" s="154" t="str">
        <f>IF(ISBLANK(partije!P97),"",partije!P97)</f>
        <v/>
      </c>
      <c r="O209" s="154" t="str">
        <f>IF(ISBLANK(partije!Q97),"",partije!Q97)</f>
        <v/>
      </c>
      <c r="P209" s="156" t="str">
        <f>IF(ISBLANK(partije!R97),"",partije!R97)</f>
        <v/>
      </c>
      <c r="S209" s="93">
        <f>$S$13</f>
        <v>3</v>
      </c>
      <c r="T209" s="85">
        <f>$T$13</f>
        <v>4</v>
      </c>
    </row>
    <row r="210" spans="1:20" ht="13.5" hidden="1" customHeight="1">
      <c r="A210" s="97" t="str">
        <f>IF(ISBLANK(partije!D162),"",partije!D162)</f>
        <v/>
      </c>
      <c r="B210" s="98" t="str">
        <f>IF(ISBLANK(partije!E162),"",partije!E162)</f>
        <v/>
      </c>
      <c r="C210" s="152" t="str">
        <f>INDEX(D201:D204,MATCH(S210,A201:A204,0))</f>
        <v>bye</v>
      </c>
      <c r="D210" s="176" t="str">
        <f>INDEX(D201:D204,MATCH(T210,A201:A204,0))</f>
        <v>bye</v>
      </c>
      <c r="E210" s="153" t="str">
        <f>IF(ISBLANK(partije!J162),"",partije!J162)</f>
        <v/>
      </c>
      <c r="F210" s="153" t="str">
        <f>IF(ISBLANK(partije!K162),"",partije!K162)</f>
        <v/>
      </c>
      <c r="G210" s="581" t="str">
        <f>IF(ISBLANK(partije!L162),"",partije!L162)</f>
        <v/>
      </c>
      <c r="H210" s="581"/>
      <c r="I210" s="581" t="str">
        <f>IF(ISBLANK(partije!M162),"",partije!M162)</f>
        <v/>
      </c>
      <c r="J210" s="581"/>
      <c r="K210" s="581" t="str">
        <f>IF(ISBLANK(partije!N162),"",partije!N162)</f>
        <v/>
      </c>
      <c r="L210" s="581" t="str">
        <f>IF(ISBLANK(partije!M162),"",partije!M162)</f>
        <v/>
      </c>
      <c r="M210" s="155" t="str">
        <f>IF(ISBLANK(partije!O162),"",partije!O162)</f>
        <v/>
      </c>
      <c r="N210" s="154" t="str">
        <f>IF(ISBLANK(partije!P162),"",partije!P162)</f>
        <v/>
      </c>
      <c r="O210" s="154" t="str">
        <f>IF(ISBLANK(partije!Q162),"",partije!Q162)</f>
        <v/>
      </c>
      <c r="P210" s="156" t="str">
        <f>IF(ISBLANK(partije!R162),"",partije!R162)</f>
        <v/>
      </c>
      <c r="S210" s="93">
        <f>$S$14</f>
        <v>1</v>
      </c>
      <c r="T210" s="85">
        <f>$T$14</f>
        <v>4</v>
      </c>
    </row>
    <row r="211" spans="1:20" ht="13.5" hidden="1" customHeight="1">
      <c r="A211" s="99" t="str">
        <f>IF(ISBLANK(partije!D163),"",partije!D163)</f>
        <v/>
      </c>
      <c r="B211" s="100" t="str">
        <f>IF(ISBLANK(partije!E163),"",partije!E163)</f>
        <v/>
      </c>
      <c r="C211" s="157" t="str">
        <f>INDEX(D201:D204,MATCH(S211,A201:A204,0))</f>
        <v>bye</v>
      </c>
      <c r="D211" s="177" t="str">
        <f>INDEX(D201:D204,MATCH(T211,A201:A204,0))</f>
        <v>bye</v>
      </c>
      <c r="E211" s="158" t="str">
        <f>IF(ISBLANK(partije!J163),"",partije!J163)</f>
        <v/>
      </c>
      <c r="F211" s="158" t="str">
        <f>IF(ISBLANK(partije!K163),"",partije!K163)</f>
        <v/>
      </c>
      <c r="G211" s="571" t="str">
        <f>IF(ISBLANK(partije!L163),"",partije!L163)</f>
        <v/>
      </c>
      <c r="H211" s="571"/>
      <c r="I211" s="571" t="str">
        <f>IF(ISBLANK(partije!M163),"",partije!M163)</f>
        <v/>
      </c>
      <c r="J211" s="571"/>
      <c r="K211" s="571" t="str">
        <f>IF(ISBLANK(partije!N163),"",partije!N163)</f>
        <v/>
      </c>
      <c r="L211" s="571" t="str">
        <f>IF(ISBLANK(partije!M163),"",partije!M163)</f>
        <v/>
      </c>
      <c r="M211" s="160" t="str">
        <f>IF(ISBLANK(partije!O163),"",partije!O163)</f>
        <v/>
      </c>
      <c r="N211" s="159" t="str">
        <f>IF(ISBLANK(partije!P163),"",partije!P163)</f>
        <v/>
      </c>
      <c r="O211" s="159" t="str">
        <f>IF(ISBLANK(partije!Q163),"",partije!Q163)</f>
        <v/>
      </c>
      <c r="P211" s="161" t="str">
        <f>IF(ISBLANK(partije!R163),"",partije!R163)</f>
        <v/>
      </c>
      <c r="S211" s="94">
        <f>$S$15</f>
        <v>2</v>
      </c>
      <c r="T211" s="86">
        <f>$T$15</f>
        <v>3</v>
      </c>
    </row>
    <row r="213" spans="1:20" ht="13.5" customHeight="1">
      <c r="B213" s="12"/>
      <c r="C213" s="168"/>
      <c r="D213" s="145" t="s">
        <v>41</v>
      </c>
      <c r="E213" s="132"/>
      <c r="F213" s="132"/>
      <c r="G213" s="132"/>
      <c r="H213" s="132"/>
      <c r="I213" s="133"/>
      <c r="J213" s="133"/>
      <c r="K213" s="132"/>
      <c r="L213" s="132"/>
      <c r="M213" s="132"/>
      <c r="N213" s="134"/>
      <c r="O213" s="135"/>
      <c r="P213" s="132"/>
      <c r="Q213" s="13"/>
      <c r="R213" s="13"/>
    </row>
    <row r="214" spans="1:20" ht="13.5" customHeight="1">
      <c r="B214" s="208" t="s">
        <v>0</v>
      </c>
      <c r="C214" s="211"/>
      <c r="D214" s="172" t="s">
        <v>1</v>
      </c>
      <c r="E214" s="572">
        <v>1</v>
      </c>
      <c r="F214" s="572"/>
      <c r="G214" s="572">
        <v>2</v>
      </c>
      <c r="H214" s="572"/>
      <c r="I214" s="573">
        <v>3</v>
      </c>
      <c r="J214" s="573"/>
      <c r="K214" s="572">
        <v>4</v>
      </c>
      <c r="L214" s="572"/>
      <c r="M214" s="136" t="s">
        <v>2</v>
      </c>
      <c r="N214" s="136" t="s">
        <v>3</v>
      </c>
      <c r="O214" s="137" t="s">
        <v>7</v>
      </c>
      <c r="P214" s="138"/>
      <c r="Q214" s="49" t="s">
        <v>58</v>
      </c>
      <c r="R214" s="50"/>
    </row>
    <row r="215" spans="1:20" ht="13.5" customHeight="1">
      <c r="A215" s="81">
        <v>1</v>
      </c>
      <c r="B215" s="209">
        <v>161</v>
      </c>
      <c r="C215" s="212" t="str">
        <f>IF(ISNA(MATCH(B215,spisak!$F$4:$F$260,0)),"",INDEX(spisak!$C$4:$C$260,MATCH(B215,spisak!$F$4:$F$260,0)))</f>
        <v/>
      </c>
      <c r="D215" s="173" t="str">
        <f>IF(ISNA(MATCH(B215,spisak!$F$4:$F$260,0)),"bye",INDEX(spisak!$B$4:$B$260,MATCH(B215,spisak!$F$4:$F$260,0)))</f>
        <v>bye</v>
      </c>
      <c r="E215" s="139"/>
      <c r="F215" s="140"/>
      <c r="G215" s="574" t="str">
        <f t="array" ref="G215">INDEX(E220:E225,MATCH(D215&amp;D216,C220:C225&amp;D220:D225,0))&amp;"/"&amp;INDEX(F220:F225,MATCH(D215&amp;D216,C220:C225&amp;D220:D225,0))</f>
        <v>/</v>
      </c>
      <c r="H215" s="575"/>
      <c r="I215" s="574" t="str">
        <f t="array" ref="I215">INDEX(E220:E225,MATCH(D215&amp;D217,C220:C225&amp;D220:D225,0))&amp;"/"&amp;INDEX(F220:F225,MATCH(D215&amp;D217,C220:C225&amp;D220:D225,0))</f>
        <v>/</v>
      </c>
      <c r="J215" s="575"/>
      <c r="K215" s="574" t="str">
        <f t="array" ref="K215">INDEX(E220:E225,MATCH(D215&amp;D218,C220:C225&amp;D220:D225,0))&amp;"/"&amp;INDEX(F220:F225,MATCH(D215&amp;D218,C220:C225&amp;D220:D225,0))</f>
        <v>/</v>
      </c>
      <c r="L215" s="575"/>
      <c r="M215" s="141" t="str">
        <f>IF(ISBLANK(partije!$J$2),"",COUNTIFS(C220:C225,D215,E220:E225,3)+COUNTIFS(D220:D225,D215,F220:F225,3))</f>
        <v/>
      </c>
      <c r="N215" s="141" t="str">
        <f>IF(ISBLANK(partije!$J$2),"",COUNTIFS(C220:C225,D215,E220:E225,"&lt;3")+COUNTIFS(D220:D225,D215,F220:F225,"&lt;3"))</f>
        <v/>
      </c>
      <c r="O215" s="247"/>
      <c r="P215" s="131">
        <v>1</v>
      </c>
      <c r="Q215" s="88" t="e">
        <f>IF(ISBLANK(D215),"*",INDEX(D215:D218,MATCH(P215,O215:O218,0)))</f>
        <v>#N/A</v>
      </c>
      <c r="R215" s="89"/>
    </row>
    <row r="216" spans="1:20" ht="13.5" customHeight="1">
      <c r="A216" s="81">
        <v>2</v>
      </c>
      <c r="B216" s="209">
        <v>162</v>
      </c>
      <c r="C216" s="212" t="str">
        <f>IF(ISNA(MATCH(B216,spisak!$F$4:$F$260,0)),"",INDEX(spisak!$C$4:$C$260,MATCH(B216,spisak!$F$4:$F$260,0)))</f>
        <v/>
      </c>
      <c r="D216" s="173" t="str">
        <f>IF(ISNA(MATCH(B216,spisak!$F$4:$F$260,0)),"bye",INDEX(spisak!$B$4:$B$260,MATCH(B216,spisak!$F$4:$F$260,0)))</f>
        <v>bye</v>
      </c>
      <c r="E216" s="574" t="str">
        <f t="array" ref="E216">INDEX(F220:F225,MATCH(D215&amp;D216,C220:C225&amp;D220:D225,0))&amp;"/"&amp;INDEX(E220:E225,MATCH(D215&amp;D216,C220:C225&amp;D220:D225,0))</f>
        <v>/</v>
      </c>
      <c r="F216" s="575"/>
      <c r="G216" s="139"/>
      <c r="H216" s="140"/>
      <c r="I216" s="574" t="str">
        <f t="array" ref="I216">INDEX(E220:E225,MATCH(D216&amp;D217,C220:C225&amp;D220:D225,0))&amp;"/"&amp;INDEX(F220:F225,MATCH(D216&amp;D217,C220:C225&amp;D220:D225,0))</f>
        <v>/</v>
      </c>
      <c r="J216" s="575"/>
      <c r="K216" s="574" t="str">
        <f t="array" ref="K216">INDEX(E220:E225,MATCH(D216&amp;D218,C220:C225&amp;D220:D225,0))&amp;"/"&amp;INDEX(F220:F225,MATCH(D216&amp;D218,C220:C225&amp;D220:D225,0))</f>
        <v>/</v>
      </c>
      <c r="L216" s="575"/>
      <c r="M216" s="141" t="str">
        <f>IF(ISBLANK(partije!$J$2),"",COUNTIFS(C220:C225,D216,E220:E225,3)+COUNTIFS(D220:D225,D216,F220:F225,3))</f>
        <v/>
      </c>
      <c r="N216" s="141" t="str">
        <f>IF(ISBLANK(partije!$J$2),"",COUNTIFS(C220:C225,D216,E220:E225,"&lt;3")+COUNTIFS(D220:D225,D216,F220:F225,"&lt;3"))</f>
        <v/>
      </c>
      <c r="O216" s="247"/>
      <c r="P216" s="131">
        <v>2</v>
      </c>
      <c r="Q216" s="90" t="e">
        <f>IF(ISBLANK(D216),"*",INDEX(D215:D218,MATCH(P216,O215:O218,0)))</f>
        <v>#N/A</v>
      </c>
      <c r="R216" s="91"/>
    </row>
    <row r="217" spans="1:20" ht="13.5" customHeight="1">
      <c r="A217" s="81">
        <v>3</v>
      </c>
      <c r="B217" s="209">
        <v>163</v>
      </c>
      <c r="C217" s="212" t="str">
        <f>IF(ISNA(MATCH(B217,spisak!$F$4:$F$260,0)),"",INDEX(spisak!$C$4:$C$260,MATCH(B217,spisak!$F$4:$F$260,0)))</f>
        <v/>
      </c>
      <c r="D217" s="173" t="str">
        <f>IF(ISNA(MATCH(B217,spisak!$F$4:$F$260,0)),"bye",INDEX(spisak!$B$4:$B$260,MATCH(B217,spisak!$F$4:$F$260,0)))</f>
        <v>bye</v>
      </c>
      <c r="E217" s="574" t="str">
        <f t="array" ref="E217">INDEX(F220:F225,MATCH(D215&amp;D217,C220:C225&amp;D220:D225,0))&amp;"/"&amp;INDEX(E220:E225,MATCH(D215&amp;D217,C220:C225&amp;D220:D225,0))</f>
        <v>/</v>
      </c>
      <c r="F217" s="575"/>
      <c r="G217" s="574" t="str">
        <f t="array" ref="G217">INDEX(F220:F225,MATCH(D216&amp;D217,C220:C225&amp;D220:D225,0))&amp;"/"&amp;INDEX(E220:E225,MATCH(D216&amp;D217,C220:C225&amp;D220:D225,0))</f>
        <v>/</v>
      </c>
      <c r="H217" s="575"/>
      <c r="I217" s="139"/>
      <c r="J217" s="140"/>
      <c r="K217" s="574" t="str">
        <f t="array" ref="K217">INDEX(E220:E225,MATCH(D217&amp;D218,C220:C225&amp;D220:D225,0))&amp;"/"&amp;INDEX(F220:F225,MATCH(D217&amp;D218,C220:C225&amp;D220:D225,0))</f>
        <v>/</v>
      </c>
      <c r="L217" s="575"/>
      <c r="M217" s="141" t="str">
        <f>IF(ISBLANK(partije!$J$2),"",COUNTIFS(C220:C225,D217,E220:E225,3)+COUNTIFS(D220:D225,D217,F220:F225,3))</f>
        <v/>
      </c>
      <c r="N217" s="141" t="str">
        <f>IF(ISBLANK(partije!$J$2),"",COUNTIFS(C220:C225,D217,E220:E225,"&lt;3")+COUNTIFS(D220:D225,D217,F220:F225,"&lt;3"))</f>
        <v/>
      </c>
      <c r="O217" s="247"/>
      <c r="P217" s="131">
        <v>3</v>
      </c>
      <c r="Q217" s="90" t="e">
        <f>IF(ISBLANK(D217),"*",INDEX(D215:D218,MATCH(P217,O215:O218,0)))</f>
        <v>#N/A</v>
      </c>
      <c r="R217" s="91"/>
    </row>
    <row r="218" spans="1:20" ht="13.5" customHeight="1">
      <c r="A218" s="82">
        <v>4</v>
      </c>
      <c r="B218" s="210">
        <v>164</v>
      </c>
      <c r="C218" s="213" t="str">
        <f>IF(ISNA(MATCH(B218,spisak!$F$4:$F$260,0)),"",INDEX(spisak!$C$4:$C$260,MATCH(B218,spisak!$F$4:$F$260,0)))</f>
        <v/>
      </c>
      <c r="D218" s="174" t="str">
        <f>IF(ISNA(MATCH(B218,spisak!$F$4:$F$260,0)),"bye",INDEX(spisak!$B$4:$B$260,MATCH(B218,spisak!$F$4:$F$260,0)))</f>
        <v>bye</v>
      </c>
      <c r="E218" s="576" t="str">
        <f t="array" ref="E218">INDEX(F220:F225,MATCH(D215&amp;D218,C220:C225&amp;D220:D225,0))&amp;"/"&amp;INDEX(E220:E225,MATCH(D215&amp;D218,C220:C225&amp;D220:D225,0))</f>
        <v>/</v>
      </c>
      <c r="F218" s="577"/>
      <c r="G218" s="576" t="str">
        <f t="array" ref="G218">INDEX(F220:F225,MATCH(D216&amp;D218,C220:C225&amp;D220:D225,0))&amp;"/"&amp;INDEX(E220:E225,MATCH(D216&amp;D218,C220:C225&amp;D220:D225,0))</f>
        <v>/</v>
      </c>
      <c r="H218" s="577"/>
      <c r="I218" s="576" t="str">
        <f t="array" ref="I218">INDEX(F220:F225,MATCH(D217&amp;D218,C220:C225&amp;D220:D225,0))&amp;"/"&amp;INDEX(E220:E225,MATCH(D217&amp;D218,C220:C225&amp;D220:D225,0))</f>
        <v>/</v>
      </c>
      <c r="J218" s="577"/>
      <c r="K218" s="139"/>
      <c r="L218" s="140"/>
      <c r="M218" s="143" t="str">
        <f>IF(ISBLANK(partije!$J$2),"",COUNTIFS(C220:C225,D218,E220:E225,3)+COUNTIFS(D220:D225,D218,F220:F225,3))</f>
        <v/>
      </c>
      <c r="N218" s="143" t="str">
        <f>IF(ISBLANK(partije!$J$2),"",COUNTIFS(C220:C225,D218,E220:E225,"&lt;3")+COUNTIFS(D220:D225,D218,F220:F225,"&lt;3"))</f>
        <v/>
      </c>
      <c r="O218" s="248"/>
      <c r="P218" s="131">
        <v>4</v>
      </c>
      <c r="Q218" s="90" t="e">
        <f>IF(ISBLANK(D218),"*",INDEX(D215:D218,MATCH(P218,O215:O218,0)))</f>
        <v>#N/A</v>
      </c>
      <c r="R218" s="91"/>
    </row>
    <row r="219" spans="1:20" ht="13.5" hidden="1" customHeight="1">
      <c r="A219" s="567"/>
      <c r="B219" s="567"/>
      <c r="C219" s="169"/>
      <c r="E219" s="568" t="s">
        <v>10</v>
      </c>
      <c r="F219" s="568"/>
      <c r="G219" s="569" t="s">
        <v>11</v>
      </c>
      <c r="H219" s="569"/>
      <c r="I219" s="570" t="s">
        <v>4</v>
      </c>
      <c r="J219" s="570"/>
      <c r="K219" s="578" t="s">
        <v>12</v>
      </c>
      <c r="L219" s="578"/>
      <c r="M219" s="197" t="s">
        <v>5</v>
      </c>
      <c r="N219" s="197" t="s">
        <v>6</v>
      </c>
      <c r="O219" s="198" t="s">
        <v>8</v>
      </c>
      <c r="P219" s="145" t="s">
        <v>9</v>
      </c>
      <c r="Q219" s="13"/>
      <c r="R219" s="13"/>
      <c r="S219" s="579" t="s">
        <v>125</v>
      </c>
      <c r="T219" s="579"/>
    </row>
    <row r="220" spans="1:20" ht="13.5" hidden="1" customHeight="1">
      <c r="A220" s="95" t="str">
        <f>IF(ISBLANK(partije!D32),"",partije!D32)</f>
        <v/>
      </c>
      <c r="B220" s="96" t="str">
        <f>IF(ISBLANK(partije!E32),"",partije!E32)</f>
        <v/>
      </c>
      <c r="C220" s="147" t="str">
        <f>INDEX(D215:D218,MATCH(S220,A215:A218,0))</f>
        <v>bye</v>
      </c>
      <c r="D220" s="175" t="str">
        <f>INDEX(D215:D218,MATCH(T220,A215:A218,0))</f>
        <v>bye</v>
      </c>
      <c r="E220" s="148" t="str">
        <f>IF(ISBLANK(partije!J32),"",partije!J32)</f>
        <v/>
      </c>
      <c r="F220" s="148" t="str">
        <f>IF(ISBLANK(partije!K32),"",partije!K32)</f>
        <v/>
      </c>
      <c r="G220" s="580" t="str">
        <f>IF(ISBLANK(partije!L32),"",partije!L32)</f>
        <v/>
      </c>
      <c r="H220" s="580"/>
      <c r="I220" s="580" t="str">
        <f>IF(ISBLANK(partije!M32),"",partije!M32)</f>
        <v/>
      </c>
      <c r="J220" s="580"/>
      <c r="K220" s="580" t="str">
        <f>IF(ISBLANK(partije!N32),"",partije!N32)</f>
        <v/>
      </c>
      <c r="L220" s="580" t="str">
        <f>IF(ISBLANK(partije!M32),"",partije!M32)</f>
        <v/>
      </c>
      <c r="M220" s="150" t="str">
        <f>IF(ISBLANK(partije!O32),"",partije!O32)</f>
        <v/>
      </c>
      <c r="N220" s="149" t="str">
        <f>IF(ISBLANK(partije!P32),"",partije!P32)</f>
        <v/>
      </c>
      <c r="O220" s="149" t="str">
        <f>IF(ISBLANK(partije!Q32),"",partije!Q32)</f>
        <v/>
      </c>
      <c r="P220" s="151" t="str">
        <f>IF(ISBLANK(partije!R32),"",partije!R32)</f>
        <v/>
      </c>
      <c r="S220" s="92">
        <f>$S$10</f>
        <v>1</v>
      </c>
      <c r="T220" s="84">
        <f>$T$10</f>
        <v>3</v>
      </c>
    </row>
    <row r="221" spans="1:20" ht="13.5" hidden="1" customHeight="1">
      <c r="A221" s="97" t="str">
        <f>IF(ISBLANK(partije!D33),"",partije!D33)</f>
        <v/>
      </c>
      <c r="B221" s="98" t="str">
        <f>IF(ISBLANK(partije!E33),"",partije!E33)</f>
        <v/>
      </c>
      <c r="C221" s="152" t="str">
        <f>INDEX(D215:D218,MATCH(S221,A215:A218,0))</f>
        <v>bye</v>
      </c>
      <c r="D221" s="176" t="str">
        <f>INDEX(D215:D218,MATCH(T221,A215:A218,0))</f>
        <v>bye</v>
      </c>
      <c r="E221" s="153" t="str">
        <f>IF(ISBLANK(partije!J33),"",partije!J33)</f>
        <v/>
      </c>
      <c r="F221" s="153" t="str">
        <f>IF(ISBLANK(partije!K33),"",partije!K33)</f>
        <v/>
      </c>
      <c r="G221" s="581" t="str">
        <f>IF(ISBLANK(partije!L33),"",partije!L33)</f>
        <v/>
      </c>
      <c r="H221" s="581"/>
      <c r="I221" s="581" t="str">
        <f>IF(ISBLANK(partije!M33),"",partije!M33)</f>
        <v/>
      </c>
      <c r="J221" s="581"/>
      <c r="K221" s="581" t="str">
        <f>IF(ISBLANK(partije!N33),"",partije!N33)</f>
        <v/>
      </c>
      <c r="L221" s="581" t="str">
        <f>IF(ISBLANK(partije!M33),"",partije!M33)</f>
        <v/>
      </c>
      <c r="M221" s="155" t="str">
        <f>IF(ISBLANK(partije!O33),"",partije!O33)</f>
        <v/>
      </c>
      <c r="N221" s="154" t="str">
        <f>IF(ISBLANK(partije!P33),"",partije!P33)</f>
        <v/>
      </c>
      <c r="O221" s="154" t="str">
        <f>IF(ISBLANK(partije!Q33),"",partije!Q33)</f>
        <v/>
      </c>
      <c r="P221" s="156" t="str">
        <f>IF(ISBLANK(partije!R33),"",partije!R33)</f>
        <v/>
      </c>
      <c r="S221" s="93">
        <f>$S$11</f>
        <v>2</v>
      </c>
      <c r="T221" s="85">
        <f>$T$11</f>
        <v>4</v>
      </c>
    </row>
    <row r="222" spans="1:20" ht="13.5" hidden="1" customHeight="1">
      <c r="A222" s="97" t="str">
        <f>IF(ISBLANK(partije!D98),"",partije!D98)</f>
        <v/>
      </c>
      <c r="B222" s="98" t="str">
        <f>IF(ISBLANK(partije!E98),"",partije!E98)</f>
        <v/>
      </c>
      <c r="C222" s="152" t="str">
        <f>INDEX(D215:D218,MATCH(S222,A215:A218,0))</f>
        <v>bye</v>
      </c>
      <c r="D222" s="176" t="str">
        <f>INDEX(D215:D218,MATCH(T222,A215:A218,0))</f>
        <v>bye</v>
      </c>
      <c r="E222" s="153" t="str">
        <f>IF(ISBLANK(partije!J98),"",partije!J98)</f>
        <v/>
      </c>
      <c r="F222" s="153" t="str">
        <f>IF(ISBLANK(partije!K98),"",partije!K98)</f>
        <v/>
      </c>
      <c r="G222" s="581" t="str">
        <f>IF(ISBLANK(partije!L98),"",partije!L98)</f>
        <v/>
      </c>
      <c r="H222" s="581"/>
      <c r="I222" s="581" t="str">
        <f>IF(ISBLANK(partije!M98),"",partije!M98)</f>
        <v/>
      </c>
      <c r="J222" s="581"/>
      <c r="K222" s="581" t="str">
        <f>IF(ISBLANK(partije!N98),"",partije!N98)</f>
        <v/>
      </c>
      <c r="L222" s="581" t="str">
        <f>IF(ISBLANK(partije!M98),"",partije!M98)</f>
        <v/>
      </c>
      <c r="M222" s="155" t="str">
        <f>IF(ISBLANK(partije!O98),"",partije!O98)</f>
        <v/>
      </c>
      <c r="N222" s="154" t="str">
        <f>IF(ISBLANK(partije!P98),"",partije!P98)</f>
        <v/>
      </c>
      <c r="O222" s="154" t="str">
        <f>IF(ISBLANK(partije!Q98),"",partije!Q98)</f>
        <v/>
      </c>
      <c r="P222" s="156" t="str">
        <f>IF(ISBLANK(partije!R98),"",partije!R98)</f>
        <v/>
      </c>
      <c r="S222" s="93">
        <f>$S$12</f>
        <v>1</v>
      </c>
      <c r="T222" s="85">
        <f>$T$12</f>
        <v>2</v>
      </c>
    </row>
    <row r="223" spans="1:20" ht="13.5" hidden="1" customHeight="1">
      <c r="A223" s="97" t="str">
        <f>IF(ISBLANK(partije!D99),"",partije!D99)</f>
        <v/>
      </c>
      <c r="B223" s="98" t="str">
        <f>IF(ISBLANK(partije!E99),"",partije!E99)</f>
        <v/>
      </c>
      <c r="C223" s="152" t="str">
        <f>INDEX(D215:D218,MATCH(S223,A215:A218,0))</f>
        <v>bye</v>
      </c>
      <c r="D223" s="176" t="str">
        <f>INDEX(D215:D218,MATCH(T223,A215:A218,0))</f>
        <v>bye</v>
      </c>
      <c r="E223" s="153" t="str">
        <f>IF(ISBLANK(partije!J99),"",partije!J99)</f>
        <v/>
      </c>
      <c r="F223" s="153" t="str">
        <f>IF(ISBLANK(partije!K99),"",partije!K99)</f>
        <v/>
      </c>
      <c r="G223" s="581" t="str">
        <f>IF(ISBLANK(partije!L99),"",partije!L99)</f>
        <v/>
      </c>
      <c r="H223" s="581"/>
      <c r="I223" s="581" t="str">
        <f>IF(ISBLANK(partije!M99),"",partije!M99)</f>
        <v/>
      </c>
      <c r="J223" s="581"/>
      <c r="K223" s="581" t="str">
        <f>IF(ISBLANK(partije!N99),"",partije!N99)</f>
        <v/>
      </c>
      <c r="L223" s="581" t="str">
        <f>IF(ISBLANK(partije!M99),"",partije!M99)</f>
        <v/>
      </c>
      <c r="M223" s="155" t="str">
        <f>IF(ISBLANK(partije!O99),"",partije!O99)</f>
        <v/>
      </c>
      <c r="N223" s="154" t="str">
        <f>IF(ISBLANK(partije!P99),"",partije!P99)</f>
        <v/>
      </c>
      <c r="O223" s="154" t="str">
        <f>IF(ISBLANK(partije!Q99),"",partije!Q99)</f>
        <v/>
      </c>
      <c r="P223" s="156" t="str">
        <f>IF(ISBLANK(partije!R99),"",partije!R99)</f>
        <v/>
      </c>
      <c r="S223" s="93">
        <f>$S$13</f>
        <v>3</v>
      </c>
      <c r="T223" s="85">
        <f>$T$13</f>
        <v>4</v>
      </c>
    </row>
    <row r="224" spans="1:20" ht="13.5" hidden="1" customHeight="1">
      <c r="A224" s="97" t="str">
        <f>IF(ISBLANK(partije!D164),"",partije!D164)</f>
        <v/>
      </c>
      <c r="B224" s="98" t="str">
        <f>IF(ISBLANK(partije!E164),"",partije!E164)</f>
        <v/>
      </c>
      <c r="C224" s="152" t="str">
        <f>INDEX(D215:D218,MATCH(S224,A215:A218,0))</f>
        <v>bye</v>
      </c>
      <c r="D224" s="176" t="str">
        <f>INDEX(D215:D218,MATCH(T224,A215:A218,0))</f>
        <v>bye</v>
      </c>
      <c r="E224" s="153" t="str">
        <f>IF(ISBLANK(partije!J164),"",partije!J164)</f>
        <v/>
      </c>
      <c r="F224" s="153" t="str">
        <f>IF(ISBLANK(partije!K164),"",partije!K164)</f>
        <v/>
      </c>
      <c r="G224" s="581" t="str">
        <f>IF(ISBLANK(partije!L164),"",partije!L164)</f>
        <v/>
      </c>
      <c r="H224" s="581"/>
      <c r="I224" s="581" t="str">
        <f>IF(ISBLANK(partije!M164),"",partije!M164)</f>
        <v/>
      </c>
      <c r="J224" s="581"/>
      <c r="K224" s="581" t="str">
        <f>IF(ISBLANK(partije!N164),"",partije!N164)</f>
        <v/>
      </c>
      <c r="L224" s="581" t="str">
        <f>IF(ISBLANK(partije!M164),"",partije!M164)</f>
        <v/>
      </c>
      <c r="M224" s="155" t="str">
        <f>IF(ISBLANK(partije!O164),"",partije!O164)</f>
        <v/>
      </c>
      <c r="N224" s="154" t="str">
        <f>IF(ISBLANK(partije!P164),"",partije!P164)</f>
        <v/>
      </c>
      <c r="O224" s="154" t="str">
        <f>IF(ISBLANK(partije!Q164),"",partije!Q164)</f>
        <v/>
      </c>
      <c r="P224" s="156" t="str">
        <f>IF(ISBLANK(partije!R164),"",partije!R164)</f>
        <v/>
      </c>
      <c r="S224" s="93">
        <f>$S$14</f>
        <v>1</v>
      </c>
      <c r="T224" s="85">
        <f>$T$14</f>
        <v>4</v>
      </c>
    </row>
    <row r="225" spans="1:20" ht="13.5" hidden="1" customHeight="1">
      <c r="A225" s="99" t="str">
        <f>IF(ISBLANK(partije!D165),"",partije!D165)</f>
        <v/>
      </c>
      <c r="B225" s="100" t="str">
        <f>IF(ISBLANK(partije!E165),"",partije!E165)</f>
        <v/>
      </c>
      <c r="C225" s="157" t="str">
        <f>INDEX(D215:D218,MATCH(S225,A215:A218,0))</f>
        <v>bye</v>
      </c>
      <c r="D225" s="177" t="str">
        <f>INDEX(D215:D218,MATCH(T225,A215:A218,0))</f>
        <v>bye</v>
      </c>
      <c r="E225" s="158" t="str">
        <f>IF(ISBLANK(partije!J165),"",partije!J165)</f>
        <v/>
      </c>
      <c r="F225" s="158" t="str">
        <f>IF(ISBLANK(partije!K165),"",partije!K165)</f>
        <v/>
      </c>
      <c r="G225" s="571" t="str">
        <f>IF(ISBLANK(partije!L165),"",partije!L165)</f>
        <v/>
      </c>
      <c r="H225" s="571"/>
      <c r="I225" s="571" t="str">
        <f>IF(ISBLANK(partije!M165),"",partije!M165)</f>
        <v/>
      </c>
      <c r="J225" s="571"/>
      <c r="K225" s="571" t="str">
        <f>IF(ISBLANK(partije!N165),"",partije!N165)</f>
        <v/>
      </c>
      <c r="L225" s="571" t="str">
        <f>IF(ISBLANK(partije!M165),"",partije!M165)</f>
        <v/>
      </c>
      <c r="M225" s="160" t="str">
        <f>IF(ISBLANK(partije!O165),"",partije!O165)</f>
        <v/>
      </c>
      <c r="N225" s="159" t="str">
        <f>IF(ISBLANK(partije!P165),"",partije!P165)</f>
        <v/>
      </c>
      <c r="O225" s="159" t="str">
        <f>IF(ISBLANK(partije!Q165),"",partije!Q165)</f>
        <v/>
      </c>
      <c r="P225" s="161" t="str">
        <f>IF(ISBLANK(partije!R165),"",partije!R165)</f>
        <v/>
      </c>
      <c r="S225" s="94">
        <f>$S$15</f>
        <v>2</v>
      </c>
      <c r="T225" s="86">
        <f>$T$15</f>
        <v>3</v>
      </c>
    </row>
    <row r="227" spans="1:20" ht="13.5" customHeight="1">
      <c r="B227" s="12"/>
      <c r="C227" s="168"/>
      <c r="D227" s="145" t="s">
        <v>42</v>
      </c>
      <c r="E227" s="132"/>
      <c r="F227" s="132"/>
      <c r="G227" s="132"/>
      <c r="H227" s="132"/>
      <c r="I227" s="133"/>
      <c r="J227" s="133"/>
      <c r="K227" s="132"/>
      <c r="L227" s="132"/>
      <c r="M227" s="132"/>
      <c r="N227" s="134"/>
      <c r="O227" s="135"/>
      <c r="P227" s="132"/>
      <c r="Q227" s="13"/>
      <c r="R227" s="13"/>
    </row>
    <row r="228" spans="1:20" ht="13.5" customHeight="1">
      <c r="B228" s="208" t="s">
        <v>0</v>
      </c>
      <c r="C228" s="211"/>
      <c r="D228" s="172" t="s">
        <v>1</v>
      </c>
      <c r="E228" s="572">
        <v>1</v>
      </c>
      <c r="F228" s="572"/>
      <c r="G228" s="572">
        <v>2</v>
      </c>
      <c r="H228" s="572"/>
      <c r="I228" s="573">
        <v>3</v>
      </c>
      <c r="J228" s="573"/>
      <c r="K228" s="572">
        <v>4</v>
      </c>
      <c r="L228" s="572"/>
      <c r="M228" s="136" t="s">
        <v>2</v>
      </c>
      <c r="N228" s="136" t="s">
        <v>3</v>
      </c>
      <c r="O228" s="137" t="s">
        <v>7</v>
      </c>
      <c r="P228" s="138"/>
      <c r="Q228" s="49" t="s">
        <v>57</v>
      </c>
      <c r="R228" s="50"/>
    </row>
    <row r="229" spans="1:20" ht="13.5" customHeight="1">
      <c r="A229" s="81">
        <v>1</v>
      </c>
      <c r="B229" s="209">
        <v>171</v>
      </c>
      <c r="C229" s="212" t="str">
        <f>IF(ISNA(MATCH(B229,spisak!$F$4:$F$260,0)),"",INDEX(spisak!$C$4:$C$260,MATCH(B229,spisak!$F$4:$F$260,0)))</f>
        <v/>
      </c>
      <c r="D229" s="173" t="str">
        <f>IF(ISNA(MATCH(B229,spisak!$F$4:$F$260,0)),"bye",INDEX(spisak!$B$4:$B$260,MATCH(B229,spisak!$F$4:$F$260,0)))</f>
        <v>bye</v>
      </c>
      <c r="E229" s="139"/>
      <c r="F229" s="140"/>
      <c r="G229" s="574" t="str">
        <f t="array" ref="G229">INDEX(E234:E239,MATCH(D229&amp;D230,C234:C239&amp;D234:D239,0))&amp;"/"&amp;INDEX(F234:F239,MATCH(D229&amp;D230,C234:C239&amp;D234:D239,0))</f>
        <v>/</v>
      </c>
      <c r="H229" s="575"/>
      <c r="I229" s="574" t="str">
        <f t="array" ref="I229">INDEX(E234:E239,MATCH(D229&amp;D231,C234:C239&amp;D234:D239,0))&amp;"/"&amp;INDEX(F234:F239,MATCH(D229&amp;D231,C234:C239&amp;D234:D239,0))</f>
        <v>/</v>
      </c>
      <c r="J229" s="575"/>
      <c r="K229" s="574" t="str">
        <f t="array" ref="K229">INDEX(E234:E239,MATCH(D229&amp;D232,C234:C239&amp;D234:D239,0))&amp;"/"&amp;INDEX(F234:F239,MATCH(D229&amp;D232,C234:C239&amp;D234:D239,0))</f>
        <v>/</v>
      </c>
      <c r="L229" s="575"/>
      <c r="M229" s="141" t="str">
        <f>IF(ISBLANK(partije!$J$2),"",COUNTIFS(C234:C239,D229,E234:E239,3)+COUNTIFS(D234:D239,D229,F234:F239,3))</f>
        <v/>
      </c>
      <c r="N229" s="141" t="str">
        <f>IF(ISBLANK(partije!$J$2),"",COUNTIFS(C234:C239,D229,E234:E239,"&lt;3")+COUNTIFS(D234:D239,D229,F234:F239,"&lt;3"))</f>
        <v/>
      </c>
      <c r="O229" s="142"/>
      <c r="P229" s="131">
        <v>1</v>
      </c>
      <c r="Q229" s="88" t="e">
        <f>IF(ISBLANK(D229),"*",INDEX(D229:D232,MATCH(P229,O229:O232,0)))</f>
        <v>#N/A</v>
      </c>
      <c r="R229" s="89"/>
    </row>
    <row r="230" spans="1:20" ht="13.5" customHeight="1">
      <c r="A230" s="81">
        <v>2</v>
      </c>
      <c r="B230" s="209">
        <v>172</v>
      </c>
      <c r="C230" s="212" t="str">
        <f>IF(ISNA(MATCH(B230,spisak!$F$4:$F$260,0)),"",INDEX(spisak!$C$4:$C$260,MATCH(B230,spisak!$F$4:$F$260,0)))</f>
        <v/>
      </c>
      <c r="D230" s="173" t="str">
        <f>IF(ISNA(MATCH(B230,spisak!$F$4:$F$260,0)),"bye",INDEX(spisak!$B$4:$B$260,MATCH(B230,spisak!$F$4:$F$260,0)))</f>
        <v>bye</v>
      </c>
      <c r="E230" s="574" t="str">
        <f t="array" ref="E230">INDEX(F234:F239,MATCH(D229&amp;D230,C234:C239&amp;D234:D239,0))&amp;"/"&amp;INDEX(E234:E239,MATCH(D229&amp;D230,C234:C239&amp;D234:D239,0))</f>
        <v>/</v>
      </c>
      <c r="F230" s="575"/>
      <c r="G230" s="139"/>
      <c r="H230" s="140"/>
      <c r="I230" s="574" t="str">
        <f t="array" ref="I230">INDEX(E234:E239,MATCH(D230&amp;D231,C234:C239&amp;D234:D239,0))&amp;"/"&amp;INDEX(F234:F239,MATCH(D230&amp;D231,C234:C239&amp;D234:D239,0))</f>
        <v>/</v>
      </c>
      <c r="J230" s="575"/>
      <c r="K230" s="574" t="str">
        <f t="array" ref="K230">INDEX(E234:E239,MATCH(D230&amp;D232,C234:C239&amp;D234:D239,0))&amp;"/"&amp;INDEX(F234:F239,MATCH(D230&amp;D232,C234:C239&amp;D234:D239,0))</f>
        <v>/</v>
      </c>
      <c r="L230" s="575"/>
      <c r="M230" s="141" t="str">
        <f>IF(ISBLANK(partije!$J$2),"",COUNTIFS(C234:C239,D230,E234:E239,3)+COUNTIFS(D234:D239,D230,F234:F239,3))</f>
        <v/>
      </c>
      <c r="N230" s="141" t="str">
        <f>IF(ISBLANK(partije!$J$2),"",COUNTIFS(C234:C239,D230,E234:E239,"&lt;3")+COUNTIFS(D234:D239,D230,F234:F239,"&lt;3"))</f>
        <v/>
      </c>
      <c r="O230" s="142"/>
      <c r="P230" s="131">
        <v>2</v>
      </c>
      <c r="Q230" s="90" t="e">
        <f>IF(ISBLANK(D230),"*",INDEX(D229:D232,MATCH(P230,O229:O232,0)))</f>
        <v>#N/A</v>
      </c>
      <c r="R230" s="91"/>
    </row>
    <row r="231" spans="1:20" ht="13.5" customHeight="1">
      <c r="A231" s="81">
        <v>3</v>
      </c>
      <c r="B231" s="209">
        <v>173</v>
      </c>
      <c r="C231" s="212" t="str">
        <f>IF(ISNA(MATCH(B231,spisak!$F$4:$F$260,0)),"",INDEX(spisak!$C$4:$C$260,MATCH(B231,spisak!$F$4:$F$260,0)))</f>
        <v/>
      </c>
      <c r="D231" s="173" t="str">
        <f>IF(ISNA(MATCH(B231,spisak!$F$4:$F$260,0)),"bye",INDEX(spisak!$B$4:$B$260,MATCH(B231,spisak!$F$4:$F$260,0)))</f>
        <v>bye</v>
      </c>
      <c r="E231" s="574" t="str">
        <f t="array" ref="E231">INDEX(F234:F239,MATCH(D229&amp;D231,C234:C239&amp;D234:D239,0))&amp;"/"&amp;INDEX(E234:E239,MATCH(D229&amp;D231,C234:C239&amp;D234:D239,0))</f>
        <v>/</v>
      </c>
      <c r="F231" s="575"/>
      <c r="G231" s="574" t="str">
        <f t="array" ref="G231">INDEX(F234:F239,MATCH(D230&amp;D231,C234:C239&amp;D234:D239,0))&amp;"/"&amp;INDEX(E234:E239,MATCH(D230&amp;D231,C234:C239&amp;D234:D239,0))</f>
        <v>/</v>
      </c>
      <c r="H231" s="575"/>
      <c r="I231" s="139"/>
      <c r="J231" s="140"/>
      <c r="K231" s="574" t="str">
        <f t="array" ref="K231">INDEX(E234:E239,MATCH(D231&amp;D232,C234:C239&amp;D234:D239,0))&amp;"/"&amp;INDEX(F234:F239,MATCH(D231&amp;D232,C234:C239&amp;D234:D239,0))</f>
        <v>/</v>
      </c>
      <c r="L231" s="575"/>
      <c r="M231" s="141" t="str">
        <f>IF(ISBLANK(partije!$J$2),"",COUNTIFS(C234:C239,D231,E234:E239,3)+COUNTIFS(D234:D239,D231,F234:F239,3))</f>
        <v/>
      </c>
      <c r="N231" s="141" t="str">
        <f>IF(ISBLANK(partije!$J$2),"",COUNTIFS(C234:C239,D231,E234:E239,"&lt;3")+COUNTIFS(D234:D239,D231,F234:F239,"&lt;3"))</f>
        <v/>
      </c>
      <c r="O231" s="142"/>
      <c r="P231" s="131">
        <v>3</v>
      </c>
      <c r="Q231" s="90" t="e">
        <f>IF(ISBLANK(D231),"*",INDEX(D229:D232,MATCH(P231,O229:O232,0)))</f>
        <v>#N/A</v>
      </c>
      <c r="R231" s="91"/>
    </row>
    <row r="232" spans="1:20" ht="13.5" customHeight="1">
      <c r="A232" s="82">
        <v>4</v>
      </c>
      <c r="B232" s="210">
        <v>174</v>
      </c>
      <c r="C232" s="213" t="str">
        <f>IF(ISNA(MATCH(B232,spisak!$F$4:$F$260,0)),"",INDEX(spisak!$C$4:$C$260,MATCH(B232,spisak!$F$4:$F$260,0)))</f>
        <v/>
      </c>
      <c r="D232" s="174" t="str">
        <f>IF(ISNA(MATCH(B232,spisak!$F$4:$F$260,0)),"bye",INDEX(spisak!$B$4:$B$260,MATCH(B232,spisak!$F$4:$F$260,0)))</f>
        <v>bye</v>
      </c>
      <c r="E232" s="576" t="str">
        <f t="array" ref="E232">INDEX(F234:F239,MATCH(D229&amp;D232,C234:C239&amp;D234:D239,0))&amp;"/"&amp;INDEX(E234:E239,MATCH(D229&amp;D232,C234:C239&amp;D234:D239,0))</f>
        <v>/</v>
      </c>
      <c r="F232" s="577"/>
      <c r="G232" s="576" t="str">
        <f t="array" ref="G232">INDEX(F234:F239,MATCH(D230&amp;D232,C234:C239&amp;D234:D239,0))&amp;"/"&amp;INDEX(E234:E239,MATCH(D230&amp;D232,C234:C239&amp;D234:D239,0))</f>
        <v>/</v>
      </c>
      <c r="H232" s="577"/>
      <c r="I232" s="576" t="str">
        <f t="array" ref="I232">INDEX(F234:F239,MATCH(D231&amp;D232,C234:C239&amp;D234:D239,0))&amp;"/"&amp;INDEX(E234:E239,MATCH(D231&amp;D232,C234:C239&amp;D234:D239,0))</f>
        <v>/</v>
      </c>
      <c r="J232" s="577"/>
      <c r="K232" s="139"/>
      <c r="L232" s="140"/>
      <c r="M232" s="143" t="str">
        <f>IF(ISBLANK(partije!$J$2),"",COUNTIFS(C234:C239,D232,E234:E239,3)+COUNTIFS(D234:D239,D232,F234:F239,3))</f>
        <v/>
      </c>
      <c r="N232" s="143" t="str">
        <f>IF(ISBLANK(partije!$J$2),"",COUNTIFS(C234:C239,D232,E234:E239,"&lt;3")+COUNTIFS(D234:D239,D232,F234:F239,"&lt;3"))</f>
        <v/>
      </c>
      <c r="O232" s="144"/>
      <c r="P232" s="131">
        <v>4</v>
      </c>
      <c r="Q232" s="90" t="e">
        <f>IF(ISBLANK(D232),"*",INDEX(D229:D232,MATCH(P232,O229:O232,0)))</f>
        <v>#N/A</v>
      </c>
      <c r="R232" s="91"/>
    </row>
    <row r="233" spans="1:20" ht="13.5" hidden="1" customHeight="1">
      <c r="A233" s="567"/>
      <c r="B233" s="567"/>
      <c r="C233" s="169"/>
      <c r="E233" s="568" t="s">
        <v>10</v>
      </c>
      <c r="F233" s="568"/>
      <c r="G233" s="569" t="s">
        <v>11</v>
      </c>
      <c r="H233" s="569"/>
      <c r="I233" s="570" t="s">
        <v>4</v>
      </c>
      <c r="J233" s="570"/>
      <c r="K233" s="578" t="s">
        <v>12</v>
      </c>
      <c r="L233" s="578"/>
      <c r="M233" s="197" t="s">
        <v>5</v>
      </c>
      <c r="N233" s="197" t="s">
        <v>6</v>
      </c>
      <c r="O233" s="198" t="s">
        <v>8</v>
      </c>
      <c r="P233" s="199" t="s">
        <v>9</v>
      </c>
      <c r="Q233" s="13"/>
      <c r="R233" s="13"/>
      <c r="S233" s="579" t="s">
        <v>125</v>
      </c>
      <c r="T233" s="579"/>
    </row>
    <row r="234" spans="1:20" ht="13.5" hidden="1" customHeight="1">
      <c r="A234" s="95" t="str">
        <f>IF(ISBLANK(partije!D34),"",partije!D34)</f>
        <v/>
      </c>
      <c r="B234" s="96" t="str">
        <f>IF(ISBLANK(partije!E34),"",partije!E34)</f>
        <v/>
      </c>
      <c r="C234" s="147" t="str">
        <f>INDEX(D229:D232,MATCH(S234,A229:A232,0))</f>
        <v>bye</v>
      </c>
      <c r="D234" s="175" t="str">
        <f>INDEX(D229:D232,MATCH(T234,A229:A232,0))</f>
        <v>bye</v>
      </c>
      <c r="E234" s="148" t="str">
        <f>IF(ISBLANK(partije!J34),"",partije!J34)</f>
        <v/>
      </c>
      <c r="F234" s="148" t="str">
        <f>IF(ISBLANK(partije!K34),"",partije!K34)</f>
        <v/>
      </c>
      <c r="G234" s="580" t="str">
        <f>IF(ISBLANK(partije!L34),"",partije!L34)</f>
        <v/>
      </c>
      <c r="H234" s="580"/>
      <c r="I234" s="580" t="str">
        <f>IF(ISBLANK(partije!M34),"",partije!M34)</f>
        <v/>
      </c>
      <c r="J234" s="580"/>
      <c r="K234" s="580" t="str">
        <f>IF(ISBLANK(partije!N34),"",partije!N34)</f>
        <v/>
      </c>
      <c r="L234" s="580" t="str">
        <f>IF(ISBLANK(partije!M34),"",partije!M34)</f>
        <v/>
      </c>
      <c r="M234" s="150" t="str">
        <f>IF(ISBLANK(partije!O34),"",partije!O34)</f>
        <v/>
      </c>
      <c r="N234" s="149" t="str">
        <f>IF(ISBLANK(partije!P34),"",partije!P34)</f>
        <v/>
      </c>
      <c r="O234" s="149" t="str">
        <f>IF(ISBLANK(partije!Q34),"",partije!Q34)</f>
        <v/>
      </c>
      <c r="P234" s="151" t="str">
        <f>IF(ISBLANK(partije!R34),"",partije!R34)</f>
        <v/>
      </c>
      <c r="S234" s="92">
        <f>$S$10</f>
        <v>1</v>
      </c>
      <c r="T234" s="84">
        <f>$T$10</f>
        <v>3</v>
      </c>
    </row>
    <row r="235" spans="1:20" ht="13.5" hidden="1" customHeight="1">
      <c r="A235" s="97" t="str">
        <f>IF(ISBLANK(partije!D35),"",partije!D35)</f>
        <v/>
      </c>
      <c r="B235" s="98" t="str">
        <f>IF(ISBLANK(partije!E35),"",partije!E35)</f>
        <v/>
      </c>
      <c r="C235" s="152" t="str">
        <f>INDEX(D229:D232,MATCH(S235,A229:A232,0))</f>
        <v>bye</v>
      </c>
      <c r="D235" s="176" t="str">
        <f>INDEX(D229:D232,MATCH(T235,A229:A232,0))</f>
        <v>bye</v>
      </c>
      <c r="E235" s="153" t="str">
        <f>IF(ISBLANK(partije!J35),"",partije!J35)</f>
        <v/>
      </c>
      <c r="F235" s="153" t="str">
        <f>IF(ISBLANK(partije!K35),"",partije!K35)</f>
        <v/>
      </c>
      <c r="G235" s="581" t="str">
        <f>IF(ISBLANK(partije!L35),"",partije!L35)</f>
        <v/>
      </c>
      <c r="H235" s="581"/>
      <c r="I235" s="581" t="str">
        <f>IF(ISBLANK(partije!M35),"",partije!M35)</f>
        <v/>
      </c>
      <c r="J235" s="581"/>
      <c r="K235" s="581" t="str">
        <f>IF(ISBLANK(partije!N35),"",partije!N35)</f>
        <v/>
      </c>
      <c r="L235" s="581" t="str">
        <f>IF(ISBLANK(partije!M35),"",partije!M35)</f>
        <v/>
      </c>
      <c r="M235" s="155" t="str">
        <f>IF(ISBLANK(partije!O35),"",partije!O35)</f>
        <v/>
      </c>
      <c r="N235" s="154" t="str">
        <f>IF(ISBLANK(partije!P35),"",partije!P35)</f>
        <v/>
      </c>
      <c r="O235" s="154" t="str">
        <f>IF(ISBLANK(partije!Q35),"",partije!Q35)</f>
        <v/>
      </c>
      <c r="P235" s="156" t="str">
        <f>IF(ISBLANK(partije!R35),"",partije!R35)</f>
        <v/>
      </c>
      <c r="S235" s="93">
        <f>$S$11</f>
        <v>2</v>
      </c>
      <c r="T235" s="85">
        <f>$T$11</f>
        <v>4</v>
      </c>
    </row>
    <row r="236" spans="1:20" ht="13.5" hidden="1" customHeight="1">
      <c r="A236" s="97" t="str">
        <f>IF(ISBLANK(partije!D100),"",partije!D100)</f>
        <v/>
      </c>
      <c r="B236" s="98" t="str">
        <f>IF(ISBLANK(partije!E100),"",partije!E100)</f>
        <v/>
      </c>
      <c r="C236" s="152" t="str">
        <f>INDEX(D229:D232,MATCH(S236,A229:A232,0))</f>
        <v>bye</v>
      </c>
      <c r="D236" s="176" t="str">
        <f>INDEX(D229:D232,MATCH(T236,A229:A232,0))</f>
        <v>bye</v>
      </c>
      <c r="E236" s="153" t="str">
        <f>IF(ISBLANK(partije!J100),"",partije!J100)</f>
        <v/>
      </c>
      <c r="F236" s="153" t="str">
        <f>IF(ISBLANK(partije!K100),"",partije!K100)</f>
        <v/>
      </c>
      <c r="G236" s="581" t="str">
        <f>IF(ISBLANK(partije!L100),"",partije!L100)</f>
        <v/>
      </c>
      <c r="H236" s="581"/>
      <c r="I236" s="581" t="str">
        <f>IF(ISBLANK(partije!M100),"",partije!M100)</f>
        <v/>
      </c>
      <c r="J236" s="581"/>
      <c r="K236" s="581" t="str">
        <f>IF(ISBLANK(partije!N100),"",partije!N100)</f>
        <v/>
      </c>
      <c r="L236" s="581" t="str">
        <f>IF(ISBLANK(partije!M100),"",partije!M100)</f>
        <v/>
      </c>
      <c r="M236" s="155" t="str">
        <f>IF(ISBLANK(partije!O100),"",partije!O100)</f>
        <v/>
      </c>
      <c r="N236" s="154" t="str">
        <f>IF(ISBLANK(partije!P100),"",partije!P100)</f>
        <v/>
      </c>
      <c r="O236" s="154" t="str">
        <f>IF(ISBLANK(partije!Q100),"",partije!Q100)</f>
        <v/>
      </c>
      <c r="P236" s="156" t="str">
        <f>IF(ISBLANK(partije!R100),"",partije!R100)</f>
        <v/>
      </c>
      <c r="S236" s="93">
        <f>$S$12</f>
        <v>1</v>
      </c>
      <c r="T236" s="85">
        <f>$T$12</f>
        <v>2</v>
      </c>
    </row>
    <row r="237" spans="1:20" ht="13.5" hidden="1" customHeight="1">
      <c r="A237" s="97" t="str">
        <f>IF(ISBLANK(partije!D101),"",partije!D101)</f>
        <v/>
      </c>
      <c r="B237" s="98" t="str">
        <f>IF(ISBLANK(partije!E101),"",partije!E101)</f>
        <v/>
      </c>
      <c r="C237" s="152" t="str">
        <f>INDEX(D229:D232,MATCH(S237,A229:A232,0))</f>
        <v>bye</v>
      </c>
      <c r="D237" s="176" t="str">
        <f>INDEX(D229:D232,MATCH(T237,A229:A232,0))</f>
        <v>bye</v>
      </c>
      <c r="E237" s="153" t="str">
        <f>IF(ISBLANK(partije!J101),"",partije!J101)</f>
        <v/>
      </c>
      <c r="F237" s="153" t="str">
        <f>IF(ISBLANK(partije!K101),"",partije!K101)</f>
        <v/>
      </c>
      <c r="G237" s="581" t="str">
        <f>IF(ISBLANK(partije!L101),"",partije!L101)</f>
        <v/>
      </c>
      <c r="H237" s="581"/>
      <c r="I237" s="581" t="str">
        <f>IF(ISBLANK(partije!M101),"",partije!M101)</f>
        <v/>
      </c>
      <c r="J237" s="581"/>
      <c r="K237" s="581" t="str">
        <f>IF(ISBLANK(partije!N101),"",partije!N101)</f>
        <v/>
      </c>
      <c r="L237" s="581" t="str">
        <f>IF(ISBLANK(partije!M101),"",partije!M101)</f>
        <v/>
      </c>
      <c r="M237" s="155" t="str">
        <f>IF(ISBLANK(partije!O101),"",partije!O101)</f>
        <v/>
      </c>
      <c r="N237" s="154" t="str">
        <f>IF(ISBLANK(partije!P101),"",partije!P101)</f>
        <v/>
      </c>
      <c r="O237" s="154" t="str">
        <f>IF(ISBLANK(partije!Q101),"",partije!Q101)</f>
        <v/>
      </c>
      <c r="P237" s="156" t="str">
        <f>IF(ISBLANK(partije!R101),"",partije!R101)</f>
        <v/>
      </c>
      <c r="S237" s="93">
        <f>$S$13</f>
        <v>3</v>
      </c>
      <c r="T237" s="85">
        <f>$T$13</f>
        <v>4</v>
      </c>
    </row>
    <row r="238" spans="1:20" ht="13.5" hidden="1" customHeight="1">
      <c r="A238" s="97" t="str">
        <f>IF(ISBLANK(partije!D166),"",partije!D166)</f>
        <v/>
      </c>
      <c r="B238" s="98" t="str">
        <f>IF(ISBLANK(partije!E166),"",partije!E166)</f>
        <v/>
      </c>
      <c r="C238" s="152" t="str">
        <f>INDEX(D229:D232,MATCH(S238,A229:A232,0))</f>
        <v>bye</v>
      </c>
      <c r="D238" s="176" t="str">
        <f>INDEX(D229:D232,MATCH(T238,A229:A232,0))</f>
        <v>bye</v>
      </c>
      <c r="E238" s="153" t="str">
        <f>IF(ISBLANK(partije!J166),"",partije!J166)</f>
        <v/>
      </c>
      <c r="F238" s="153" t="str">
        <f>IF(ISBLANK(partije!K166),"",partije!K166)</f>
        <v/>
      </c>
      <c r="G238" s="581" t="str">
        <f>IF(ISBLANK(partije!L166),"",partije!L166)</f>
        <v/>
      </c>
      <c r="H238" s="581"/>
      <c r="I238" s="581" t="str">
        <f>IF(ISBLANK(partije!M166),"",partije!M166)</f>
        <v/>
      </c>
      <c r="J238" s="581"/>
      <c r="K238" s="581" t="str">
        <f>IF(ISBLANK(partije!N166),"",partije!N166)</f>
        <v/>
      </c>
      <c r="L238" s="581" t="str">
        <f>IF(ISBLANK(partije!M166),"",partije!M166)</f>
        <v/>
      </c>
      <c r="M238" s="155" t="str">
        <f>IF(ISBLANK(partije!O166),"",partije!O166)</f>
        <v/>
      </c>
      <c r="N238" s="154" t="str">
        <f>IF(ISBLANK(partije!P166),"",partije!P166)</f>
        <v/>
      </c>
      <c r="O238" s="154" t="str">
        <f>IF(ISBLANK(partije!Q166),"",partije!Q166)</f>
        <v/>
      </c>
      <c r="P238" s="156" t="str">
        <f>IF(ISBLANK(partije!R166),"",partije!R166)</f>
        <v/>
      </c>
      <c r="S238" s="93">
        <f>$S$14</f>
        <v>1</v>
      </c>
      <c r="T238" s="85">
        <f>$T$14</f>
        <v>4</v>
      </c>
    </row>
    <row r="239" spans="1:20" ht="13.5" hidden="1" customHeight="1">
      <c r="A239" s="99" t="str">
        <f>IF(ISBLANK(partije!D167),"",partije!D167)</f>
        <v/>
      </c>
      <c r="B239" s="100" t="str">
        <f>IF(ISBLANK(partije!E167),"",partije!E167)</f>
        <v/>
      </c>
      <c r="C239" s="157" t="str">
        <f>INDEX(D229:D232,MATCH(S239,A229:A232,0))</f>
        <v>bye</v>
      </c>
      <c r="D239" s="177" t="str">
        <f>INDEX(D229:D232,MATCH(T239,A229:A232,0))</f>
        <v>bye</v>
      </c>
      <c r="E239" s="158" t="str">
        <f>IF(ISBLANK(partije!J167),"",partije!J167)</f>
        <v/>
      </c>
      <c r="F239" s="158" t="str">
        <f>IF(ISBLANK(partije!K167),"",partije!K167)</f>
        <v/>
      </c>
      <c r="G239" s="571" t="str">
        <f>IF(ISBLANK(partije!L167),"",partije!L167)</f>
        <v/>
      </c>
      <c r="H239" s="571"/>
      <c r="I239" s="571" t="str">
        <f>IF(ISBLANK(partije!M167),"",partije!M167)</f>
        <v/>
      </c>
      <c r="J239" s="571"/>
      <c r="K239" s="571" t="str">
        <f>IF(ISBLANK(partije!N167),"",partije!N167)</f>
        <v/>
      </c>
      <c r="L239" s="571" t="str">
        <f>IF(ISBLANK(partije!M167),"",partije!M167)</f>
        <v/>
      </c>
      <c r="M239" s="160" t="str">
        <f>IF(ISBLANK(partije!O167),"",partije!O167)</f>
        <v/>
      </c>
      <c r="N239" s="159" t="str">
        <f>IF(ISBLANK(partije!P167),"",partije!P167)</f>
        <v/>
      </c>
      <c r="O239" s="159" t="str">
        <f>IF(ISBLANK(partije!Q167),"",partije!Q167)</f>
        <v/>
      </c>
      <c r="P239" s="161" t="str">
        <f>IF(ISBLANK(partije!R167),"",partije!R167)</f>
        <v/>
      </c>
      <c r="S239" s="94">
        <f>$S$15</f>
        <v>2</v>
      </c>
      <c r="T239" s="86">
        <f>$T$15</f>
        <v>3</v>
      </c>
    </row>
    <row r="241" spans="1:20" ht="13.5" customHeight="1">
      <c r="B241" s="12"/>
      <c r="C241" s="168"/>
      <c r="D241" s="145" t="s">
        <v>43</v>
      </c>
      <c r="E241" s="132"/>
      <c r="F241" s="132"/>
      <c r="G241" s="132"/>
      <c r="H241" s="132"/>
      <c r="I241" s="133"/>
      <c r="J241" s="133"/>
      <c r="K241" s="132"/>
      <c r="L241" s="132"/>
      <c r="M241" s="132"/>
      <c r="N241" s="134"/>
      <c r="O241" s="135"/>
      <c r="P241" s="132"/>
      <c r="Q241" s="13"/>
      <c r="R241" s="13"/>
    </row>
    <row r="242" spans="1:20" ht="13.5" customHeight="1">
      <c r="B242" s="208" t="s">
        <v>0</v>
      </c>
      <c r="C242" s="211"/>
      <c r="D242" s="172" t="s">
        <v>1</v>
      </c>
      <c r="E242" s="572">
        <v>1</v>
      </c>
      <c r="F242" s="572"/>
      <c r="G242" s="572">
        <v>2</v>
      </c>
      <c r="H242" s="572"/>
      <c r="I242" s="573">
        <v>3</v>
      </c>
      <c r="J242" s="573"/>
      <c r="K242" s="572">
        <v>4</v>
      </c>
      <c r="L242" s="572"/>
      <c r="M242" s="136" t="s">
        <v>2</v>
      </c>
      <c r="N242" s="136" t="s">
        <v>3</v>
      </c>
      <c r="O242" s="137" t="s">
        <v>7</v>
      </c>
      <c r="P242" s="138"/>
      <c r="Q242" s="49" t="s">
        <v>56</v>
      </c>
      <c r="R242" s="50"/>
    </row>
    <row r="243" spans="1:20" ht="13.5" customHeight="1">
      <c r="A243" s="81">
        <v>1</v>
      </c>
      <c r="B243" s="209">
        <v>181</v>
      </c>
      <c r="C243" s="212" t="str">
        <f>IF(ISNA(MATCH(B243,spisak!$F$4:$F$260,0)),"",INDEX(spisak!$C$4:$C$260,MATCH(B243,spisak!$F$4:$F$260,0)))</f>
        <v/>
      </c>
      <c r="D243" s="173" t="str">
        <f>IF(ISNA(MATCH(B243,spisak!$F$4:$F$260,0)),"bye",INDEX(spisak!$B$4:$B$260,MATCH(B243,spisak!$F$4:$F$260,0)))</f>
        <v>bye</v>
      </c>
      <c r="E243" s="139"/>
      <c r="F243" s="140"/>
      <c r="G243" s="574" t="str">
        <f t="array" ref="G243">INDEX(E248:E253,MATCH(D243&amp;D244,C248:C253&amp;D248:D253,0))&amp;"/"&amp;INDEX(F248:F253,MATCH(D243&amp;D244,C248:C253&amp;D248:D253,0))</f>
        <v>/</v>
      </c>
      <c r="H243" s="575"/>
      <c r="I243" s="574" t="str">
        <f t="array" ref="I243">INDEX(E248:E253,MATCH(D243&amp;D245,C248:C253&amp;D248:D253,0))&amp;"/"&amp;INDEX(F248:F253,MATCH(D243&amp;D245,C248:C253&amp;D248:D253,0))</f>
        <v>/</v>
      </c>
      <c r="J243" s="575"/>
      <c r="K243" s="574" t="str">
        <f t="array" ref="K243">INDEX(E248:E253,MATCH(D243&amp;D246,C248:C253&amp;D248:D253,0))&amp;"/"&amp;INDEX(F248:F253,MATCH(D243&amp;D246,C248:C253&amp;D248:D253,0))</f>
        <v>/</v>
      </c>
      <c r="L243" s="575"/>
      <c r="M243" s="141" t="str">
        <f>IF(ISBLANK(partije!$J$2),"",COUNTIFS(C248:C253,D243,E248:E253,3)+COUNTIFS(D248:D253,D243,F248:F253,3))</f>
        <v/>
      </c>
      <c r="N243" s="141" t="str">
        <f>IF(ISBLANK(partije!$J$2),"",COUNTIFS(C248:C253,D243,E248:E253,"&lt;3")+COUNTIFS(D248:D253,D243,F248:F253,"&lt;3"))</f>
        <v/>
      </c>
      <c r="O243" s="142"/>
      <c r="P243" s="131">
        <v>1</v>
      </c>
      <c r="Q243" s="88" t="e">
        <f>IF(ISBLANK(D243),"*",INDEX(D243:D246,MATCH(P243,O243:O246,0)))</f>
        <v>#N/A</v>
      </c>
      <c r="R243" s="89"/>
    </row>
    <row r="244" spans="1:20" ht="13.5" customHeight="1">
      <c r="A244" s="81">
        <v>2</v>
      </c>
      <c r="B244" s="209">
        <v>182</v>
      </c>
      <c r="C244" s="212" t="str">
        <f>IF(ISNA(MATCH(B244,spisak!$F$4:$F$260,0)),"",INDEX(spisak!$C$4:$C$260,MATCH(B244,spisak!$F$4:$F$260,0)))</f>
        <v/>
      </c>
      <c r="D244" s="173" t="str">
        <f>IF(ISNA(MATCH(B244,spisak!$F$4:$F$260,0)),"bye",INDEX(spisak!$B$4:$B$260,MATCH(B244,spisak!$F$4:$F$260,0)))</f>
        <v>bye</v>
      </c>
      <c r="E244" s="574" t="str">
        <f t="array" ref="E244">INDEX(F248:F253,MATCH(D243&amp;D244,C248:C253&amp;D248:D253,0))&amp;"/"&amp;INDEX(E248:E253,MATCH(D243&amp;D244,C248:C253&amp;D248:D253,0))</f>
        <v>/</v>
      </c>
      <c r="F244" s="575"/>
      <c r="G244" s="139"/>
      <c r="H244" s="140"/>
      <c r="I244" s="574" t="str">
        <f t="array" ref="I244">INDEX(E248:E253,MATCH(D244&amp;D245,C248:C253&amp;D248:D253,0))&amp;"/"&amp;INDEX(F248:F253,MATCH(D244&amp;D245,C248:C253&amp;D248:D253,0))</f>
        <v>/</v>
      </c>
      <c r="J244" s="575"/>
      <c r="K244" s="574" t="str">
        <f t="array" ref="K244">INDEX(E248:E253,MATCH(D244&amp;D246,C248:C253&amp;D248:D253,0))&amp;"/"&amp;INDEX(F248:F253,MATCH(D244&amp;D246,C248:C253&amp;D248:D253,0))</f>
        <v>/</v>
      </c>
      <c r="L244" s="575"/>
      <c r="M244" s="141" t="str">
        <f>IF(ISBLANK(partije!$J$2),"",COUNTIFS(C248:C253,D244,E248:E253,3)+COUNTIFS(D248:D253,D244,F248:F253,3))</f>
        <v/>
      </c>
      <c r="N244" s="141" t="str">
        <f>IF(ISBLANK(partije!$J$2),"",COUNTIFS(C248:C253,D244,E248:E253,"&lt;3")+COUNTIFS(D248:D253,D244,F248:F253,"&lt;3"))</f>
        <v/>
      </c>
      <c r="O244" s="142"/>
      <c r="P244" s="131">
        <v>2</v>
      </c>
      <c r="Q244" s="90" t="e">
        <f>IF(ISBLANK(D244),"*",INDEX(D243:D246,MATCH(P244,O243:O246,0)))</f>
        <v>#N/A</v>
      </c>
      <c r="R244" s="91"/>
    </row>
    <row r="245" spans="1:20" ht="13.5" customHeight="1">
      <c r="A245" s="81">
        <v>3</v>
      </c>
      <c r="B245" s="209">
        <v>183</v>
      </c>
      <c r="C245" s="212" t="str">
        <f>IF(ISNA(MATCH(B245,spisak!$F$4:$F$260,0)),"",INDEX(spisak!$C$4:$C$260,MATCH(B245,spisak!$F$4:$F$260,0)))</f>
        <v/>
      </c>
      <c r="D245" s="173" t="str">
        <f>IF(ISNA(MATCH(B245,spisak!$F$4:$F$260,0)),"bye",INDEX(spisak!$B$4:$B$260,MATCH(B245,spisak!$F$4:$F$260,0)))</f>
        <v>bye</v>
      </c>
      <c r="E245" s="574" t="str">
        <f t="array" ref="E245">INDEX(F248:F253,MATCH(D243&amp;D245,C248:C253&amp;D248:D253,0))&amp;"/"&amp;INDEX(E248:E253,MATCH(D243&amp;D245,C248:C253&amp;D248:D253,0))</f>
        <v>/</v>
      </c>
      <c r="F245" s="575"/>
      <c r="G245" s="574" t="str">
        <f t="array" ref="G245">INDEX(F248:F253,MATCH(D244&amp;D245,C248:C253&amp;D248:D253,0))&amp;"/"&amp;INDEX(E248:E253,MATCH(D244&amp;D245,C248:C253&amp;D248:D253,0))</f>
        <v>/</v>
      </c>
      <c r="H245" s="575"/>
      <c r="I245" s="139"/>
      <c r="J245" s="140"/>
      <c r="K245" s="574" t="str">
        <f t="array" ref="K245">INDEX(E248:E253,MATCH(D245&amp;D246,C248:C253&amp;D248:D253,0))&amp;"/"&amp;INDEX(F248:F253,MATCH(D245&amp;D246,C248:C253&amp;D248:D253,0))</f>
        <v>/</v>
      </c>
      <c r="L245" s="575"/>
      <c r="M245" s="141" t="str">
        <f>IF(ISBLANK(partije!$J$2),"",COUNTIFS(C248:C253,D245,E248:E253,3)+COUNTIFS(D248:D253,D245,F248:F253,3))</f>
        <v/>
      </c>
      <c r="N245" s="141" t="str">
        <f>IF(ISBLANK(partije!$J$2),"",COUNTIFS(C248:C253,D245,E248:E253,"&lt;3")+COUNTIFS(D248:D253,D245,F248:F253,"&lt;3"))</f>
        <v/>
      </c>
      <c r="O245" s="142"/>
      <c r="P245" s="131">
        <v>3</v>
      </c>
      <c r="Q245" s="90" t="e">
        <f>IF(ISBLANK(D245),"*",INDEX(D243:D246,MATCH(P245,O243:O246,0)))</f>
        <v>#N/A</v>
      </c>
      <c r="R245" s="91"/>
    </row>
    <row r="246" spans="1:20" ht="13.5" customHeight="1">
      <c r="A246" s="82">
        <v>4</v>
      </c>
      <c r="B246" s="210">
        <v>184</v>
      </c>
      <c r="C246" s="213" t="str">
        <f>IF(ISNA(MATCH(B246,spisak!$F$4:$F$260,0)),"",INDEX(spisak!$C$4:$C$260,MATCH(B246,spisak!$F$4:$F$260,0)))</f>
        <v/>
      </c>
      <c r="D246" s="174" t="str">
        <f>IF(ISNA(MATCH(B246,spisak!$F$4:$F$260,0)),"bye",INDEX(spisak!$B$4:$B$260,MATCH(B246,spisak!$F$4:$F$260,0)))</f>
        <v>bye</v>
      </c>
      <c r="E246" s="576" t="str">
        <f t="array" ref="E246">INDEX(F248:F253,MATCH(D243&amp;D246,C248:C253&amp;D248:D253,0))&amp;"/"&amp;INDEX(E248:E253,MATCH(D243&amp;D246,C248:C253&amp;D248:D253,0))</f>
        <v>/</v>
      </c>
      <c r="F246" s="577"/>
      <c r="G246" s="576" t="str">
        <f t="array" ref="G246">INDEX(F248:F253,MATCH(D244&amp;D246,C248:C253&amp;D248:D253,0))&amp;"/"&amp;INDEX(E248:E253,MATCH(D244&amp;D246,C248:C253&amp;D248:D253,0))</f>
        <v>/</v>
      </c>
      <c r="H246" s="577"/>
      <c r="I246" s="576" t="str">
        <f t="array" ref="I246">INDEX(F248:F253,MATCH(D245&amp;D246,C248:C253&amp;D248:D253,0))&amp;"/"&amp;INDEX(E248:E253,MATCH(D245&amp;D246,C248:C253&amp;D248:D253,0))</f>
        <v>/</v>
      </c>
      <c r="J246" s="577"/>
      <c r="K246" s="139"/>
      <c r="L246" s="140"/>
      <c r="M246" s="143" t="str">
        <f>IF(ISBLANK(partije!$J$2),"",COUNTIFS(C248:C253,D246,E248:E253,3)+COUNTIFS(D248:D253,D246,F248:F253,3))</f>
        <v/>
      </c>
      <c r="N246" s="143" t="str">
        <f>IF(ISBLANK(partije!$J$2),"",COUNTIFS(C248:C253,D246,E248:E253,"&lt;3")+COUNTIFS(D248:D253,D246,F248:F253,"&lt;3"))</f>
        <v/>
      </c>
      <c r="O246" s="144"/>
      <c r="P246" s="131">
        <v>4</v>
      </c>
      <c r="Q246" s="90" t="e">
        <f>IF(ISBLANK(D246),"*",INDEX(D243:D246,MATCH(P246,O243:O246,0)))</f>
        <v>#N/A</v>
      </c>
      <c r="R246" s="91"/>
    </row>
    <row r="247" spans="1:20" ht="13.5" hidden="1" customHeight="1">
      <c r="A247" s="567"/>
      <c r="B247" s="567"/>
      <c r="C247" s="169"/>
      <c r="E247" s="568" t="s">
        <v>10</v>
      </c>
      <c r="F247" s="568"/>
      <c r="G247" s="569" t="s">
        <v>11</v>
      </c>
      <c r="H247" s="569"/>
      <c r="I247" s="570" t="s">
        <v>4</v>
      </c>
      <c r="J247" s="570"/>
      <c r="K247" s="578" t="s">
        <v>12</v>
      </c>
      <c r="L247" s="578"/>
      <c r="M247" s="197" t="s">
        <v>5</v>
      </c>
      <c r="N247" s="197" t="s">
        <v>6</v>
      </c>
      <c r="O247" s="198" t="s">
        <v>8</v>
      </c>
      <c r="P247" s="199" t="s">
        <v>9</v>
      </c>
      <c r="Q247" s="13"/>
      <c r="R247" s="13"/>
      <c r="S247" s="579" t="s">
        <v>125</v>
      </c>
      <c r="T247" s="579"/>
    </row>
    <row r="248" spans="1:20" ht="13.5" hidden="1" customHeight="1">
      <c r="A248" s="95" t="str">
        <f>IF(ISBLANK(partije!D36),"",partije!D36)</f>
        <v/>
      </c>
      <c r="B248" s="96" t="str">
        <f>IF(ISBLANK(partije!E36),"",partije!E36)</f>
        <v/>
      </c>
      <c r="C248" s="147" t="str">
        <f>INDEX(D243:D246,MATCH(S248,A243:A246,0))</f>
        <v>bye</v>
      </c>
      <c r="D248" s="175" t="str">
        <f>INDEX(D243:D246,MATCH(T248,A243:A246,0))</f>
        <v>bye</v>
      </c>
      <c r="E248" s="148" t="str">
        <f>IF(ISBLANK(partije!J36),"",partije!J36)</f>
        <v/>
      </c>
      <c r="F248" s="148" t="str">
        <f>IF(ISBLANK(partije!K36),"",partije!K36)</f>
        <v/>
      </c>
      <c r="G248" s="580" t="str">
        <f>IF(ISBLANK(partije!L36),"",partije!L36)</f>
        <v/>
      </c>
      <c r="H248" s="580"/>
      <c r="I248" s="580" t="str">
        <f>IF(ISBLANK(partije!M36),"",partije!M36)</f>
        <v/>
      </c>
      <c r="J248" s="580"/>
      <c r="K248" s="580" t="str">
        <f>IF(ISBLANK(partije!N36),"",partije!N36)</f>
        <v/>
      </c>
      <c r="L248" s="580" t="str">
        <f>IF(ISBLANK(partije!M36),"",partije!M36)</f>
        <v/>
      </c>
      <c r="M248" s="150" t="str">
        <f>IF(ISBLANK(partije!O36),"",partije!O36)</f>
        <v/>
      </c>
      <c r="N248" s="149" t="str">
        <f>IF(ISBLANK(partije!P36),"",partije!P36)</f>
        <v/>
      </c>
      <c r="O248" s="149" t="str">
        <f>IF(ISBLANK(partije!Q36),"",partije!Q36)</f>
        <v/>
      </c>
      <c r="P248" s="151" t="str">
        <f>IF(ISBLANK(partije!R36),"",partije!R36)</f>
        <v/>
      </c>
      <c r="S248" s="92">
        <f>$S$10</f>
        <v>1</v>
      </c>
      <c r="T248" s="84">
        <f>$T$10</f>
        <v>3</v>
      </c>
    </row>
    <row r="249" spans="1:20" ht="13.5" hidden="1" customHeight="1">
      <c r="A249" s="97" t="str">
        <f>IF(ISBLANK(partije!D37),"",partije!D37)</f>
        <v/>
      </c>
      <c r="B249" s="98" t="str">
        <f>IF(ISBLANK(partije!E37),"",partije!E37)</f>
        <v/>
      </c>
      <c r="C249" s="152" t="str">
        <f>INDEX(D243:D246,MATCH(S249,A243:A246,0))</f>
        <v>bye</v>
      </c>
      <c r="D249" s="176" t="str">
        <f>INDEX(D243:D246,MATCH(T249,A243:A246,0))</f>
        <v>bye</v>
      </c>
      <c r="E249" s="153" t="str">
        <f>IF(ISBLANK(partije!J37),"",partije!J37)</f>
        <v/>
      </c>
      <c r="F249" s="153" t="str">
        <f>IF(ISBLANK(partije!K37),"",partije!K37)</f>
        <v/>
      </c>
      <c r="G249" s="581" t="str">
        <f>IF(ISBLANK(partije!L37),"",partije!L37)</f>
        <v/>
      </c>
      <c r="H249" s="581"/>
      <c r="I249" s="581" t="str">
        <f>IF(ISBLANK(partije!M37),"",partije!M37)</f>
        <v/>
      </c>
      <c r="J249" s="581"/>
      <c r="K249" s="581" t="str">
        <f>IF(ISBLANK(partije!N37),"",partije!N37)</f>
        <v/>
      </c>
      <c r="L249" s="581" t="str">
        <f>IF(ISBLANK(partije!M37),"",partije!M37)</f>
        <v/>
      </c>
      <c r="M249" s="155" t="str">
        <f>IF(ISBLANK(partije!O37),"",partije!O37)</f>
        <v/>
      </c>
      <c r="N249" s="154" t="str">
        <f>IF(ISBLANK(partije!P37),"",partije!P37)</f>
        <v/>
      </c>
      <c r="O249" s="154" t="str">
        <f>IF(ISBLANK(partije!Q37),"",partije!Q37)</f>
        <v/>
      </c>
      <c r="P249" s="156" t="str">
        <f>IF(ISBLANK(partije!R37),"",partije!R37)</f>
        <v/>
      </c>
      <c r="S249" s="93">
        <f>$S$11</f>
        <v>2</v>
      </c>
      <c r="T249" s="85">
        <f>$T$11</f>
        <v>4</v>
      </c>
    </row>
    <row r="250" spans="1:20" ht="13.5" hidden="1" customHeight="1">
      <c r="A250" s="97" t="str">
        <f>IF(ISBLANK(partije!D102),"",partije!D102)</f>
        <v/>
      </c>
      <c r="B250" s="98" t="str">
        <f>IF(ISBLANK(partije!E102),"",partije!E102)</f>
        <v/>
      </c>
      <c r="C250" s="152" t="str">
        <f>INDEX(D243:D246,MATCH(S250,A243:A246,0))</f>
        <v>bye</v>
      </c>
      <c r="D250" s="176" t="str">
        <f>INDEX(D243:D246,MATCH(T250,A243:A246,0))</f>
        <v>bye</v>
      </c>
      <c r="E250" s="153" t="str">
        <f>IF(ISBLANK(partije!J102),"",partije!J102)</f>
        <v/>
      </c>
      <c r="F250" s="153" t="str">
        <f>IF(ISBLANK(partije!K102),"",partije!K102)</f>
        <v/>
      </c>
      <c r="G250" s="581" t="str">
        <f>IF(ISBLANK(partije!L102),"",partije!L102)</f>
        <v/>
      </c>
      <c r="H250" s="581"/>
      <c r="I250" s="581" t="str">
        <f>IF(ISBLANK(partije!M102),"",partije!M102)</f>
        <v/>
      </c>
      <c r="J250" s="581"/>
      <c r="K250" s="581" t="str">
        <f>IF(ISBLANK(partije!N102),"",partije!N102)</f>
        <v/>
      </c>
      <c r="L250" s="581" t="str">
        <f>IF(ISBLANK(partije!M102),"",partije!M102)</f>
        <v/>
      </c>
      <c r="M250" s="155" t="str">
        <f>IF(ISBLANK(partije!O102),"",partije!O102)</f>
        <v/>
      </c>
      <c r="N250" s="154" t="str">
        <f>IF(ISBLANK(partije!P102),"",partije!P102)</f>
        <v/>
      </c>
      <c r="O250" s="154" t="str">
        <f>IF(ISBLANK(partije!Q102),"",partije!Q102)</f>
        <v/>
      </c>
      <c r="P250" s="156" t="str">
        <f>IF(ISBLANK(partije!R102),"",partije!R102)</f>
        <v/>
      </c>
      <c r="S250" s="93">
        <f>$S$12</f>
        <v>1</v>
      </c>
      <c r="T250" s="85">
        <f>$T$12</f>
        <v>2</v>
      </c>
    </row>
    <row r="251" spans="1:20" ht="13.5" hidden="1" customHeight="1">
      <c r="A251" s="97" t="str">
        <f>IF(ISBLANK(partije!D103),"",partije!D103)</f>
        <v/>
      </c>
      <c r="B251" s="98" t="str">
        <f>IF(ISBLANK(partije!E103),"",partije!E103)</f>
        <v/>
      </c>
      <c r="C251" s="152" t="str">
        <f>INDEX(D243:D246,MATCH(S251,A243:A246,0))</f>
        <v>bye</v>
      </c>
      <c r="D251" s="176" t="str">
        <f>INDEX(D243:D246,MATCH(T251,A243:A246,0))</f>
        <v>bye</v>
      </c>
      <c r="E251" s="153" t="str">
        <f>IF(ISBLANK(partije!J103),"",partije!J103)</f>
        <v/>
      </c>
      <c r="F251" s="153" t="str">
        <f>IF(ISBLANK(partije!K103),"",partije!K103)</f>
        <v/>
      </c>
      <c r="G251" s="581" t="str">
        <f>IF(ISBLANK(partije!L103),"",partije!L103)</f>
        <v/>
      </c>
      <c r="H251" s="581"/>
      <c r="I251" s="581" t="str">
        <f>IF(ISBLANK(partije!M103),"",partije!M103)</f>
        <v/>
      </c>
      <c r="J251" s="581"/>
      <c r="K251" s="581" t="str">
        <f>IF(ISBLANK(partije!N103),"",partije!N103)</f>
        <v/>
      </c>
      <c r="L251" s="581" t="str">
        <f>IF(ISBLANK(partije!M103),"",partije!M103)</f>
        <v/>
      </c>
      <c r="M251" s="155" t="str">
        <f>IF(ISBLANK(partije!O103),"",partije!O103)</f>
        <v/>
      </c>
      <c r="N251" s="154" t="str">
        <f>IF(ISBLANK(partije!P103),"",partije!P103)</f>
        <v/>
      </c>
      <c r="O251" s="154" t="str">
        <f>IF(ISBLANK(partije!Q103),"",partije!Q103)</f>
        <v/>
      </c>
      <c r="P251" s="156" t="str">
        <f>IF(ISBLANK(partije!R103),"",partije!R103)</f>
        <v/>
      </c>
      <c r="S251" s="93">
        <f>$S$13</f>
        <v>3</v>
      </c>
      <c r="T251" s="85">
        <f>$T$13</f>
        <v>4</v>
      </c>
    </row>
    <row r="252" spans="1:20" ht="13.5" hidden="1" customHeight="1">
      <c r="A252" s="97" t="str">
        <f>IF(ISBLANK(partije!D168),"",partije!D168)</f>
        <v/>
      </c>
      <c r="B252" s="98" t="str">
        <f>IF(ISBLANK(partije!E168),"",partije!E168)</f>
        <v/>
      </c>
      <c r="C252" s="152" t="str">
        <f>INDEX(D243:D246,MATCH(S252,A243:A246,0))</f>
        <v>bye</v>
      </c>
      <c r="D252" s="176" t="str">
        <f>INDEX(D243:D246,MATCH(T252,A243:A246,0))</f>
        <v>bye</v>
      </c>
      <c r="E252" s="153" t="str">
        <f>IF(ISBLANK(partije!J168),"",partije!J168)</f>
        <v/>
      </c>
      <c r="F252" s="153" t="str">
        <f>IF(ISBLANK(partije!K168),"",partije!K168)</f>
        <v/>
      </c>
      <c r="G252" s="581" t="str">
        <f>IF(ISBLANK(partije!L168),"",partije!L168)</f>
        <v/>
      </c>
      <c r="H252" s="581"/>
      <c r="I252" s="581" t="str">
        <f>IF(ISBLANK(partije!M168),"",partije!M168)</f>
        <v/>
      </c>
      <c r="J252" s="581"/>
      <c r="K252" s="581" t="str">
        <f>IF(ISBLANK(partije!N168),"",partije!N168)</f>
        <v/>
      </c>
      <c r="L252" s="581" t="str">
        <f>IF(ISBLANK(partije!M168),"",partije!M168)</f>
        <v/>
      </c>
      <c r="M252" s="155" t="str">
        <f>IF(ISBLANK(partije!O168),"",partije!O168)</f>
        <v/>
      </c>
      <c r="N252" s="154" t="str">
        <f>IF(ISBLANK(partije!P168),"",partije!P168)</f>
        <v/>
      </c>
      <c r="O252" s="154" t="str">
        <f>IF(ISBLANK(partije!Q168),"",partije!Q168)</f>
        <v/>
      </c>
      <c r="P252" s="156" t="str">
        <f>IF(ISBLANK(partije!R168),"",partije!R168)</f>
        <v/>
      </c>
      <c r="S252" s="93">
        <f>$S$14</f>
        <v>1</v>
      </c>
      <c r="T252" s="85">
        <f>$T$14</f>
        <v>4</v>
      </c>
    </row>
    <row r="253" spans="1:20" ht="13.5" hidden="1" customHeight="1">
      <c r="A253" s="99" t="str">
        <f>IF(ISBLANK(partije!D169),"",partije!D169)</f>
        <v/>
      </c>
      <c r="B253" s="100" t="str">
        <f>IF(ISBLANK(partije!E169),"",partije!E169)</f>
        <v/>
      </c>
      <c r="C253" s="157" t="str">
        <f>INDEX(D243:D246,MATCH(S253,A243:A246,0))</f>
        <v>bye</v>
      </c>
      <c r="D253" s="177" t="str">
        <f>INDEX(D243:D246,MATCH(T253,A243:A246,0))</f>
        <v>bye</v>
      </c>
      <c r="E253" s="158" t="str">
        <f>IF(ISBLANK(partije!J169),"",partije!J169)</f>
        <v/>
      </c>
      <c r="F253" s="158" t="str">
        <f>IF(ISBLANK(partije!K169),"",partije!K169)</f>
        <v/>
      </c>
      <c r="G253" s="571" t="str">
        <f>IF(ISBLANK(partije!L169),"",partije!L169)</f>
        <v/>
      </c>
      <c r="H253" s="571"/>
      <c r="I253" s="571" t="str">
        <f>IF(ISBLANK(partije!M169),"",partije!M169)</f>
        <v/>
      </c>
      <c r="J253" s="571"/>
      <c r="K253" s="571" t="str">
        <f>IF(ISBLANK(partije!N169),"",partije!N169)</f>
        <v/>
      </c>
      <c r="L253" s="571" t="str">
        <f>IF(ISBLANK(partije!M169),"",partije!M169)</f>
        <v/>
      </c>
      <c r="M253" s="160" t="str">
        <f>IF(ISBLANK(partije!O169),"",partije!O169)</f>
        <v/>
      </c>
      <c r="N253" s="159" t="str">
        <f>IF(ISBLANK(partije!P169),"",partije!P169)</f>
        <v/>
      </c>
      <c r="O253" s="159" t="str">
        <f>IF(ISBLANK(partije!Q169),"",partije!Q169)</f>
        <v/>
      </c>
      <c r="P253" s="161" t="str">
        <f>IF(ISBLANK(partije!R169),"",partije!R169)</f>
        <v/>
      </c>
      <c r="S253" s="94">
        <f>$S$15</f>
        <v>2</v>
      </c>
      <c r="T253" s="86">
        <f>$T$15</f>
        <v>3</v>
      </c>
    </row>
    <row r="255" spans="1:20" ht="13.5" customHeight="1">
      <c r="B255" s="12"/>
      <c r="C255" s="168"/>
      <c r="D255" s="145" t="s">
        <v>44</v>
      </c>
      <c r="E255" s="132"/>
      <c r="F255" s="132"/>
      <c r="G255" s="132"/>
      <c r="H255" s="132"/>
      <c r="I255" s="133"/>
      <c r="J255" s="133"/>
      <c r="K255" s="132"/>
      <c r="L255" s="132"/>
      <c r="M255" s="132"/>
      <c r="N255" s="134"/>
      <c r="O255" s="135"/>
      <c r="P255" s="132"/>
      <c r="Q255" s="13"/>
      <c r="R255" s="13"/>
    </row>
    <row r="256" spans="1:20" ht="13.5" customHeight="1">
      <c r="B256" s="208" t="s">
        <v>0</v>
      </c>
      <c r="C256" s="211"/>
      <c r="D256" s="172" t="s">
        <v>1</v>
      </c>
      <c r="E256" s="572">
        <v>1</v>
      </c>
      <c r="F256" s="572"/>
      <c r="G256" s="572">
        <v>2</v>
      </c>
      <c r="H256" s="572"/>
      <c r="I256" s="573">
        <v>3</v>
      </c>
      <c r="J256" s="573"/>
      <c r="K256" s="572">
        <v>4</v>
      </c>
      <c r="L256" s="572"/>
      <c r="M256" s="136" t="s">
        <v>2</v>
      </c>
      <c r="N256" s="136" t="s">
        <v>3</v>
      </c>
      <c r="O256" s="137" t="s">
        <v>7</v>
      </c>
      <c r="P256" s="138"/>
      <c r="Q256" s="49" t="s">
        <v>55</v>
      </c>
      <c r="R256" s="50"/>
    </row>
    <row r="257" spans="1:20" ht="13.5" customHeight="1">
      <c r="A257" s="81">
        <v>1</v>
      </c>
      <c r="B257" s="209">
        <v>191</v>
      </c>
      <c r="C257" s="212" t="str">
        <f>IF(ISNA(MATCH(B257,spisak!$F$4:$F$260,0)),"",INDEX(spisak!$C$4:$C$260,MATCH(B257,spisak!$F$4:$F$260,0)))</f>
        <v/>
      </c>
      <c r="D257" s="173" t="str">
        <f>IF(ISNA(MATCH(B257,spisak!$F$4:$F$260,0)),"bye",INDEX(spisak!$B$4:$B$260,MATCH(B257,spisak!$F$4:$F$260,0)))</f>
        <v>bye</v>
      </c>
      <c r="E257" s="139"/>
      <c r="F257" s="140"/>
      <c r="G257" s="574" t="str">
        <f t="array" ref="G257">INDEX(E262:E267,MATCH(D257&amp;D258,C262:C267&amp;D262:D267,0))&amp;"/"&amp;INDEX(F262:F267,MATCH(D257&amp;D258,C262:C267&amp;D262:D267,0))</f>
        <v>/</v>
      </c>
      <c r="H257" s="575"/>
      <c r="I257" s="574" t="str">
        <f t="array" ref="I257">INDEX(E262:E267,MATCH(D257&amp;D259,C262:C267&amp;D262:D267,0))&amp;"/"&amp;INDEX(F262:F267,MATCH(D257&amp;D259,C262:C267&amp;D262:D267,0))</f>
        <v>/</v>
      </c>
      <c r="J257" s="575"/>
      <c r="K257" s="574" t="str">
        <f t="array" ref="K257">INDEX(E262:E267,MATCH(D257&amp;D260,C262:C267&amp;D262:D267,0))&amp;"/"&amp;INDEX(F262:F267,MATCH(D257&amp;D260,C262:C267&amp;D262:D267,0))</f>
        <v>/</v>
      </c>
      <c r="L257" s="575"/>
      <c r="M257" s="141" t="str">
        <f>IF(ISBLANK(partije!$J$2),"",COUNTIFS(C262:C267,D257,E262:E267,3)+COUNTIFS(D262:D267,D257,F262:F267,3))</f>
        <v/>
      </c>
      <c r="N257" s="141" t="str">
        <f>IF(ISBLANK(partije!$J$2),"",COUNTIFS(C262:C267,D257,E262:E267,"&lt;3")+COUNTIFS(D262:D267,D257,F262:F267,"&lt;3"))</f>
        <v/>
      </c>
      <c r="O257" s="142"/>
      <c r="P257" s="131">
        <v>1</v>
      </c>
      <c r="Q257" s="88" t="e">
        <f>IF(ISBLANK(D257),"*",INDEX(D257:D260,MATCH(P257,O257:O260,0)))</f>
        <v>#N/A</v>
      </c>
      <c r="R257" s="89"/>
    </row>
    <row r="258" spans="1:20" ht="13.5" customHeight="1">
      <c r="A258" s="81">
        <v>2</v>
      </c>
      <c r="B258" s="209">
        <v>192</v>
      </c>
      <c r="C258" s="212" t="str">
        <f>IF(ISNA(MATCH(B258,spisak!$F$4:$F$260,0)),"",INDEX(spisak!$C$4:$C$260,MATCH(B258,spisak!$F$4:$F$260,0)))</f>
        <v/>
      </c>
      <c r="D258" s="173" t="str">
        <f>IF(ISNA(MATCH(B258,spisak!$F$4:$F$260,0)),"bye",INDEX(spisak!$B$4:$B$260,MATCH(B258,spisak!$F$4:$F$260,0)))</f>
        <v>bye</v>
      </c>
      <c r="E258" s="574" t="str">
        <f t="array" ref="E258">INDEX(F262:F267,MATCH(D257&amp;D258,C262:C267&amp;D262:D267,0))&amp;"/"&amp;INDEX(E262:E267,MATCH(D257&amp;D258,C262:C267&amp;D262:D267,0))</f>
        <v>/</v>
      </c>
      <c r="F258" s="575"/>
      <c r="G258" s="139"/>
      <c r="H258" s="140"/>
      <c r="I258" s="574" t="str">
        <f t="array" ref="I258">INDEX(E262:E267,MATCH(D258&amp;D259,C262:C267&amp;D262:D267,0))&amp;"/"&amp;INDEX(F262:F267,MATCH(D258&amp;D259,C262:C267&amp;D262:D267,0))</f>
        <v>/</v>
      </c>
      <c r="J258" s="575"/>
      <c r="K258" s="574" t="str">
        <f t="array" ref="K258">INDEX(E262:E267,MATCH(D258&amp;D260,C262:C267&amp;D262:D267,0))&amp;"/"&amp;INDEX(F262:F267,MATCH(D258&amp;D260,C262:C267&amp;D262:D267,0))</f>
        <v>/</v>
      </c>
      <c r="L258" s="575"/>
      <c r="M258" s="141" t="str">
        <f>IF(ISBLANK(partije!$J$2),"",COUNTIFS(C262:C267,D258,E262:E267,3)+COUNTIFS(D262:D267,D258,F262:F267,3))</f>
        <v/>
      </c>
      <c r="N258" s="141" t="str">
        <f>IF(ISBLANK(partije!$J$2),"",COUNTIFS(C262:C267,D258,E262:E267,"&lt;3")+COUNTIFS(D262:D267,D258,F262:F267,"&lt;3"))</f>
        <v/>
      </c>
      <c r="O258" s="142"/>
      <c r="P258" s="131">
        <v>2</v>
      </c>
      <c r="Q258" s="90" t="e">
        <f>IF(ISBLANK(D258),"*",INDEX(D257:D260,MATCH(P258,O257:O260,0)))</f>
        <v>#N/A</v>
      </c>
      <c r="R258" s="91"/>
    </row>
    <row r="259" spans="1:20" ht="13.5" customHeight="1">
      <c r="A259" s="81">
        <v>3</v>
      </c>
      <c r="B259" s="209">
        <v>193</v>
      </c>
      <c r="C259" s="212" t="str">
        <f>IF(ISNA(MATCH(B259,spisak!$F$4:$F$260,0)),"",INDEX(spisak!$C$4:$C$260,MATCH(B259,spisak!$F$4:$F$260,0)))</f>
        <v/>
      </c>
      <c r="D259" s="173" t="str">
        <f>IF(ISNA(MATCH(B259,spisak!$F$4:$F$260,0)),"bye",INDEX(spisak!$B$4:$B$260,MATCH(B259,spisak!$F$4:$F$260,0)))</f>
        <v>bye</v>
      </c>
      <c r="E259" s="574" t="str">
        <f t="array" ref="E259">INDEX(F262:F267,MATCH(D257&amp;D259,C262:C267&amp;D262:D267,0))&amp;"/"&amp;INDEX(E262:E267,MATCH(D257&amp;D259,C262:C267&amp;D262:D267,0))</f>
        <v>/</v>
      </c>
      <c r="F259" s="575"/>
      <c r="G259" s="574" t="str">
        <f t="array" ref="G259">INDEX(F262:F267,MATCH(D258&amp;D259,C262:C267&amp;D262:D267,0))&amp;"/"&amp;INDEX(E262:E267,MATCH(D258&amp;D259,C262:C267&amp;D262:D267,0))</f>
        <v>/</v>
      </c>
      <c r="H259" s="575"/>
      <c r="I259" s="139"/>
      <c r="J259" s="140"/>
      <c r="K259" s="574" t="str">
        <f t="array" ref="K259">INDEX(E262:E267,MATCH(D259&amp;D260,C262:C267&amp;D262:D267,0))&amp;"/"&amp;INDEX(F262:F267,MATCH(D259&amp;D260,C262:C267&amp;D262:D267,0))</f>
        <v>/</v>
      </c>
      <c r="L259" s="575"/>
      <c r="M259" s="141" t="str">
        <f>IF(ISBLANK(partije!$J$2),"",COUNTIFS(C262:C267,D259,E262:E267,3)+COUNTIFS(D262:D267,D259,F262:F267,3))</f>
        <v/>
      </c>
      <c r="N259" s="141" t="str">
        <f>IF(ISBLANK(partije!$J$2),"",COUNTIFS(C262:C267,D259,E262:E267,"&lt;3")+COUNTIFS(D262:D267,D259,F262:F267,"&lt;3"))</f>
        <v/>
      </c>
      <c r="O259" s="142"/>
      <c r="P259" s="131">
        <v>3</v>
      </c>
      <c r="Q259" s="90" t="e">
        <f>IF(ISBLANK(D259),"*",INDEX(D257:D260,MATCH(P259,O257:O260,0)))</f>
        <v>#N/A</v>
      </c>
      <c r="R259" s="91"/>
    </row>
    <row r="260" spans="1:20" ht="13.5" customHeight="1">
      <c r="A260" s="82">
        <v>4</v>
      </c>
      <c r="B260" s="210">
        <v>194</v>
      </c>
      <c r="C260" s="213" t="str">
        <f>IF(ISNA(MATCH(B260,spisak!$F$4:$F$260,0)),"",INDEX(spisak!$C$4:$C$260,MATCH(B260,spisak!$F$4:$F$260,0)))</f>
        <v/>
      </c>
      <c r="D260" s="174" t="str">
        <f>IF(ISNA(MATCH(B260,spisak!$F$4:$F$260,0)),"bye",INDEX(spisak!$B$4:$B$260,MATCH(B260,spisak!$F$4:$F$260,0)))</f>
        <v>bye</v>
      </c>
      <c r="E260" s="576" t="str">
        <f t="array" ref="E260">INDEX(F262:F267,MATCH(D257&amp;D260,C262:C267&amp;D262:D267,0))&amp;"/"&amp;INDEX(E262:E267,MATCH(D257&amp;D260,C262:C267&amp;D262:D267,0))</f>
        <v>/</v>
      </c>
      <c r="F260" s="577"/>
      <c r="G260" s="576" t="str">
        <f t="array" ref="G260">INDEX(F262:F267,MATCH(D258&amp;D260,C262:C267&amp;D262:D267,0))&amp;"/"&amp;INDEX(E262:E267,MATCH(D258&amp;D260,C262:C267&amp;D262:D267,0))</f>
        <v>/</v>
      </c>
      <c r="H260" s="577"/>
      <c r="I260" s="576" t="str">
        <f t="array" ref="I260">INDEX(F262:F267,MATCH(D259&amp;D260,C262:C267&amp;D262:D267,0))&amp;"/"&amp;INDEX(E262:E267,MATCH(D259&amp;D260,C262:C267&amp;D262:D267,0))</f>
        <v>/</v>
      </c>
      <c r="J260" s="577"/>
      <c r="K260" s="139"/>
      <c r="L260" s="140"/>
      <c r="M260" s="143" t="str">
        <f>IF(ISBLANK(partije!$J$2),"",COUNTIFS(C262:C267,D260,E262:E267,3)+COUNTIFS(D262:D267,D260,F262:F267,3))</f>
        <v/>
      </c>
      <c r="N260" s="143" t="str">
        <f>IF(ISBLANK(partije!$J$2),"",COUNTIFS(C262:C267,D260,E262:E267,"&lt;3")+COUNTIFS(D262:D267,D260,F262:F267,"&lt;3"))</f>
        <v/>
      </c>
      <c r="O260" s="144"/>
      <c r="P260" s="131">
        <v>4</v>
      </c>
      <c r="Q260" s="90" t="e">
        <f>IF(ISBLANK(D260),"*",INDEX(D257:D260,MATCH(P260,O257:O260,0)))</f>
        <v>#N/A</v>
      </c>
      <c r="R260" s="91"/>
    </row>
    <row r="261" spans="1:20" ht="13.5" hidden="1" customHeight="1">
      <c r="A261" s="567"/>
      <c r="B261" s="567"/>
      <c r="C261" s="169"/>
      <c r="E261" s="568" t="s">
        <v>10</v>
      </c>
      <c r="F261" s="568"/>
      <c r="G261" s="569" t="s">
        <v>11</v>
      </c>
      <c r="H261" s="569"/>
      <c r="I261" s="570" t="s">
        <v>4</v>
      </c>
      <c r="J261" s="570"/>
      <c r="K261" s="578" t="s">
        <v>12</v>
      </c>
      <c r="L261" s="578"/>
      <c r="M261" s="197" t="s">
        <v>5</v>
      </c>
      <c r="N261" s="197" t="s">
        <v>6</v>
      </c>
      <c r="O261" s="198" t="s">
        <v>8</v>
      </c>
      <c r="P261" s="199" t="s">
        <v>9</v>
      </c>
      <c r="Q261" s="13"/>
      <c r="R261" s="13"/>
      <c r="S261" s="579" t="s">
        <v>125</v>
      </c>
      <c r="T261" s="579"/>
    </row>
    <row r="262" spans="1:20" ht="13.5" hidden="1" customHeight="1">
      <c r="A262" s="95" t="str">
        <f>IF(ISBLANK(partije!D38),"",partije!D38)</f>
        <v/>
      </c>
      <c r="B262" s="96" t="str">
        <f>IF(ISBLANK(partije!E38),"",partije!E38)</f>
        <v/>
      </c>
      <c r="C262" s="147" t="str">
        <f>INDEX(D257:D260,MATCH(S262,A257:A260,0))</f>
        <v>bye</v>
      </c>
      <c r="D262" s="175" t="str">
        <f>INDEX(D257:D260,MATCH(T262,A257:A260,0))</f>
        <v>bye</v>
      </c>
      <c r="E262" s="148" t="str">
        <f>IF(ISBLANK(partije!J38),"",partije!J38)</f>
        <v/>
      </c>
      <c r="F262" s="148" t="str">
        <f>IF(ISBLANK(partije!K38),"",partije!K38)</f>
        <v/>
      </c>
      <c r="G262" s="580" t="str">
        <f>IF(ISBLANK(partije!L38),"",partije!L38)</f>
        <v/>
      </c>
      <c r="H262" s="580"/>
      <c r="I262" s="580" t="str">
        <f>IF(ISBLANK(partije!M38),"",partije!M38)</f>
        <v/>
      </c>
      <c r="J262" s="580"/>
      <c r="K262" s="580" t="str">
        <f>IF(ISBLANK(partije!N38),"",partije!N38)</f>
        <v/>
      </c>
      <c r="L262" s="580" t="str">
        <f>IF(ISBLANK(partije!M38),"",partije!M38)</f>
        <v/>
      </c>
      <c r="M262" s="150" t="str">
        <f>IF(ISBLANK(partije!O38),"",partije!O38)</f>
        <v/>
      </c>
      <c r="N262" s="149" t="str">
        <f>IF(ISBLANK(partije!P38),"",partije!P38)</f>
        <v/>
      </c>
      <c r="O262" s="149" t="str">
        <f>IF(ISBLANK(partije!Q38),"",partije!Q38)</f>
        <v/>
      </c>
      <c r="P262" s="151" t="str">
        <f>IF(ISBLANK(partije!R38),"",partije!R38)</f>
        <v/>
      </c>
      <c r="S262" s="92">
        <f>$S$10</f>
        <v>1</v>
      </c>
      <c r="T262" s="84">
        <f>$T$10</f>
        <v>3</v>
      </c>
    </row>
    <row r="263" spans="1:20" ht="13.5" hidden="1" customHeight="1">
      <c r="A263" s="97" t="str">
        <f>IF(ISBLANK(partije!D39),"",partije!D39)</f>
        <v/>
      </c>
      <c r="B263" s="98" t="str">
        <f>IF(ISBLANK(partije!E39),"",partije!E39)</f>
        <v/>
      </c>
      <c r="C263" s="152" t="str">
        <f>INDEX(D257:D260,MATCH(S263,A257:A260,0))</f>
        <v>bye</v>
      </c>
      <c r="D263" s="176" t="str">
        <f>INDEX(D257:D260,MATCH(T263,A257:A260,0))</f>
        <v>bye</v>
      </c>
      <c r="E263" s="153" t="str">
        <f>IF(ISBLANK(partije!J39),"",partije!J39)</f>
        <v/>
      </c>
      <c r="F263" s="153" t="str">
        <f>IF(ISBLANK(partije!K39),"",partije!K39)</f>
        <v/>
      </c>
      <c r="G263" s="581" t="str">
        <f>IF(ISBLANK(partije!L39),"",partije!L39)</f>
        <v/>
      </c>
      <c r="H263" s="581"/>
      <c r="I263" s="581" t="str">
        <f>IF(ISBLANK(partije!M39),"",partije!M39)</f>
        <v/>
      </c>
      <c r="J263" s="581"/>
      <c r="K263" s="581" t="str">
        <f>IF(ISBLANK(partije!N39),"",partije!N39)</f>
        <v/>
      </c>
      <c r="L263" s="581" t="str">
        <f>IF(ISBLANK(partije!M39),"",partije!M39)</f>
        <v/>
      </c>
      <c r="M263" s="155" t="str">
        <f>IF(ISBLANK(partije!O39),"",partije!O39)</f>
        <v/>
      </c>
      <c r="N263" s="154" t="str">
        <f>IF(ISBLANK(partije!P39),"",partije!P39)</f>
        <v/>
      </c>
      <c r="O263" s="154" t="str">
        <f>IF(ISBLANK(partije!Q39),"",partije!Q39)</f>
        <v/>
      </c>
      <c r="P263" s="156" t="str">
        <f>IF(ISBLANK(partije!R39),"",partije!R39)</f>
        <v/>
      </c>
      <c r="S263" s="93">
        <f>$S$11</f>
        <v>2</v>
      </c>
      <c r="T263" s="85">
        <f>$T$11</f>
        <v>4</v>
      </c>
    </row>
    <row r="264" spans="1:20" ht="13.5" hidden="1" customHeight="1">
      <c r="A264" s="97" t="str">
        <f>IF(ISBLANK(partije!D104),"",partije!D104)</f>
        <v/>
      </c>
      <c r="B264" s="98" t="str">
        <f>IF(ISBLANK(partije!E104),"",partije!E104)</f>
        <v/>
      </c>
      <c r="C264" s="152" t="str">
        <f>INDEX(D257:D260,MATCH(S264,A257:A260,0))</f>
        <v>bye</v>
      </c>
      <c r="D264" s="176" t="str">
        <f>INDEX(D257:D260,MATCH(T264,A257:A260,0))</f>
        <v>bye</v>
      </c>
      <c r="E264" s="153" t="str">
        <f>IF(ISBLANK(partije!J104),"",partije!J104)</f>
        <v/>
      </c>
      <c r="F264" s="153" t="str">
        <f>IF(ISBLANK(partije!K104),"",partije!K104)</f>
        <v/>
      </c>
      <c r="G264" s="581" t="str">
        <f>IF(ISBLANK(partije!L104),"",partije!L104)</f>
        <v/>
      </c>
      <c r="H264" s="581"/>
      <c r="I264" s="581" t="str">
        <f>IF(ISBLANK(partije!M104),"",partije!M104)</f>
        <v/>
      </c>
      <c r="J264" s="581"/>
      <c r="K264" s="581" t="str">
        <f>IF(ISBLANK(partije!N104),"",partije!N104)</f>
        <v/>
      </c>
      <c r="L264" s="581" t="str">
        <f>IF(ISBLANK(partije!M104),"",partije!M104)</f>
        <v/>
      </c>
      <c r="M264" s="155" t="str">
        <f>IF(ISBLANK(partije!O104),"",partije!O104)</f>
        <v/>
      </c>
      <c r="N264" s="154" t="str">
        <f>IF(ISBLANK(partije!P104),"",partije!P104)</f>
        <v/>
      </c>
      <c r="O264" s="154" t="str">
        <f>IF(ISBLANK(partije!Q104),"",partije!Q104)</f>
        <v/>
      </c>
      <c r="P264" s="156" t="str">
        <f>IF(ISBLANK(partije!R104),"",partije!R104)</f>
        <v/>
      </c>
      <c r="S264" s="93">
        <f>$S$12</f>
        <v>1</v>
      </c>
      <c r="T264" s="85">
        <f>$T$12</f>
        <v>2</v>
      </c>
    </row>
    <row r="265" spans="1:20" ht="13.5" hidden="1" customHeight="1">
      <c r="A265" s="97" t="str">
        <f>IF(ISBLANK(partije!D105),"",partije!D105)</f>
        <v/>
      </c>
      <c r="B265" s="98" t="str">
        <f>IF(ISBLANK(partije!E105),"",partije!E105)</f>
        <v/>
      </c>
      <c r="C265" s="152" t="str">
        <f>INDEX(D257:D260,MATCH(S265,A257:A260,0))</f>
        <v>bye</v>
      </c>
      <c r="D265" s="176" t="str">
        <f>INDEX(D257:D260,MATCH(T265,A257:A260,0))</f>
        <v>bye</v>
      </c>
      <c r="E265" s="153" t="str">
        <f>IF(ISBLANK(partije!J105),"",partije!J105)</f>
        <v/>
      </c>
      <c r="F265" s="153" t="str">
        <f>IF(ISBLANK(partije!K105),"",partije!K105)</f>
        <v/>
      </c>
      <c r="G265" s="581" t="str">
        <f>IF(ISBLANK(partije!L105),"",partije!L105)</f>
        <v/>
      </c>
      <c r="H265" s="581"/>
      <c r="I265" s="581" t="str">
        <f>IF(ISBLANK(partije!M105),"",partije!M105)</f>
        <v/>
      </c>
      <c r="J265" s="581"/>
      <c r="K265" s="581" t="str">
        <f>IF(ISBLANK(partije!N105),"",partije!N105)</f>
        <v/>
      </c>
      <c r="L265" s="581" t="str">
        <f>IF(ISBLANK(partije!M105),"",partije!M105)</f>
        <v/>
      </c>
      <c r="M265" s="155" t="str">
        <f>IF(ISBLANK(partije!O105),"",partije!O105)</f>
        <v/>
      </c>
      <c r="N265" s="154" t="str">
        <f>IF(ISBLANK(partije!P105),"",partije!P105)</f>
        <v/>
      </c>
      <c r="O265" s="154" t="str">
        <f>IF(ISBLANK(partije!Q105),"",partije!Q105)</f>
        <v/>
      </c>
      <c r="P265" s="156" t="str">
        <f>IF(ISBLANK(partije!R105),"",partije!R105)</f>
        <v/>
      </c>
      <c r="S265" s="93">
        <f>$S$13</f>
        <v>3</v>
      </c>
      <c r="T265" s="85">
        <f>$T$13</f>
        <v>4</v>
      </c>
    </row>
    <row r="266" spans="1:20" ht="13.5" hidden="1" customHeight="1">
      <c r="A266" s="97" t="str">
        <f>IF(ISBLANK(partije!D170),"",partije!D170)</f>
        <v/>
      </c>
      <c r="B266" s="98" t="str">
        <f>IF(ISBLANK(partije!E170),"",partije!E170)</f>
        <v/>
      </c>
      <c r="C266" s="152" t="str">
        <f>INDEX(D257:D260,MATCH(S266,A257:A260,0))</f>
        <v>bye</v>
      </c>
      <c r="D266" s="176" t="str">
        <f>INDEX(D257:D260,MATCH(T266,A257:A260,0))</f>
        <v>bye</v>
      </c>
      <c r="E266" s="153" t="str">
        <f>IF(ISBLANK(partije!J170),"",partije!J170)</f>
        <v/>
      </c>
      <c r="F266" s="153" t="str">
        <f>IF(ISBLANK(partije!K170),"",partije!K170)</f>
        <v/>
      </c>
      <c r="G266" s="581" t="str">
        <f>IF(ISBLANK(partije!L170),"",partije!L170)</f>
        <v/>
      </c>
      <c r="H266" s="581"/>
      <c r="I266" s="581" t="str">
        <f>IF(ISBLANK(partije!M170),"",partije!M170)</f>
        <v/>
      </c>
      <c r="J266" s="581"/>
      <c r="K266" s="581" t="str">
        <f>IF(ISBLANK(partije!N170),"",partije!N170)</f>
        <v/>
      </c>
      <c r="L266" s="581" t="str">
        <f>IF(ISBLANK(partije!M170),"",partije!M170)</f>
        <v/>
      </c>
      <c r="M266" s="155" t="str">
        <f>IF(ISBLANK(partije!O170),"",partije!O170)</f>
        <v/>
      </c>
      <c r="N266" s="154" t="str">
        <f>IF(ISBLANK(partije!P170),"",partije!P170)</f>
        <v/>
      </c>
      <c r="O266" s="154" t="str">
        <f>IF(ISBLANK(partije!Q170),"",partije!Q170)</f>
        <v/>
      </c>
      <c r="P266" s="156" t="str">
        <f>IF(ISBLANK(partije!R170),"",partije!R170)</f>
        <v/>
      </c>
      <c r="S266" s="93">
        <f>$S$14</f>
        <v>1</v>
      </c>
      <c r="T266" s="85">
        <f>$T$14</f>
        <v>4</v>
      </c>
    </row>
    <row r="267" spans="1:20" ht="13.5" hidden="1" customHeight="1">
      <c r="A267" s="99" t="str">
        <f>IF(ISBLANK(partije!D171),"",partije!D171)</f>
        <v/>
      </c>
      <c r="B267" s="100" t="str">
        <f>IF(ISBLANK(partije!E171),"",partije!E171)</f>
        <v/>
      </c>
      <c r="C267" s="157" t="str">
        <f>INDEX(D257:D260,MATCH(S267,A257:A260,0))</f>
        <v>bye</v>
      </c>
      <c r="D267" s="177" t="str">
        <f>INDEX(D257:D260,MATCH(T267,A257:A260,0))</f>
        <v>bye</v>
      </c>
      <c r="E267" s="158" t="str">
        <f>IF(ISBLANK(partije!J171),"",partije!J171)</f>
        <v/>
      </c>
      <c r="F267" s="158" t="str">
        <f>IF(ISBLANK(partije!K171),"",partije!K171)</f>
        <v/>
      </c>
      <c r="G267" s="571" t="str">
        <f>IF(ISBLANK(partije!L171),"",partije!L171)</f>
        <v/>
      </c>
      <c r="H267" s="571"/>
      <c r="I267" s="571" t="str">
        <f>IF(ISBLANK(partije!M171),"",partije!M171)</f>
        <v/>
      </c>
      <c r="J267" s="571"/>
      <c r="K267" s="571" t="str">
        <f>IF(ISBLANK(partije!N171),"",partije!N171)</f>
        <v/>
      </c>
      <c r="L267" s="571" t="str">
        <f>IF(ISBLANK(partije!M171),"",partije!M171)</f>
        <v/>
      </c>
      <c r="M267" s="160" t="str">
        <f>IF(ISBLANK(partije!O171),"",partije!O171)</f>
        <v/>
      </c>
      <c r="N267" s="159" t="str">
        <f>IF(ISBLANK(partije!P171),"",partije!P171)</f>
        <v/>
      </c>
      <c r="O267" s="159" t="str">
        <f>IF(ISBLANK(partije!Q171),"",partije!Q171)</f>
        <v/>
      </c>
      <c r="P267" s="161" t="str">
        <f>IF(ISBLANK(partije!R171),"",partije!R171)</f>
        <v/>
      </c>
      <c r="S267" s="94">
        <f>$S$15</f>
        <v>2</v>
      </c>
      <c r="T267" s="86">
        <f>$T$15</f>
        <v>3</v>
      </c>
    </row>
    <row r="269" spans="1:20" ht="13.5" customHeight="1">
      <c r="B269" s="12"/>
      <c r="C269" s="168"/>
      <c r="D269" s="145" t="s">
        <v>45</v>
      </c>
      <c r="E269" s="132"/>
      <c r="F269" s="132"/>
      <c r="G269" s="132"/>
      <c r="H269" s="132"/>
      <c r="I269" s="133"/>
      <c r="J269" s="133"/>
      <c r="K269" s="132"/>
      <c r="L269" s="132"/>
      <c r="M269" s="132"/>
      <c r="N269" s="134"/>
      <c r="O269" s="135"/>
      <c r="P269" s="132"/>
      <c r="Q269" s="13"/>
      <c r="R269" s="13"/>
    </row>
    <row r="270" spans="1:20" ht="13.5" customHeight="1">
      <c r="B270" s="208" t="s">
        <v>0</v>
      </c>
      <c r="C270" s="211"/>
      <c r="D270" s="172" t="s">
        <v>1</v>
      </c>
      <c r="E270" s="572">
        <v>1</v>
      </c>
      <c r="F270" s="572"/>
      <c r="G270" s="572">
        <v>2</v>
      </c>
      <c r="H270" s="572"/>
      <c r="I270" s="573">
        <v>3</v>
      </c>
      <c r="J270" s="573"/>
      <c r="K270" s="572">
        <v>4</v>
      </c>
      <c r="L270" s="572"/>
      <c r="M270" s="136" t="s">
        <v>2</v>
      </c>
      <c r="N270" s="136" t="s">
        <v>3</v>
      </c>
      <c r="O270" s="137" t="s">
        <v>7</v>
      </c>
      <c r="P270" s="138"/>
      <c r="Q270" s="49" t="s">
        <v>54</v>
      </c>
      <c r="R270" s="50"/>
    </row>
    <row r="271" spans="1:20" ht="13.5" customHeight="1">
      <c r="A271" s="81">
        <v>1</v>
      </c>
      <c r="B271" s="209">
        <v>201</v>
      </c>
      <c r="C271" s="212" t="str">
        <f>IF(ISNA(MATCH(B271,spisak!$F$4:$F$260,0)),"",INDEX(spisak!$C$4:$C$260,MATCH(B271,spisak!$F$4:$F$260,0)))</f>
        <v/>
      </c>
      <c r="D271" s="173" t="str">
        <f>IF(ISNA(MATCH(B271,spisak!$F$4:$F$260,0)),"bye",INDEX(spisak!$B$4:$B$260,MATCH(B271,spisak!$F$4:$F$260,0)))</f>
        <v>bye</v>
      </c>
      <c r="E271" s="139"/>
      <c r="F271" s="140"/>
      <c r="G271" s="574" t="str">
        <f t="array" ref="G271">INDEX(E276:E281,MATCH(D271&amp;D272,C276:C281&amp;D276:D281,0))&amp;"/"&amp;INDEX(F276:F281,MATCH(D271&amp;D272,C276:C281&amp;D276:D281,0))</f>
        <v>/</v>
      </c>
      <c r="H271" s="575"/>
      <c r="I271" s="574" t="str">
        <f t="array" ref="I271">INDEX(E276:E281,MATCH(D271&amp;D273,C276:C281&amp;D276:D281,0))&amp;"/"&amp;INDEX(F276:F281,MATCH(D271&amp;D273,C276:C281&amp;D276:D281,0))</f>
        <v>/</v>
      </c>
      <c r="J271" s="575"/>
      <c r="K271" s="574" t="str">
        <f t="array" ref="K271">INDEX(E276:E281,MATCH(D271&amp;D274,C276:C281&amp;D276:D281,0))&amp;"/"&amp;INDEX(F276:F281,MATCH(D271&amp;D274,C276:C281&amp;D276:D281,0))</f>
        <v>/</v>
      </c>
      <c r="L271" s="575"/>
      <c r="M271" s="141" t="str">
        <f>IF(ISBLANK(partije!$J$2),"",COUNTIFS(C276:C281,D271,E276:E281,3)+COUNTIFS(D276:D281,D271,F276:F281,3))</f>
        <v/>
      </c>
      <c r="N271" s="141" t="str">
        <f>IF(ISBLANK(partije!$J$2),"",COUNTIFS(C276:C281,D271,E276:E281,"&lt;3")+COUNTIFS(D276:D281,D271,F276:F281,"&lt;3"))</f>
        <v/>
      </c>
      <c r="O271" s="142"/>
      <c r="P271" s="131">
        <v>1</v>
      </c>
      <c r="Q271" s="88" t="e">
        <f>IF(ISBLANK(D271),"*",INDEX(D271:D274,MATCH(P271,O271:O274,0)))</f>
        <v>#N/A</v>
      </c>
      <c r="R271" s="89"/>
    </row>
    <row r="272" spans="1:20" ht="13.5" customHeight="1">
      <c r="A272" s="81">
        <v>2</v>
      </c>
      <c r="B272" s="209">
        <v>202</v>
      </c>
      <c r="C272" s="212" t="str">
        <f>IF(ISNA(MATCH(B272,spisak!$F$4:$F$260,0)),"",INDEX(spisak!$C$4:$C$260,MATCH(B272,spisak!$F$4:$F$260,0)))</f>
        <v/>
      </c>
      <c r="D272" s="173" t="str">
        <f>IF(ISNA(MATCH(B272,spisak!$F$4:$F$260,0)),"bye",INDEX(spisak!$B$4:$B$260,MATCH(B272,spisak!$F$4:$F$260,0)))</f>
        <v>bye</v>
      </c>
      <c r="E272" s="574" t="str">
        <f t="array" ref="E272">INDEX(F276:F281,MATCH(D271&amp;D272,C276:C281&amp;D276:D281,0))&amp;"/"&amp;INDEX(E276:E281,MATCH(D271&amp;D272,C276:C281&amp;D276:D281,0))</f>
        <v>/</v>
      </c>
      <c r="F272" s="575"/>
      <c r="G272" s="139"/>
      <c r="H272" s="140"/>
      <c r="I272" s="574" t="str">
        <f t="array" ref="I272">INDEX(E276:E281,MATCH(D272&amp;D273,C276:C281&amp;D276:D281,0))&amp;"/"&amp;INDEX(F276:F281,MATCH(D272&amp;D273,C276:C281&amp;D276:D281,0))</f>
        <v>/</v>
      </c>
      <c r="J272" s="575"/>
      <c r="K272" s="574" t="str">
        <f t="array" ref="K272">INDEX(E276:E281,MATCH(D272&amp;D274,C276:C281&amp;D276:D281,0))&amp;"/"&amp;INDEX(F276:F281,MATCH(D272&amp;D274,C276:C281&amp;D276:D281,0))</f>
        <v>/</v>
      </c>
      <c r="L272" s="575"/>
      <c r="M272" s="141" t="str">
        <f>IF(ISBLANK(partije!$J$2),"",COUNTIFS(C276:C281,D272,E276:E281,3)+COUNTIFS(D276:D281,D272,F276:F281,3))</f>
        <v/>
      </c>
      <c r="N272" s="141" t="str">
        <f>IF(ISBLANK(partije!$J$2),"",COUNTIFS(C276:C281,D272,E276:E281,"&lt;3")+COUNTIFS(D276:D281,D272,F276:F281,"&lt;3"))</f>
        <v/>
      </c>
      <c r="O272" s="142"/>
      <c r="P272" s="131">
        <v>2</v>
      </c>
      <c r="Q272" s="90" t="e">
        <f>IF(ISBLANK(D272),"*",INDEX(D271:D274,MATCH(P272,O271:O274,0)))</f>
        <v>#N/A</v>
      </c>
      <c r="R272" s="91"/>
    </row>
    <row r="273" spans="1:20" ht="13.5" customHeight="1">
      <c r="A273" s="81">
        <v>3</v>
      </c>
      <c r="B273" s="209">
        <v>203</v>
      </c>
      <c r="C273" s="212" t="str">
        <f>IF(ISNA(MATCH(B273,spisak!$F$4:$F$260,0)),"",INDEX(spisak!$C$4:$C$260,MATCH(B273,spisak!$F$4:$F$260,0)))</f>
        <v/>
      </c>
      <c r="D273" s="173" t="str">
        <f>IF(ISNA(MATCH(B273,spisak!$F$4:$F$260,0)),"bye",INDEX(spisak!$B$4:$B$260,MATCH(B273,spisak!$F$4:$F$260,0)))</f>
        <v>bye</v>
      </c>
      <c r="E273" s="574" t="str">
        <f t="array" ref="E273">INDEX(F276:F281,MATCH(D271&amp;D273,C276:C281&amp;D276:D281,0))&amp;"/"&amp;INDEX(E276:E281,MATCH(D271&amp;D273,C276:C281&amp;D276:D281,0))</f>
        <v>/</v>
      </c>
      <c r="F273" s="575"/>
      <c r="G273" s="574" t="str">
        <f t="array" ref="G273">INDEX(F276:F281,MATCH(D272&amp;D273,C276:C281&amp;D276:D281,0))&amp;"/"&amp;INDEX(E276:E281,MATCH(D272&amp;D273,C276:C281&amp;D276:D281,0))</f>
        <v>/</v>
      </c>
      <c r="H273" s="575"/>
      <c r="I273" s="139"/>
      <c r="J273" s="140"/>
      <c r="K273" s="574" t="str">
        <f t="array" ref="K273">INDEX(E276:E281,MATCH(D273&amp;D274,C276:C281&amp;D276:D281,0))&amp;"/"&amp;INDEX(F276:F281,MATCH(D273&amp;D274,C276:C281&amp;D276:D281,0))</f>
        <v>/</v>
      </c>
      <c r="L273" s="575"/>
      <c r="M273" s="141" t="str">
        <f>IF(ISBLANK(partije!$J$2),"",COUNTIFS(C276:C281,D273,E276:E281,3)+COUNTIFS(D276:D281,D273,F276:F281,3))</f>
        <v/>
      </c>
      <c r="N273" s="141" t="str">
        <f>IF(ISBLANK(partije!$J$2),"",COUNTIFS(C276:C281,D273,E276:E281,"&lt;3")+COUNTIFS(D276:D281,D273,F276:F281,"&lt;3"))</f>
        <v/>
      </c>
      <c r="O273" s="142"/>
      <c r="P273" s="131">
        <v>3</v>
      </c>
      <c r="Q273" s="90" t="e">
        <f>IF(ISBLANK(D273),"*",INDEX(D271:D274,MATCH(P273,O271:O274,0)))</f>
        <v>#N/A</v>
      </c>
      <c r="R273" s="91"/>
    </row>
    <row r="274" spans="1:20" ht="13.5" customHeight="1">
      <c r="A274" s="82">
        <v>4</v>
      </c>
      <c r="B274" s="210">
        <v>204</v>
      </c>
      <c r="C274" s="213" t="str">
        <f>IF(ISNA(MATCH(B274,spisak!$F$4:$F$260,0)),"",INDEX(spisak!$C$4:$C$260,MATCH(B274,spisak!$F$4:$F$260,0)))</f>
        <v/>
      </c>
      <c r="D274" s="174" t="str">
        <f>IF(ISNA(MATCH(B274,spisak!$F$4:$F$260,0)),"bye",INDEX(spisak!$B$4:$B$260,MATCH(B274,spisak!$F$4:$F$260,0)))</f>
        <v>bye</v>
      </c>
      <c r="E274" s="576" t="str">
        <f t="array" ref="E274">INDEX(F276:F281,MATCH(D271&amp;D274,C276:C281&amp;D276:D281,0))&amp;"/"&amp;INDEX(E276:E281,MATCH(D271&amp;D274,C276:C281&amp;D276:D281,0))</f>
        <v>/</v>
      </c>
      <c r="F274" s="577"/>
      <c r="G274" s="576" t="str">
        <f t="array" ref="G274">INDEX(F276:F281,MATCH(D272&amp;D274,C276:C281&amp;D276:D281,0))&amp;"/"&amp;INDEX(E276:E281,MATCH(D272&amp;D274,C276:C281&amp;D276:D281,0))</f>
        <v>/</v>
      </c>
      <c r="H274" s="577"/>
      <c r="I274" s="576" t="str">
        <f t="array" ref="I274">INDEX(F276:F281,MATCH(D273&amp;D274,C276:C281&amp;D276:D281,0))&amp;"/"&amp;INDEX(E276:E281,MATCH(D273&amp;D274,C276:C281&amp;D276:D281,0))</f>
        <v>/</v>
      </c>
      <c r="J274" s="577"/>
      <c r="K274" s="139"/>
      <c r="L274" s="140"/>
      <c r="M274" s="143" t="str">
        <f>IF(ISBLANK(partije!$J$2),"",COUNTIFS(C276:C281,D274,E276:E281,3)+COUNTIFS(D276:D281,D274,F276:F281,3))</f>
        <v/>
      </c>
      <c r="N274" s="143" t="str">
        <f>IF(ISBLANK(partije!$J$2),"",COUNTIFS(C276:C281,D274,E276:E281,"&lt;3")+COUNTIFS(D276:D281,D274,F276:F281,"&lt;3"))</f>
        <v/>
      </c>
      <c r="O274" s="144"/>
      <c r="P274" s="131">
        <v>4</v>
      </c>
      <c r="Q274" s="90" t="e">
        <f>IF(ISBLANK(D274),"*",INDEX(D271:D274,MATCH(P274,O271:O274,0)))</f>
        <v>#N/A</v>
      </c>
      <c r="R274" s="91"/>
    </row>
    <row r="275" spans="1:20" ht="13.5" hidden="1" customHeight="1">
      <c r="A275" s="567"/>
      <c r="B275" s="567"/>
      <c r="C275" s="169"/>
      <c r="E275" s="568" t="s">
        <v>10</v>
      </c>
      <c r="F275" s="568"/>
      <c r="G275" s="569" t="s">
        <v>11</v>
      </c>
      <c r="H275" s="569"/>
      <c r="I275" s="570" t="s">
        <v>4</v>
      </c>
      <c r="J275" s="570"/>
      <c r="K275" s="578" t="s">
        <v>12</v>
      </c>
      <c r="L275" s="578"/>
      <c r="M275" s="197" t="s">
        <v>5</v>
      </c>
      <c r="N275" s="197" t="s">
        <v>6</v>
      </c>
      <c r="O275" s="198" t="s">
        <v>8</v>
      </c>
      <c r="P275" s="199" t="s">
        <v>9</v>
      </c>
      <c r="Q275" s="13"/>
      <c r="R275" s="13"/>
      <c r="S275" s="579" t="s">
        <v>125</v>
      </c>
      <c r="T275" s="579"/>
    </row>
    <row r="276" spans="1:20" ht="13.5" hidden="1" customHeight="1">
      <c r="A276" s="95" t="str">
        <f>IF(ISBLANK(partije!D40),"",partije!D40)</f>
        <v/>
      </c>
      <c r="B276" s="96" t="str">
        <f>IF(ISBLANK(partije!E40),"",partije!E40)</f>
        <v/>
      </c>
      <c r="C276" s="147" t="str">
        <f>INDEX(D271:D274,MATCH(S276,A271:A274,0))</f>
        <v>bye</v>
      </c>
      <c r="D276" s="175" t="str">
        <f>INDEX(D271:D274,MATCH(T276,A271:A274,0))</f>
        <v>bye</v>
      </c>
      <c r="E276" s="148" t="str">
        <f>IF(ISBLANK(partije!J40),"",partije!J40)</f>
        <v/>
      </c>
      <c r="F276" s="148" t="str">
        <f>IF(ISBLANK(partije!K40),"",partije!K40)</f>
        <v/>
      </c>
      <c r="G276" s="580" t="str">
        <f>IF(ISBLANK(partije!L40),"",partije!L40)</f>
        <v/>
      </c>
      <c r="H276" s="580"/>
      <c r="I276" s="580" t="str">
        <f>IF(ISBLANK(partije!M40),"",partije!M40)</f>
        <v/>
      </c>
      <c r="J276" s="580"/>
      <c r="K276" s="580" t="str">
        <f>IF(ISBLANK(partije!N40),"",partije!N40)</f>
        <v/>
      </c>
      <c r="L276" s="580" t="str">
        <f>IF(ISBLANK(partije!M40),"",partije!M40)</f>
        <v/>
      </c>
      <c r="M276" s="150" t="str">
        <f>IF(ISBLANK(partije!O40),"",partije!O40)</f>
        <v/>
      </c>
      <c r="N276" s="149" t="str">
        <f>IF(ISBLANK(partije!P40),"",partije!P40)</f>
        <v/>
      </c>
      <c r="O276" s="149" t="str">
        <f>IF(ISBLANK(partije!Q40),"",partije!Q40)</f>
        <v/>
      </c>
      <c r="P276" s="151" t="str">
        <f>IF(ISBLANK(partije!R40),"",partije!R40)</f>
        <v/>
      </c>
      <c r="S276" s="92">
        <f>$S$10</f>
        <v>1</v>
      </c>
      <c r="T276" s="84">
        <f>$T$10</f>
        <v>3</v>
      </c>
    </row>
    <row r="277" spans="1:20" ht="13.5" hidden="1" customHeight="1">
      <c r="A277" s="97" t="str">
        <f>IF(ISBLANK(partije!D41),"",partije!D41)</f>
        <v/>
      </c>
      <c r="B277" s="98" t="str">
        <f>IF(ISBLANK(partije!E41),"",partije!E41)</f>
        <v/>
      </c>
      <c r="C277" s="152" t="str">
        <f>INDEX(D271:D274,MATCH(S277,A271:A274,0))</f>
        <v>bye</v>
      </c>
      <c r="D277" s="176" t="str">
        <f>INDEX(D271:D274,MATCH(T277,A271:A274,0))</f>
        <v>bye</v>
      </c>
      <c r="E277" s="153" t="str">
        <f>IF(ISBLANK(partije!J41),"",partije!J41)</f>
        <v/>
      </c>
      <c r="F277" s="153" t="str">
        <f>IF(ISBLANK(partije!K41),"",partije!K41)</f>
        <v/>
      </c>
      <c r="G277" s="581" t="str">
        <f>IF(ISBLANK(partije!L41),"",partije!L41)</f>
        <v/>
      </c>
      <c r="H277" s="581"/>
      <c r="I277" s="581" t="str">
        <f>IF(ISBLANK(partije!M41),"",partije!M41)</f>
        <v/>
      </c>
      <c r="J277" s="581"/>
      <c r="K277" s="581" t="str">
        <f>IF(ISBLANK(partije!N41),"",partije!N41)</f>
        <v/>
      </c>
      <c r="L277" s="581" t="str">
        <f>IF(ISBLANK(partije!M41),"",partije!M41)</f>
        <v/>
      </c>
      <c r="M277" s="155" t="str">
        <f>IF(ISBLANK(partije!O41),"",partije!O41)</f>
        <v/>
      </c>
      <c r="N277" s="154" t="str">
        <f>IF(ISBLANK(partije!P41),"",partije!P41)</f>
        <v/>
      </c>
      <c r="O277" s="154" t="str">
        <f>IF(ISBLANK(partije!Q41),"",partije!Q41)</f>
        <v/>
      </c>
      <c r="P277" s="156" t="str">
        <f>IF(ISBLANK(partije!R41),"",partije!R41)</f>
        <v/>
      </c>
      <c r="S277" s="93">
        <f>$S$11</f>
        <v>2</v>
      </c>
      <c r="T277" s="85">
        <f>$T$11</f>
        <v>4</v>
      </c>
    </row>
    <row r="278" spans="1:20" ht="13.5" hidden="1" customHeight="1">
      <c r="A278" s="97" t="str">
        <f>IF(ISBLANK(partije!D106),"",partije!D106)</f>
        <v/>
      </c>
      <c r="B278" s="98" t="str">
        <f>IF(ISBLANK(partije!E106),"",partije!E106)</f>
        <v/>
      </c>
      <c r="C278" s="152" t="str">
        <f>INDEX(D271:D274,MATCH(S278,A271:A274,0))</f>
        <v>bye</v>
      </c>
      <c r="D278" s="176" t="str">
        <f>INDEX(D271:D274,MATCH(T278,A271:A274,0))</f>
        <v>bye</v>
      </c>
      <c r="E278" s="153" t="str">
        <f>IF(ISBLANK(partije!J106),"",partije!J106)</f>
        <v/>
      </c>
      <c r="F278" s="153" t="str">
        <f>IF(ISBLANK(partije!K106),"",partije!K106)</f>
        <v/>
      </c>
      <c r="G278" s="581" t="str">
        <f>IF(ISBLANK(partije!L106),"",partije!L106)</f>
        <v/>
      </c>
      <c r="H278" s="581"/>
      <c r="I278" s="581" t="str">
        <f>IF(ISBLANK(partije!M106),"",partije!M106)</f>
        <v/>
      </c>
      <c r="J278" s="581"/>
      <c r="K278" s="581" t="str">
        <f>IF(ISBLANK(partije!N106),"",partije!N106)</f>
        <v/>
      </c>
      <c r="L278" s="581" t="str">
        <f>IF(ISBLANK(partije!M106),"",partije!M106)</f>
        <v/>
      </c>
      <c r="M278" s="155" t="str">
        <f>IF(ISBLANK(partije!O106),"",partije!O106)</f>
        <v/>
      </c>
      <c r="N278" s="154" t="str">
        <f>IF(ISBLANK(partije!P106),"",partije!P106)</f>
        <v/>
      </c>
      <c r="O278" s="154" t="str">
        <f>IF(ISBLANK(partije!Q106),"",partije!Q106)</f>
        <v/>
      </c>
      <c r="P278" s="156" t="str">
        <f>IF(ISBLANK(partije!R106),"",partije!R106)</f>
        <v/>
      </c>
      <c r="S278" s="93">
        <f>$S$12</f>
        <v>1</v>
      </c>
      <c r="T278" s="85">
        <f>$T$12</f>
        <v>2</v>
      </c>
    </row>
    <row r="279" spans="1:20" ht="13.5" hidden="1" customHeight="1">
      <c r="A279" s="97" t="str">
        <f>IF(ISBLANK(partije!D107),"",partije!D107)</f>
        <v/>
      </c>
      <c r="B279" s="98" t="str">
        <f>IF(ISBLANK(partije!E107),"",partije!E107)</f>
        <v/>
      </c>
      <c r="C279" s="152" t="str">
        <f>INDEX(D271:D274,MATCH(S279,A271:A274,0))</f>
        <v>bye</v>
      </c>
      <c r="D279" s="176" t="str">
        <f>INDEX(D271:D274,MATCH(T279,A271:A274,0))</f>
        <v>bye</v>
      </c>
      <c r="E279" s="153" t="str">
        <f>IF(ISBLANK(partije!J107),"",partije!J107)</f>
        <v/>
      </c>
      <c r="F279" s="153" t="str">
        <f>IF(ISBLANK(partije!K107),"",partije!K107)</f>
        <v/>
      </c>
      <c r="G279" s="581" t="str">
        <f>IF(ISBLANK(partije!L107),"",partije!L107)</f>
        <v/>
      </c>
      <c r="H279" s="581"/>
      <c r="I279" s="581" t="str">
        <f>IF(ISBLANK(partije!M107),"",partije!M107)</f>
        <v/>
      </c>
      <c r="J279" s="581"/>
      <c r="K279" s="581" t="str">
        <f>IF(ISBLANK(partije!N107),"",partije!N107)</f>
        <v/>
      </c>
      <c r="L279" s="581" t="str">
        <f>IF(ISBLANK(partije!M107),"",partije!M107)</f>
        <v/>
      </c>
      <c r="M279" s="155" t="str">
        <f>IF(ISBLANK(partije!O107),"",partije!O107)</f>
        <v/>
      </c>
      <c r="N279" s="154" t="str">
        <f>IF(ISBLANK(partije!P107),"",partije!P107)</f>
        <v/>
      </c>
      <c r="O279" s="154" t="str">
        <f>IF(ISBLANK(partije!Q107),"",partije!Q107)</f>
        <v/>
      </c>
      <c r="P279" s="156" t="str">
        <f>IF(ISBLANK(partije!R107),"",partije!R107)</f>
        <v/>
      </c>
      <c r="S279" s="93">
        <f>$S$13</f>
        <v>3</v>
      </c>
      <c r="T279" s="85">
        <f>$T$13</f>
        <v>4</v>
      </c>
    </row>
    <row r="280" spans="1:20" ht="13.5" hidden="1" customHeight="1">
      <c r="A280" s="97" t="str">
        <f>IF(ISBLANK(partije!D172),"",partije!D172)</f>
        <v/>
      </c>
      <c r="B280" s="98" t="str">
        <f>IF(ISBLANK(partije!E172),"",partije!E172)</f>
        <v/>
      </c>
      <c r="C280" s="152" t="str">
        <f>INDEX(D271:D274,MATCH(S280,A271:A274,0))</f>
        <v>bye</v>
      </c>
      <c r="D280" s="176" t="str">
        <f>INDEX(D271:D274,MATCH(T280,A271:A274,0))</f>
        <v>bye</v>
      </c>
      <c r="E280" s="153" t="str">
        <f>IF(ISBLANK(partije!J172),"",partije!J172)</f>
        <v/>
      </c>
      <c r="F280" s="153" t="str">
        <f>IF(ISBLANK(partije!K172),"",partije!K172)</f>
        <v/>
      </c>
      <c r="G280" s="581" t="str">
        <f>IF(ISBLANK(partije!L172),"",partije!L172)</f>
        <v/>
      </c>
      <c r="H280" s="581"/>
      <c r="I280" s="581" t="str">
        <f>IF(ISBLANK(partije!M172),"",partije!M172)</f>
        <v/>
      </c>
      <c r="J280" s="581"/>
      <c r="K280" s="581" t="str">
        <f>IF(ISBLANK(partije!N172),"",partije!N172)</f>
        <v/>
      </c>
      <c r="L280" s="581" t="str">
        <f>IF(ISBLANK(partije!M172),"",partije!M172)</f>
        <v/>
      </c>
      <c r="M280" s="155" t="str">
        <f>IF(ISBLANK(partije!O172),"",partije!O172)</f>
        <v/>
      </c>
      <c r="N280" s="154" t="str">
        <f>IF(ISBLANK(partije!P172),"",partije!P172)</f>
        <v/>
      </c>
      <c r="O280" s="154" t="str">
        <f>IF(ISBLANK(partije!Q172),"",partije!Q172)</f>
        <v/>
      </c>
      <c r="P280" s="156" t="str">
        <f>IF(ISBLANK(partije!R172),"",partije!R172)</f>
        <v/>
      </c>
      <c r="S280" s="93">
        <f>$S$14</f>
        <v>1</v>
      </c>
      <c r="T280" s="85">
        <f>$T$14</f>
        <v>4</v>
      </c>
    </row>
    <row r="281" spans="1:20" ht="13.5" hidden="1" customHeight="1">
      <c r="A281" s="99" t="str">
        <f>IF(ISBLANK(partije!D173),"",partije!D173)</f>
        <v/>
      </c>
      <c r="B281" s="100" t="str">
        <f>IF(ISBLANK(partije!E173),"",partije!E173)</f>
        <v/>
      </c>
      <c r="C281" s="157" t="str">
        <f>INDEX(D271:D274,MATCH(S281,A271:A274,0))</f>
        <v>bye</v>
      </c>
      <c r="D281" s="177" t="str">
        <f>INDEX(D271:D274,MATCH(T281,A271:A274,0))</f>
        <v>bye</v>
      </c>
      <c r="E281" s="158" t="str">
        <f>IF(ISBLANK(partije!J173),"",partije!J173)</f>
        <v/>
      </c>
      <c r="F281" s="158" t="str">
        <f>IF(ISBLANK(partije!K173),"",partije!K173)</f>
        <v/>
      </c>
      <c r="G281" s="571" t="str">
        <f>IF(ISBLANK(partije!L173),"",partije!L173)</f>
        <v/>
      </c>
      <c r="H281" s="571"/>
      <c r="I281" s="571" t="str">
        <f>IF(ISBLANK(partije!M173),"",partije!M173)</f>
        <v/>
      </c>
      <c r="J281" s="571"/>
      <c r="K281" s="571" t="str">
        <f>IF(ISBLANK(partije!N173),"",partije!N173)</f>
        <v/>
      </c>
      <c r="L281" s="571" t="str">
        <f>IF(ISBLANK(partije!M173),"",partije!M173)</f>
        <v/>
      </c>
      <c r="M281" s="160" t="str">
        <f>IF(ISBLANK(partije!O173),"",partije!O173)</f>
        <v/>
      </c>
      <c r="N281" s="159" t="str">
        <f>IF(ISBLANK(partije!P173),"",partije!P173)</f>
        <v/>
      </c>
      <c r="O281" s="159" t="str">
        <f>IF(ISBLANK(partije!Q173),"",partije!Q173)</f>
        <v/>
      </c>
      <c r="P281" s="161" t="str">
        <f>IF(ISBLANK(partije!R173),"",partije!R173)</f>
        <v/>
      </c>
      <c r="S281" s="94">
        <f>$S$15</f>
        <v>2</v>
      </c>
      <c r="T281" s="86">
        <f>$T$15</f>
        <v>3</v>
      </c>
    </row>
    <row r="283" spans="1:20" ht="13.5" customHeight="1">
      <c r="B283" s="12"/>
      <c r="C283" s="168"/>
      <c r="D283" s="145" t="s">
        <v>46</v>
      </c>
      <c r="E283" s="132"/>
      <c r="F283" s="132"/>
      <c r="G283" s="132"/>
      <c r="H283" s="132"/>
      <c r="I283" s="133"/>
      <c r="J283" s="133"/>
      <c r="K283" s="132"/>
      <c r="L283" s="132"/>
      <c r="M283" s="132"/>
      <c r="N283" s="134"/>
      <c r="O283" s="135"/>
      <c r="P283" s="132"/>
      <c r="Q283" s="13"/>
      <c r="R283" s="13"/>
    </row>
    <row r="284" spans="1:20" ht="13.5" customHeight="1">
      <c r="B284" s="208" t="s">
        <v>0</v>
      </c>
      <c r="C284" s="211"/>
      <c r="D284" s="172" t="s">
        <v>1</v>
      </c>
      <c r="E284" s="572">
        <v>1</v>
      </c>
      <c r="F284" s="572"/>
      <c r="G284" s="572">
        <v>2</v>
      </c>
      <c r="H284" s="572"/>
      <c r="I284" s="573">
        <v>3</v>
      </c>
      <c r="J284" s="573"/>
      <c r="K284" s="572">
        <v>4</v>
      </c>
      <c r="L284" s="572"/>
      <c r="M284" s="136" t="s">
        <v>2</v>
      </c>
      <c r="N284" s="136" t="s">
        <v>3</v>
      </c>
      <c r="O284" s="137" t="s">
        <v>7</v>
      </c>
      <c r="P284" s="138"/>
      <c r="Q284" s="49" t="s">
        <v>53</v>
      </c>
      <c r="R284" s="50"/>
    </row>
    <row r="285" spans="1:20" ht="13.5" customHeight="1">
      <c r="A285" s="81">
        <v>1</v>
      </c>
      <c r="B285" s="209">
        <v>211</v>
      </c>
      <c r="C285" s="212" t="str">
        <f>IF(ISNA(MATCH(B285,spisak!$F$4:$F$260,0)),"",INDEX(spisak!$C$4:$C$260,MATCH(B285,spisak!$F$4:$F$260,0)))</f>
        <v/>
      </c>
      <c r="D285" s="173" t="str">
        <f>IF(ISNA(MATCH(B285,spisak!$F$4:$F$260,0)),"bye",INDEX(spisak!$B$4:$B$260,MATCH(B285,spisak!$F$4:$F$260,0)))</f>
        <v>bye</v>
      </c>
      <c r="E285" s="139"/>
      <c r="F285" s="140"/>
      <c r="G285" s="574" t="str">
        <f t="array" ref="G285">INDEX(E290:E295,MATCH(D285&amp;D286,C290:C295&amp;D290:D295,0))&amp;"/"&amp;INDEX(F290:F295,MATCH(D285&amp;D286,C290:C295&amp;D290:D295,0))</f>
        <v>/</v>
      </c>
      <c r="H285" s="575"/>
      <c r="I285" s="574" t="str">
        <f t="array" ref="I285">INDEX(E290:E295,MATCH(D285&amp;D287,C290:C295&amp;D290:D295,0))&amp;"/"&amp;INDEX(F290:F295,MATCH(D285&amp;D287,C290:C295&amp;D290:D295,0))</f>
        <v>/</v>
      </c>
      <c r="J285" s="575"/>
      <c r="K285" s="574" t="str">
        <f t="array" ref="K285">INDEX(E290:E295,MATCH(D285&amp;D288,C290:C295&amp;D290:D295,0))&amp;"/"&amp;INDEX(F290:F295,MATCH(D285&amp;D288,C290:C295&amp;D290:D295,0))</f>
        <v>/</v>
      </c>
      <c r="L285" s="575"/>
      <c r="M285" s="141" t="str">
        <f>IF(ISBLANK(partije!$J$2),"",COUNTIFS(C290:C295,D285,E290:E295,3)+COUNTIFS(D290:D295,D285,F290:F295,3))</f>
        <v/>
      </c>
      <c r="N285" s="141" t="str">
        <f>IF(ISBLANK(partije!$J$2),"",COUNTIFS(C290:C295,D285,E290:E295,"&lt;3")+COUNTIFS(D290:D295,D285,F290:F295,"&lt;3"))</f>
        <v/>
      </c>
      <c r="O285" s="142"/>
      <c r="P285" s="131">
        <v>1</v>
      </c>
      <c r="Q285" s="88" t="e">
        <f>IF(ISBLANK(D285),"*",INDEX(D285:D288,MATCH(P285,O285:O288,0)))</f>
        <v>#N/A</v>
      </c>
      <c r="R285" s="89"/>
    </row>
    <row r="286" spans="1:20" ht="13.5" customHeight="1">
      <c r="A286" s="81">
        <v>2</v>
      </c>
      <c r="B286" s="209">
        <v>212</v>
      </c>
      <c r="C286" s="212" t="str">
        <f>IF(ISNA(MATCH(B286,spisak!$F$4:$F$260,0)),"",INDEX(spisak!$C$4:$C$260,MATCH(B286,spisak!$F$4:$F$260,0)))</f>
        <v/>
      </c>
      <c r="D286" s="173" t="str">
        <f>IF(ISNA(MATCH(B286,spisak!$F$4:$F$260,0)),"bye",INDEX(spisak!$B$4:$B$260,MATCH(B286,spisak!$F$4:$F$260,0)))</f>
        <v>bye</v>
      </c>
      <c r="E286" s="574" t="str">
        <f t="array" ref="E286">INDEX(F290:F295,MATCH(D285&amp;D286,C290:C295&amp;D290:D295,0))&amp;"/"&amp;INDEX(E290:E295,MATCH(D285&amp;D286,C290:C295&amp;D290:D295,0))</f>
        <v>/</v>
      </c>
      <c r="F286" s="575"/>
      <c r="G286" s="139"/>
      <c r="H286" s="140"/>
      <c r="I286" s="574" t="str">
        <f t="array" ref="I286">INDEX(E290:E295,MATCH(D286&amp;D287,C290:C295&amp;D290:D295,0))&amp;"/"&amp;INDEX(F290:F295,MATCH(D286&amp;D287,C290:C295&amp;D290:D295,0))</f>
        <v>/</v>
      </c>
      <c r="J286" s="575"/>
      <c r="K286" s="574" t="str">
        <f t="array" ref="K286">INDEX(E290:E295,MATCH(D286&amp;D288,C290:C295&amp;D290:D295,0))&amp;"/"&amp;INDEX(F290:F295,MATCH(D286&amp;D288,C290:C295&amp;D290:D295,0))</f>
        <v>/</v>
      </c>
      <c r="L286" s="575"/>
      <c r="M286" s="141" t="str">
        <f>IF(ISBLANK(partije!$J$2),"",COUNTIFS(C290:C295,D286,E290:E295,3)+COUNTIFS(D290:D295,D286,F290:F295,3))</f>
        <v/>
      </c>
      <c r="N286" s="141" t="str">
        <f>IF(ISBLANK(partije!$J$2),"",COUNTIFS(C290:C295,D286,E290:E295,"&lt;3")+COUNTIFS(D290:D295,D286,F290:F295,"&lt;3"))</f>
        <v/>
      </c>
      <c r="O286" s="142"/>
      <c r="P286" s="131">
        <v>2</v>
      </c>
      <c r="Q286" s="90" t="e">
        <f>IF(ISBLANK(D286),"*",INDEX(D285:D288,MATCH(P286,O285:O288,0)))</f>
        <v>#N/A</v>
      </c>
      <c r="R286" s="91"/>
    </row>
    <row r="287" spans="1:20" ht="13.5" customHeight="1">
      <c r="A287" s="81">
        <v>3</v>
      </c>
      <c r="B287" s="209">
        <v>213</v>
      </c>
      <c r="C287" s="212" t="str">
        <f>IF(ISNA(MATCH(B287,spisak!$F$4:$F$260,0)),"",INDEX(spisak!$C$4:$C$260,MATCH(B287,spisak!$F$4:$F$260,0)))</f>
        <v/>
      </c>
      <c r="D287" s="173" t="str">
        <f>IF(ISNA(MATCH(B287,spisak!$F$4:$F$260,0)),"bye",INDEX(spisak!$B$4:$B$260,MATCH(B287,spisak!$F$4:$F$260,0)))</f>
        <v>bye</v>
      </c>
      <c r="E287" s="574" t="str">
        <f t="array" ref="E287">INDEX(F290:F295,MATCH(D285&amp;D287,C290:C295&amp;D290:D295,0))&amp;"/"&amp;INDEX(E290:E295,MATCH(D285&amp;D287,C290:C295&amp;D290:D295,0))</f>
        <v>/</v>
      </c>
      <c r="F287" s="575"/>
      <c r="G287" s="574" t="str">
        <f t="array" ref="G287">INDEX(F290:F295,MATCH(D286&amp;D287,C290:C295&amp;D290:D295,0))&amp;"/"&amp;INDEX(E290:E295,MATCH(D286&amp;D287,C290:C295&amp;D290:D295,0))</f>
        <v>/</v>
      </c>
      <c r="H287" s="575"/>
      <c r="I287" s="139"/>
      <c r="J287" s="140"/>
      <c r="K287" s="574" t="str">
        <f t="array" ref="K287">INDEX(E290:E295,MATCH(D287&amp;D288,C290:C295&amp;D290:D295,0))&amp;"/"&amp;INDEX(F290:F295,MATCH(D287&amp;D288,C290:C295&amp;D290:D295,0))</f>
        <v>/</v>
      </c>
      <c r="L287" s="575"/>
      <c r="M287" s="141" t="str">
        <f>IF(ISBLANK(partije!$J$2),"",COUNTIFS(C290:C295,D287,E290:E295,3)+COUNTIFS(D290:D295,D287,F290:F295,3))</f>
        <v/>
      </c>
      <c r="N287" s="141" t="str">
        <f>IF(ISBLANK(partije!$J$2),"",COUNTIFS(C290:C295,D287,E290:E295,"&lt;3")+COUNTIFS(D290:D295,D287,F290:F295,"&lt;3"))</f>
        <v/>
      </c>
      <c r="O287" s="142"/>
      <c r="P287" s="131">
        <v>3</v>
      </c>
      <c r="Q287" s="90" t="e">
        <f>IF(ISBLANK(D287),"*",INDEX(D285:D288,MATCH(P287,O285:O288,0)))</f>
        <v>#N/A</v>
      </c>
      <c r="R287" s="91"/>
    </row>
    <row r="288" spans="1:20" ht="13.5" customHeight="1">
      <c r="A288" s="82">
        <v>4</v>
      </c>
      <c r="B288" s="210">
        <v>214</v>
      </c>
      <c r="C288" s="213" t="str">
        <f>IF(ISNA(MATCH(B288,spisak!$F$4:$F$260,0)),"",INDEX(spisak!$C$4:$C$260,MATCH(B288,spisak!$F$4:$F$260,0)))</f>
        <v/>
      </c>
      <c r="D288" s="174" t="str">
        <f>IF(ISNA(MATCH(B288,spisak!$F$4:$F$260,0)),"bye",INDEX(spisak!$B$4:$B$260,MATCH(B288,spisak!$F$4:$F$260,0)))</f>
        <v>bye</v>
      </c>
      <c r="E288" s="576" t="str">
        <f t="array" ref="E288">INDEX(F290:F295,MATCH(D285&amp;D288,C290:C295&amp;D290:D295,0))&amp;"/"&amp;INDEX(E290:E295,MATCH(D285&amp;D288,C290:C295&amp;D290:D295,0))</f>
        <v>/</v>
      </c>
      <c r="F288" s="577"/>
      <c r="G288" s="576" t="str">
        <f t="array" ref="G288">INDEX(F290:F295,MATCH(D286&amp;D288,C290:C295&amp;D290:D295,0))&amp;"/"&amp;INDEX(E290:E295,MATCH(D286&amp;D288,C290:C295&amp;D290:D295,0))</f>
        <v>/</v>
      </c>
      <c r="H288" s="577"/>
      <c r="I288" s="576" t="str">
        <f t="array" ref="I288">INDEX(F290:F295,MATCH(D287&amp;D288,C290:C295&amp;D290:D295,0))&amp;"/"&amp;INDEX(E290:E295,MATCH(D287&amp;D288,C290:C295&amp;D290:D295,0))</f>
        <v>/</v>
      </c>
      <c r="J288" s="577"/>
      <c r="K288" s="139"/>
      <c r="L288" s="140"/>
      <c r="M288" s="143" t="str">
        <f>IF(ISBLANK(partije!$J$2),"",COUNTIFS(C290:C295,D288,E290:E295,3)+COUNTIFS(D290:D295,D288,F290:F295,3))</f>
        <v/>
      </c>
      <c r="N288" s="143" t="str">
        <f>IF(ISBLANK(partije!$J$2),"",COUNTIFS(C290:C295,D288,E290:E295,"&lt;3")+COUNTIFS(D290:D295,D288,F290:F295,"&lt;3"))</f>
        <v/>
      </c>
      <c r="O288" s="144"/>
      <c r="P288" s="131">
        <v>4</v>
      </c>
      <c r="Q288" s="90" t="e">
        <f>IF(ISBLANK(D288),"*",INDEX(D285:D288,MATCH(P288,O285:O288,0)))</f>
        <v>#N/A</v>
      </c>
      <c r="R288" s="91"/>
    </row>
    <row r="289" spans="1:20" ht="13.5" hidden="1" customHeight="1">
      <c r="A289" s="567"/>
      <c r="B289" s="567"/>
      <c r="C289" s="169"/>
      <c r="E289" s="568" t="s">
        <v>10</v>
      </c>
      <c r="F289" s="568"/>
      <c r="G289" s="569" t="s">
        <v>11</v>
      </c>
      <c r="H289" s="569"/>
      <c r="I289" s="570" t="s">
        <v>4</v>
      </c>
      <c r="J289" s="570"/>
      <c r="K289" s="578" t="s">
        <v>12</v>
      </c>
      <c r="L289" s="578"/>
      <c r="M289" s="197" t="s">
        <v>5</v>
      </c>
      <c r="N289" s="197" t="s">
        <v>6</v>
      </c>
      <c r="O289" s="198" t="s">
        <v>8</v>
      </c>
      <c r="P289" s="199" t="s">
        <v>9</v>
      </c>
      <c r="Q289" s="13"/>
      <c r="R289" s="13"/>
      <c r="S289" s="579" t="s">
        <v>125</v>
      </c>
      <c r="T289" s="579"/>
    </row>
    <row r="290" spans="1:20" ht="13.5" hidden="1" customHeight="1">
      <c r="A290" s="95" t="str">
        <f>IF(ISBLANK(partije!D42),"",partije!D42)</f>
        <v/>
      </c>
      <c r="B290" s="96" t="str">
        <f>IF(ISBLANK(partije!E42),"",partije!E42)</f>
        <v/>
      </c>
      <c r="C290" s="147" t="str">
        <f>INDEX(D285:D288,MATCH(S290,A285:A288,0))</f>
        <v>bye</v>
      </c>
      <c r="D290" s="175" t="str">
        <f>INDEX(D285:D288,MATCH(T290,A285:A288,0))</f>
        <v>bye</v>
      </c>
      <c r="E290" s="148" t="str">
        <f>IF(ISBLANK(partije!J42),"",partije!J42)</f>
        <v/>
      </c>
      <c r="F290" s="148" t="str">
        <f>IF(ISBLANK(partije!K42),"",partije!K42)</f>
        <v/>
      </c>
      <c r="G290" s="580" t="str">
        <f>IF(ISBLANK(partije!L42),"",partije!L42)</f>
        <v/>
      </c>
      <c r="H290" s="580"/>
      <c r="I290" s="580"/>
      <c r="J290" s="580" t="str">
        <f>IF(ISBLANK(partije!M42),"",partije!M42)</f>
        <v/>
      </c>
      <c r="K290" s="580" t="str">
        <f>IF(ISBLANK(partije!N42),"",partije!N42)</f>
        <v/>
      </c>
      <c r="L290" s="580" t="str">
        <f>IF(ISBLANK(partije!M42),"",partije!M42)</f>
        <v/>
      </c>
      <c r="M290" s="150" t="str">
        <f>IF(ISBLANK(partije!O42),"",partije!O42)</f>
        <v/>
      </c>
      <c r="N290" s="149" t="str">
        <f>IF(ISBLANK(partije!P42),"",partije!P42)</f>
        <v/>
      </c>
      <c r="O290" s="149" t="str">
        <f>IF(ISBLANK(partije!Q42),"",partije!Q42)</f>
        <v/>
      </c>
      <c r="P290" s="151" t="str">
        <f>IF(ISBLANK(partije!R42),"",partije!R42)</f>
        <v/>
      </c>
      <c r="S290" s="92">
        <f>$S$10</f>
        <v>1</v>
      </c>
      <c r="T290" s="84">
        <f>$T$10</f>
        <v>3</v>
      </c>
    </row>
    <row r="291" spans="1:20" ht="13.5" hidden="1" customHeight="1">
      <c r="A291" s="97" t="str">
        <f>IF(ISBLANK(partije!D43),"",partije!D43)</f>
        <v/>
      </c>
      <c r="B291" s="98" t="str">
        <f>IF(ISBLANK(partije!E43),"",partije!E43)</f>
        <v/>
      </c>
      <c r="C291" s="152" t="str">
        <f>INDEX(D285:D288,MATCH(S291,A285:A288,0))</f>
        <v>bye</v>
      </c>
      <c r="D291" s="176" t="str">
        <f>INDEX(D285:D288,MATCH(T291,A285:A288,0))</f>
        <v>bye</v>
      </c>
      <c r="E291" s="153" t="str">
        <f>IF(ISBLANK(partije!J43),"",partije!J43)</f>
        <v/>
      </c>
      <c r="F291" s="153" t="str">
        <f>IF(ISBLANK(partije!K43),"",partije!K43)</f>
        <v/>
      </c>
      <c r="G291" s="581" t="str">
        <f>IF(ISBLANK(partije!L43),"",partije!L43)</f>
        <v/>
      </c>
      <c r="H291" s="581"/>
      <c r="I291" s="581"/>
      <c r="J291" s="581" t="str">
        <f>IF(ISBLANK(partije!M43),"",partije!M43)</f>
        <v/>
      </c>
      <c r="K291" s="581" t="str">
        <f>IF(ISBLANK(partije!N43),"",partije!N43)</f>
        <v/>
      </c>
      <c r="L291" s="581" t="str">
        <f>IF(ISBLANK(partije!M43),"",partije!M43)</f>
        <v/>
      </c>
      <c r="M291" s="155" t="str">
        <f>IF(ISBLANK(partije!O43),"",partije!O43)</f>
        <v/>
      </c>
      <c r="N291" s="154" t="str">
        <f>IF(ISBLANK(partije!P43),"",partije!P43)</f>
        <v/>
      </c>
      <c r="O291" s="154" t="str">
        <f>IF(ISBLANK(partije!Q43),"",partije!Q43)</f>
        <v/>
      </c>
      <c r="P291" s="156" t="str">
        <f>IF(ISBLANK(partije!R43),"",partije!R43)</f>
        <v/>
      </c>
      <c r="S291" s="93">
        <f>$S$11</f>
        <v>2</v>
      </c>
      <c r="T291" s="85">
        <f>$T$11</f>
        <v>4</v>
      </c>
    </row>
    <row r="292" spans="1:20" ht="13.5" hidden="1" customHeight="1">
      <c r="A292" s="97" t="str">
        <f>IF(ISBLANK(partije!D108),"",partije!D108)</f>
        <v/>
      </c>
      <c r="B292" s="98" t="str">
        <f>IF(ISBLANK(partije!E108),"",partije!E108)</f>
        <v/>
      </c>
      <c r="C292" s="152" t="str">
        <f>INDEX(D285:D288,MATCH(S292,A285:A288,0))</f>
        <v>bye</v>
      </c>
      <c r="D292" s="176" t="str">
        <f>INDEX(D285:D288,MATCH(T292,A285:A288,0))</f>
        <v>bye</v>
      </c>
      <c r="E292" s="153" t="str">
        <f>IF(ISBLANK(partije!J108),"",partije!J108)</f>
        <v/>
      </c>
      <c r="F292" s="153" t="str">
        <f>IF(ISBLANK(partije!K108),"",partije!K108)</f>
        <v/>
      </c>
      <c r="G292" s="581" t="str">
        <f>IF(ISBLANK(partije!L108),"",partije!L108)</f>
        <v/>
      </c>
      <c r="H292" s="581"/>
      <c r="I292" s="581"/>
      <c r="J292" s="581" t="str">
        <f>IF(ISBLANK(partije!M108),"",partije!M108)</f>
        <v/>
      </c>
      <c r="K292" s="581" t="str">
        <f>IF(ISBLANK(partije!N108),"",partije!N108)</f>
        <v/>
      </c>
      <c r="L292" s="581" t="str">
        <f>IF(ISBLANK(partije!M108),"",partije!M108)</f>
        <v/>
      </c>
      <c r="M292" s="155" t="str">
        <f>IF(ISBLANK(partije!O108),"",partije!O108)</f>
        <v/>
      </c>
      <c r="N292" s="154" t="str">
        <f>IF(ISBLANK(partije!P108),"",partije!P108)</f>
        <v/>
      </c>
      <c r="O292" s="154" t="str">
        <f>IF(ISBLANK(partije!Q108),"",partije!Q108)</f>
        <v/>
      </c>
      <c r="P292" s="156" t="str">
        <f>IF(ISBLANK(partije!R108),"",partije!R108)</f>
        <v/>
      </c>
      <c r="S292" s="93">
        <f>$S$12</f>
        <v>1</v>
      </c>
      <c r="T292" s="85">
        <f>$T$12</f>
        <v>2</v>
      </c>
    </row>
    <row r="293" spans="1:20" ht="13.5" hidden="1" customHeight="1">
      <c r="A293" s="97" t="str">
        <f>IF(ISBLANK(partije!D109),"",partije!D109)</f>
        <v/>
      </c>
      <c r="B293" s="98" t="str">
        <f>IF(ISBLANK(partije!E109),"",partije!E109)</f>
        <v/>
      </c>
      <c r="C293" s="152" t="str">
        <f>INDEX(D285:D288,MATCH(S293,A285:A288,0))</f>
        <v>bye</v>
      </c>
      <c r="D293" s="176" t="str">
        <f>INDEX(D285:D288,MATCH(T293,A285:A288,0))</f>
        <v>bye</v>
      </c>
      <c r="E293" s="153" t="str">
        <f>IF(ISBLANK(partije!J109),"",partije!J109)</f>
        <v/>
      </c>
      <c r="F293" s="153" t="str">
        <f>IF(ISBLANK(partije!K109),"",partije!K109)</f>
        <v/>
      </c>
      <c r="G293" s="581" t="str">
        <f>IF(ISBLANK(partije!L109),"",partije!L109)</f>
        <v/>
      </c>
      <c r="H293" s="581"/>
      <c r="I293" s="581"/>
      <c r="J293" s="581" t="str">
        <f>IF(ISBLANK(partije!M109),"",partije!M109)</f>
        <v/>
      </c>
      <c r="K293" s="581" t="str">
        <f>IF(ISBLANK(partije!N109),"",partije!N109)</f>
        <v/>
      </c>
      <c r="L293" s="581" t="str">
        <f>IF(ISBLANK(partije!M109),"",partije!M109)</f>
        <v/>
      </c>
      <c r="M293" s="155" t="str">
        <f>IF(ISBLANK(partije!O109),"",partije!O109)</f>
        <v/>
      </c>
      <c r="N293" s="154" t="str">
        <f>IF(ISBLANK(partije!P109),"",partije!P109)</f>
        <v/>
      </c>
      <c r="O293" s="154" t="str">
        <f>IF(ISBLANK(partije!Q109),"",partije!Q109)</f>
        <v/>
      </c>
      <c r="P293" s="156" t="str">
        <f>IF(ISBLANK(partije!R109),"",partije!R109)</f>
        <v/>
      </c>
      <c r="S293" s="93">
        <f>$S$13</f>
        <v>3</v>
      </c>
      <c r="T293" s="85">
        <f>$T$13</f>
        <v>4</v>
      </c>
    </row>
    <row r="294" spans="1:20" ht="13.5" hidden="1" customHeight="1">
      <c r="A294" s="97" t="str">
        <f>IF(ISBLANK(partije!D174),"",partije!D174)</f>
        <v/>
      </c>
      <c r="B294" s="98" t="str">
        <f>IF(ISBLANK(partije!E174),"",partije!E174)</f>
        <v/>
      </c>
      <c r="C294" s="152" t="str">
        <f>INDEX(D285:D288,MATCH(S294,A285:A288,0))</f>
        <v>bye</v>
      </c>
      <c r="D294" s="176" t="str">
        <f>INDEX(D285:D288,MATCH(T294,A285:A288,0))</f>
        <v>bye</v>
      </c>
      <c r="E294" s="153" t="str">
        <f>IF(ISBLANK(partije!J174),"",partije!J174)</f>
        <v/>
      </c>
      <c r="F294" s="153" t="str">
        <f>IF(ISBLANK(partije!K174),"",partije!K174)</f>
        <v/>
      </c>
      <c r="G294" s="581" t="str">
        <f>IF(ISBLANK(partije!L174),"",partije!L174)</f>
        <v/>
      </c>
      <c r="H294" s="581"/>
      <c r="I294" s="581"/>
      <c r="J294" s="581" t="str">
        <f>IF(ISBLANK(partije!M174),"",partije!M174)</f>
        <v/>
      </c>
      <c r="K294" s="581" t="str">
        <f>IF(ISBLANK(partije!N174),"",partije!N174)</f>
        <v/>
      </c>
      <c r="L294" s="581" t="str">
        <f>IF(ISBLANK(partije!M174),"",partije!M174)</f>
        <v/>
      </c>
      <c r="M294" s="155" t="str">
        <f>IF(ISBLANK(partije!O174),"",partije!O174)</f>
        <v/>
      </c>
      <c r="N294" s="154" t="str">
        <f>IF(ISBLANK(partije!P174),"",partije!P174)</f>
        <v/>
      </c>
      <c r="O294" s="154" t="str">
        <f>IF(ISBLANK(partije!Q174),"",partije!Q174)</f>
        <v/>
      </c>
      <c r="P294" s="156" t="str">
        <f>IF(ISBLANK(partije!R174),"",partije!R174)</f>
        <v/>
      </c>
      <c r="S294" s="93">
        <f>$S$14</f>
        <v>1</v>
      </c>
      <c r="T294" s="85">
        <f>$T$14</f>
        <v>4</v>
      </c>
    </row>
    <row r="295" spans="1:20" ht="13.5" hidden="1" customHeight="1">
      <c r="A295" s="99" t="str">
        <f>IF(ISBLANK(partije!D175),"",partije!D175)</f>
        <v/>
      </c>
      <c r="B295" s="100" t="str">
        <f>IF(ISBLANK(partije!E175),"",partije!E175)</f>
        <v/>
      </c>
      <c r="C295" s="157" t="str">
        <f>INDEX(D285:D288,MATCH(S295,A285:A288,0))</f>
        <v>bye</v>
      </c>
      <c r="D295" s="177" t="str">
        <f>INDEX(D285:D288,MATCH(T295,A285:A288,0))</f>
        <v>bye</v>
      </c>
      <c r="E295" s="158" t="str">
        <f>IF(ISBLANK(partije!J175),"",partije!J175)</f>
        <v/>
      </c>
      <c r="F295" s="158" t="str">
        <f>IF(ISBLANK(partije!K175),"",partije!K175)</f>
        <v/>
      </c>
      <c r="G295" s="571" t="str">
        <f>IF(ISBLANK(partije!L175),"",partije!L175)</f>
        <v/>
      </c>
      <c r="H295" s="571"/>
      <c r="I295" s="571"/>
      <c r="J295" s="571" t="str">
        <f>IF(ISBLANK(partije!M175),"",partije!M175)</f>
        <v/>
      </c>
      <c r="K295" s="571" t="str">
        <f>IF(ISBLANK(partije!N175),"",partije!N175)</f>
        <v/>
      </c>
      <c r="L295" s="571" t="str">
        <f>IF(ISBLANK(partije!M175),"",partije!M175)</f>
        <v/>
      </c>
      <c r="M295" s="160" t="str">
        <f>IF(ISBLANK(partije!O175),"",partije!O175)</f>
        <v/>
      </c>
      <c r="N295" s="159" t="str">
        <f>IF(ISBLANK(partije!P175),"",partije!P175)</f>
        <v/>
      </c>
      <c r="O295" s="159" t="str">
        <f>IF(ISBLANK(partije!Q175),"",partije!Q175)</f>
        <v/>
      </c>
      <c r="P295" s="161" t="str">
        <f>IF(ISBLANK(partije!R175),"",partije!R175)</f>
        <v/>
      </c>
      <c r="S295" s="94">
        <f>$S$15</f>
        <v>2</v>
      </c>
      <c r="T295" s="86">
        <f>$T$15</f>
        <v>3</v>
      </c>
    </row>
    <row r="297" spans="1:20" ht="13.5" customHeight="1">
      <c r="B297" s="12"/>
      <c r="C297" s="168"/>
      <c r="D297" s="145" t="s">
        <v>47</v>
      </c>
      <c r="E297" s="132"/>
      <c r="F297" s="132"/>
      <c r="G297" s="132"/>
      <c r="H297" s="132"/>
      <c r="I297" s="133"/>
      <c r="J297" s="133"/>
      <c r="K297" s="132"/>
      <c r="L297" s="132"/>
      <c r="M297" s="132"/>
      <c r="N297" s="134"/>
      <c r="O297" s="135"/>
      <c r="P297" s="132"/>
      <c r="Q297" s="13"/>
      <c r="R297" s="13"/>
    </row>
    <row r="298" spans="1:20" ht="13.5" customHeight="1">
      <c r="B298" s="208" t="s">
        <v>0</v>
      </c>
      <c r="C298" s="211"/>
      <c r="D298" s="172" t="s">
        <v>1</v>
      </c>
      <c r="E298" s="572">
        <v>1</v>
      </c>
      <c r="F298" s="572"/>
      <c r="G298" s="572">
        <v>2</v>
      </c>
      <c r="H298" s="572"/>
      <c r="I298" s="573">
        <v>3</v>
      </c>
      <c r="J298" s="573"/>
      <c r="K298" s="572">
        <v>4</v>
      </c>
      <c r="L298" s="572"/>
      <c r="M298" s="136" t="s">
        <v>2</v>
      </c>
      <c r="N298" s="136" t="s">
        <v>3</v>
      </c>
      <c r="O298" s="137" t="s">
        <v>7</v>
      </c>
      <c r="P298" s="138"/>
      <c r="Q298" s="49" t="s">
        <v>52</v>
      </c>
      <c r="R298" s="50"/>
    </row>
    <row r="299" spans="1:20" ht="13.5" customHeight="1">
      <c r="A299" s="81">
        <v>1</v>
      </c>
      <c r="B299" s="209">
        <v>221</v>
      </c>
      <c r="C299" s="212" t="str">
        <f>IF(ISNA(MATCH(B299,spisak!$F$4:$F$260,0)),"",INDEX(spisak!$C$4:$C$260,MATCH(B299,spisak!$F$4:$F$260,0)))</f>
        <v/>
      </c>
      <c r="D299" s="173" t="str">
        <f>IF(ISNA(MATCH(B299,spisak!$F$4:$F$260,0)),"bye",INDEX(spisak!$B$4:$B$260,MATCH(B299,spisak!$F$4:$F$260,0)))</f>
        <v>bye</v>
      </c>
      <c r="E299" s="139"/>
      <c r="F299" s="140"/>
      <c r="G299" s="574" t="str">
        <f t="array" ref="G299">INDEX(E304:E309,MATCH(D299&amp;D300,C304:C309&amp;D304:D309,0))&amp;"/"&amp;INDEX(F304:F309,MATCH(D299&amp;D300,C304:C309&amp;D304:D309,0))</f>
        <v>/</v>
      </c>
      <c r="H299" s="575"/>
      <c r="I299" s="574" t="str">
        <f t="array" ref="I299">INDEX(E304:E309,MATCH(D299&amp;D301,C304:C309&amp;D304:D309,0))&amp;"/"&amp;INDEX(F304:F309,MATCH(D299&amp;D301,C304:C309&amp;D304:D309,0))</f>
        <v>/</v>
      </c>
      <c r="J299" s="575"/>
      <c r="K299" s="574" t="str">
        <f t="array" ref="K299">INDEX(E304:E309,MATCH(D299&amp;D302,C304:C309&amp;D304:D309,0))&amp;"/"&amp;INDEX(F304:F309,MATCH(D299&amp;D302,C304:C309&amp;D304:D309,0))</f>
        <v>/</v>
      </c>
      <c r="L299" s="575"/>
      <c r="M299" s="141" t="str">
        <f>IF(ISBLANK(partije!$J$2),"",COUNTIFS(C304:C309,D299,E304:E309,3)+COUNTIFS(D304:D309,D299,F304:F309,3))</f>
        <v/>
      </c>
      <c r="N299" s="141" t="str">
        <f>IF(ISBLANK(partije!$J$2),"",COUNTIFS(C304:C309,D299,E304:E309,"&lt;3")+COUNTIFS(D304:D309,D299,F304:F309,"&lt;3"))</f>
        <v/>
      </c>
      <c r="O299" s="142"/>
      <c r="P299" s="131">
        <v>1</v>
      </c>
      <c r="Q299" s="88" t="e">
        <f>IF(ISBLANK(D299),"*",INDEX(D299:D302,MATCH(P299,O299:O302,0)))</f>
        <v>#N/A</v>
      </c>
      <c r="R299" s="89"/>
    </row>
    <row r="300" spans="1:20" ht="13.5" customHeight="1">
      <c r="A300" s="81">
        <v>2</v>
      </c>
      <c r="B300" s="209">
        <v>222</v>
      </c>
      <c r="C300" s="212" t="str">
        <f>IF(ISNA(MATCH(B300,spisak!$F$4:$F$260,0)),"",INDEX(spisak!$C$4:$C$260,MATCH(B300,spisak!$F$4:$F$260,0)))</f>
        <v/>
      </c>
      <c r="D300" s="173" t="str">
        <f>IF(ISNA(MATCH(B300,spisak!$F$4:$F$260,0)),"bye",INDEX(spisak!$B$4:$B$260,MATCH(B300,spisak!$F$4:$F$260,0)))</f>
        <v>bye</v>
      </c>
      <c r="E300" s="574" t="str">
        <f t="array" ref="E300">INDEX(F304:F309,MATCH(D299&amp;D300,C304:C309&amp;D304:D309,0))&amp;"/"&amp;INDEX(E304:E309,MATCH(D299&amp;D300,C304:C309&amp;D304:D309,0))</f>
        <v>/</v>
      </c>
      <c r="F300" s="575"/>
      <c r="G300" s="139"/>
      <c r="H300" s="140"/>
      <c r="I300" s="574" t="str">
        <f t="array" ref="I300">INDEX(E304:E309,MATCH(D300&amp;D301,C304:C309&amp;D304:D309,0))&amp;"/"&amp;INDEX(F304:F309,MATCH(D300&amp;D301,C304:C309&amp;D304:D309,0))</f>
        <v>/</v>
      </c>
      <c r="J300" s="575"/>
      <c r="K300" s="574" t="str">
        <f t="array" ref="K300">INDEX(E304:E309,MATCH(D300&amp;D302,C304:C309&amp;D304:D309,0))&amp;"/"&amp;INDEX(F304:F309,MATCH(D300&amp;D302,C304:C309&amp;D304:D309,0))</f>
        <v>/</v>
      </c>
      <c r="L300" s="575"/>
      <c r="M300" s="141" t="str">
        <f>IF(ISBLANK(partije!$J$2),"",COUNTIFS(C304:C309,D300,E304:E309,3)+COUNTIFS(D304:D309,D300,F304:F309,3))</f>
        <v/>
      </c>
      <c r="N300" s="141" t="str">
        <f>IF(ISBLANK(partije!$J$2),"",COUNTIFS(C304:C309,D300,E304:E309,"&lt;3")+COUNTIFS(D304:D309,D300,F304:F309,"&lt;3"))</f>
        <v/>
      </c>
      <c r="O300" s="142"/>
      <c r="P300" s="131">
        <v>2</v>
      </c>
      <c r="Q300" s="90" t="e">
        <f>IF(ISBLANK(D300),"*",INDEX(D299:D302,MATCH(P300,O299:O302,0)))</f>
        <v>#N/A</v>
      </c>
      <c r="R300" s="91"/>
    </row>
    <row r="301" spans="1:20" ht="13.5" customHeight="1">
      <c r="A301" s="81">
        <v>3</v>
      </c>
      <c r="B301" s="209">
        <v>223</v>
      </c>
      <c r="C301" s="212" t="str">
        <f>IF(ISNA(MATCH(B301,spisak!$F$4:$F$260,0)),"",INDEX(spisak!$C$4:$C$260,MATCH(B301,spisak!$F$4:$F$260,0)))</f>
        <v/>
      </c>
      <c r="D301" s="173" t="str">
        <f>IF(ISNA(MATCH(B301,spisak!$F$4:$F$260,0)),"bye",INDEX(spisak!$B$4:$B$260,MATCH(B301,spisak!$F$4:$F$260,0)))</f>
        <v>bye</v>
      </c>
      <c r="E301" s="574" t="str">
        <f t="array" ref="E301">INDEX(F304:F309,MATCH(D299&amp;D301,C304:C309&amp;D304:D309,0))&amp;"/"&amp;INDEX(E304:E309,MATCH(D299&amp;D301,C304:C309&amp;D304:D309,0))</f>
        <v>/</v>
      </c>
      <c r="F301" s="575"/>
      <c r="G301" s="574" t="str">
        <f t="array" ref="G301">INDEX(F304:F309,MATCH(D300&amp;D301,C304:C309&amp;D304:D309,0))&amp;"/"&amp;INDEX(E304:E309,MATCH(D300&amp;D301,C304:C309&amp;D304:D309,0))</f>
        <v>/</v>
      </c>
      <c r="H301" s="575"/>
      <c r="I301" s="139"/>
      <c r="J301" s="140"/>
      <c r="K301" s="574" t="str">
        <f t="array" ref="K301">INDEX(E304:E309,MATCH(D301&amp;D302,C304:C309&amp;D304:D309,0))&amp;"/"&amp;INDEX(F304:F309,MATCH(D301&amp;D302,C304:C309&amp;D304:D309,0))</f>
        <v>/</v>
      </c>
      <c r="L301" s="575"/>
      <c r="M301" s="141" t="str">
        <f>IF(ISBLANK(partije!$J$2),"",COUNTIFS(C304:C309,D301,E304:E309,3)+COUNTIFS(D304:D309,D301,F304:F309,3))</f>
        <v/>
      </c>
      <c r="N301" s="141" t="str">
        <f>IF(ISBLANK(partije!$J$2),"",COUNTIFS(C304:C309,D301,E304:E309,"&lt;3")+COUNTIFS(D304:D309,D301,F304:F309,"&lt;3"))</f>
        <v/>
      </c>
      <c r="O301" s="142"/>
      <c r="P301" s="131">
        <v>3</v>
      </c>
      <c r="Q301" s="90" t="e">
        <f>IF(ISBLANK(D301),"*",INDEX(D299:D302,MATCH(P301,O299:O302,0)))</f>
        <v>#N/A</v>
      </c>
      <c r="R301" s="91"/>
    </row>
    <row r="302" spans="1:20" ht="13.5" customHeight="1">
      <c r="A302" s="82">
        <v>4</v>
      </c>
      <c r="B302" s="210">
        <v>224</v>
      </c>
      <c r="C302" s="213" t="str">
        <f>IF(ISNA(MATCH(B302,spisak!$F$4:$F$260,0)),"",INDEX(spisak!$C$4:$C$260,MATCH(B302,spisak!$F$4:$F$260,0)))</f>
        <v/>
      </c>
      <c r="D302" s="174" t="str">
        <f>IF(ISNA(MATCH(B302,spisak!$F$4:$F$260,0)),"bye",INDEX(spisak!$B$4:$B$260,MATCH(B302,spisak!$F$4:$F$260,0)))</f>
        <v>bye</v>
      </c>
      <c r="E302" s="576" t="str">
        <f t="array" ref="E302">INDEX(F304:F309,MATCH(D299&amp;D302,C304:C309&amp;D304:D309,0))&amp;"/"&amp;INDEX(E304:E309,MATCH(D299&amp;D302,C304:C309&amp;D304:D309,0))</f>
        <v>/</v>
      </c>
      <c r="F302" s="577"/>
      <c r="G302" s="576" t="str">
        <f t="array" ref="G302">INDEX(F304:F309,MATCH(D300&amp;D302,C304:C309&amp;D304:D309,0))&amp;"/"&amp;INDEX(E304:E309,MATCH(D300&amp;D302,C304:C309&amp;D304:D309,0))</f>
        <v>/</v>
      </c>
      <c r="H302" s="577"/>
      <c r="I302" s="576" t="str">
        <f t="array" ref="I302">INDEX(F304:F309,MATCH(D301&amp;D302,C304:C309&amp;D304:D309,0))&amp;"/"&amp;INDEX(E304:E309,MATCH(D301&amp;D302,C304:C309&amp;D304:D309,0))</f>
        <v>/</v>
      </c>
      <c r="J302" s="577"/>
      <c r="K302" s="139"/>
      <c r="L302" s="140"/>
      <c r="M302" s="143" t="str">
        <f>IF(ISBLANK(partije!$J$2),"",COUNTIFS(C304:C309,D302,E304:E309,3)+COUNTIFS(D304:D309,D302,F304:F309,3))</f>
        <v/>
      </c>
      <c r="N302" s="143" t="str">
        <f>IF(ISBLANK(partije!$J$2),"",COUNTIFS(C304:C309,D302,E304:E309,"&lt;3")+COUNTIFS(D304:D309,D302,F304:F309,"&lt;3"))</f>
        <v/>
      </c>
      <c r="O302" s="144"/>
      <c r="P302" s="131">
        <v>4</v>
      </c>
      <c r="Q302" s="90" t="e">
        <f>IF(ISBLANK(D302),"*",INDEX(D299:D302,MATCH(P302,O299:O302,0)))</f>
        <v>#N/A</v>
      </c>
      <c r="R302" s="91"/>
    </row>
    <row r="303" spans="1:20" ht="13.5" hidden="1" customHeight="1">
      <c r="A303" s="567"/>
      <c r="B303" s="567"/>
      <c r="C303" s="169"/>
      <c r="E303" s="568" t="s">
        <v>10</v>
      </c>
      <c r="F303" s="568"/>
      <c r="G303" s="569" t="s">
        <v>11</v>
      </c>
      <c r="H303" s="569"/>
      <c r="I303" s="570" t="s">
        <v>4</v>
      </c>
      <c r="J303" s="570"/>
      <c r="K303" s="578" t="s">
        <v>12</v>
      </c>
      <c r="L303" s="578"/>
      <c r="M303" s="197" t="s">
        <v>5</v>
      </c>
      <c r="N303" s="197" t="s">
        <v>6</v>
      </c>
      <c r="O303" s="198" t="s">
        <v>8</v>
      </c>
      <c r="P303" s="199" t="s">
        <v>9</v>
      </c>
      <c r="Q303" s="13"/>
      <c r="R303" s="13"/>
      <c r="S303" s="579" t="s">
        <v>125</v>
      </c>
      <c r="T303" s="579"/>
    </row>
    <row r="304" spans="1:20" ht="13.5" hidden="1" customHeight="1">
      <c r="A304" s="95" t="str">
        <f>IF(ISBLANK(partije!D44),"",partije!D44)</f>
        <v/>
      </c>
      <c r="B304" s="96" t="str">
        <f>IF(ISBLANK(partije!E44),"",partije!E44)</f>
        <v/>
      </c>
      <c r="C304" s="147" t="str">
        <f>INDEX(D299:D302,MATCH(S304,A299:A302,0))</f>
        <v>bye</v>
      </c>
      <c r="D304" s="175" t="str">
        <f>INDEX(D299:D302,MATCH(T304,A299:A302,0))</f>
        <v>bye</v>
      </c>
      <c r="E304" s="148" t="str">
        <f>IF(ISBLANK(partije!J44),"",partije!J44)</f>
        <v/>
      </c>
      <c r="F304" s="148" t="str">
        <f>IF(ISBLANK(partije!K44),"",partije!K44)</f>
        <v/>
      </c>
      <c r="G304" s="580" t="str">
        <f>IF(ISBLANK(partije!L44),"",partije!L44)</f>
        <v/>
      </c>
      <c r="H304" s="580"/>
      <c r="I304" s="580" t="str">
        <f>IF(ISBLANK(partije!M44),"",partije!M44)</f>
        <v/>
      </c>
      <c r="J304" s="580"/>
      <c r="K304" s="580" t="str">
        <f>IF(ISBLANK(partije!N44),"",partije!N44)</f>
        <v/>
      </c>
      <c r="L304" s="580" t="str">
        <f>IF(ISBLANK(partije!M44),"",partije!M44)</f>
        <v/>
      </c>
      <c r="M304" s="150" t="str">
        <f>IF(ISBLANK(partije!O44),"",partije!O44)</f>
        <v/>
      </c>
      <c r="N304" s="149" t="str">
        <f>IF(ISBLANK(partije!P44),"",partije!P44)</f>
        <v/>
      </c>
      <c r="O304" s="149" t="str">
        <f>IF(ISBLANK(partije!Q44),"",partije!Q44)</f>
        <v/>
      </c>
      <c r="P304" s="151" t="str">
        <f>IF(ISBLANK(partije!R44),"",partije!R44)</f>
        <v/>
      </c>
      <c r="S304" s="92">
        <f>$S$10</f>
        <v>1</v>
      </c>
      <c r="T304" s="84">
        <f>$T$10</f>
        <v>3</v>
      </c>
    </row>
    <row r="305" spans="1:20" ht="13.5" hidden="1" customHeight="1">
      <c r="A305" s="97" t="str">
        <f>IF(ISBLANK(partije!D45),"",partije!D45)</f>
        <v/>
      </c>
      <c r="B305" s="98" t="str">
        <f>IF(ISBLANK(partije!E45),"",partije!E45)</f>
        <v/>
      </c>
      <c r="C305" s="152" t="str">
        <f>INDEX(D299:D302,MATCH(S305,A299:A302,0))</f>
        <v>bye</v>
      </c>
      <c r="D305" s="176" t="str">
        <f>INDEX(D299:D302,MATCH(T305,A299:A302,0))</f>
        <v>bye</v>
      </c>
      <c r="E305" s="153" t="str">
        <f>IF(ISBLANK(partije!J45),"",partije!J45)</f>
        <v/>
      </c>
      <c r="F305" s="153" t="str">
        <f>IF(ISBLANK(partije!K45),"",partije!K45)</f>
        <v/>
      </c>
      <c r="G305" s="581" t="str">
        <f>IF(ISBLANK(partije!L45),"",partije!L45)</f>
        <v/>
      </c>
      <c r="H305" s="581"/>
      <c r="I305" s="581" t="str">
        <f>IF(ISBLANK(partije!M45),"",partije!M45)</f>
        <v/>
      </c>
      <c r="J305" s="581"/>
      <c r="K305" s="581" t="str">
        <f>IF(ISBLANK(partije!N45),"",partije!N45)</f>
        <v/>
      </c>
      <c r="L305" s="581" t="str">
        <f>IF(ISBLANK(partije!M45),"",partije!M45)</f>
        <v/>
      </c>
      <c r="M305" s="155" t="str">
        <f>IF(ISBLANK(partije!O45),"",partije!O45)</f>
        <v/>
      </c>
      <c r="N305" s="154" t="str">
        <f>IF(ISBLANK(partije!P45),"",partije!P45)</f>
        <v/>
      </c>
      <c r="O305" s="154" t="str">
        <f>IF(ISBLANK(partije!Q45),"",partije!Q45)</f>
        <v/>
      </c>
      <c r="P305" s="156" t="str">
        <f>IF(ISBLANK(partije!R45),"",partije!R45)</f>
        <v/>
      </c>
      <c r="S305" s="93">
        <f>$S$11</f>
        <v>2</v>
      </c>
      <c r="T305" s="85">
        <f>$T$11</f>
        <v>4</v>
      </c>
    </row>
    <row r="306" spans="1:20" ht="13.5" hidden="1" customHeight="1">
      <c r="A306" s="97" t="str">
        <f>IF(ISBLANK(partije!D110),"",partije!D110)</f>
        <v/>
      </c>
      <c r="B306" s="98" t="str">
        <f>IF(ISBLANK(partije!E110),"",partije!E110)</f>
        <v/>
      </c>
      <c r="C306" s="152" t="str">
        <f>INDEX(D299:D302,MATCH(S306,A299:A302,0))</f>
        <v>bye</v>
      </c>
      <c r="D306" s="176" t="str">
        <f>INDEX(D299:D302,MATCH(T306,A299:A302,0))</f>
        <v>bye</v>
      </c>
      <c r="E306" s="153" t="str">
        <f>IF(ISBLANK(partije!J110),"",partije!J110)</f>
        <v/>
      </c>
      <c r="F306" s="153" t="str">
        <f>IF(ISBLANK(partije!K110),"",partije!K110)</f>
        <v/>
      </c>
      <c r="G306" s="581" t="str">
        <f>IF(ISBLANK(partije!L110),"",partije!L110)</f>
        <v/>
      </c>
      <c r="H306" s="581"/>
      <c r="I306" s="581" t="str">
        <f>IF(ISBLANK(partije!M110),"",partije!M110)</f>
        <v/>
      </c>
      <c r="J306" s="581"/>
      <c r="K306" s="581" t="str">
        <f>IF(ISBLANK(partije!N110),"",partije!N110)</f>
        <v/>
      </c>
      <c r="L306" s="581" t="str">
        <f>IF(ISBLANK(partije!M110),"",partije!M110)</f>
        <v/>
      </c>
      <c r="M306" s="155" t="str">
        <f>IF(ISBLANK(partije!O110),"",partije!O110)</f>
        <v/>
      </c>
      <c r="N306" s="154" t="str">
        <f>IF(ISBLANK(partije!P110),"",partije!P110)</f>
        <v/>
      </c>
      <c r="O306" s="154" t="str">
        <f>IF(ISBLANK(partije!Q110),"",partije!Q110)</f>
        <v/>
      </c>
      <c r="P306" s="156" t="str">
        <f>IF(ISBLANK(partije!R110),"",partije!R110)</f>
        <v/>
      </c>
      <c r="S306" s="93">
        <f>$S$12</f>
        <v>1</v>
      </c>
      <c r="T306" s="85">
        <f>$T$12</f>
        <v>2</v>
      </c>
    </row>
    <row r="307" spans="1:20" ht="13.5" hidden="1" customHeight="1">
      <c r="A307" s="97" t="str">
        <f>IF(ISBLANK(partije!D111),"",partije!D111)</f>
        <v/>
      </c>
      <c r="B307" s="98" t="str">
        <f>IF(ISBLANK(partije!E111),"",partije!E111)</f>
        <v/>
      </c>
      <c r="C307" s="152" t="str">
        <f>INDEX(D299:D302,MATCH(S307,A299:A302,0))</f>
        <v>bye</v>
      </c>
      <c r="D307" s="176" t="str">
        <f>INDEX(D299:D302,MATCH(T307,A299:A302,0))</f>
        <v>bye</v>
      </c>
      <c r="E307" s="153" t="str">
        <f>IF(ISBLANK(partije!J111),"",partije!J111)</f>
        <v/>
      </c>
      <c r="F307" s="153" t="str">
        <f>IF(ISBLANK(partije!K111),"",partije!K111)</f>
        <v/>
      </c>
      <c r="G307" s="581" t="str">
        <f>IF(ISBLANK(partije!L111),"",partije!L111)</f>
        <v/>
      </c>
      <c r="H307" s="581"/>
      <c r="I307" s="581" t="str">
        <f>IF(ISBLANK(partije!M111),"",partije!M111)</f>
        <v/>
      </c>
      <c r="J307" s="581"/>
      <c r="K307" s="581" t="str">
        <f>IF(ISBLANK(partije!N111),"",partije!N111)</f>
        <v/>
      </c>
      <c r="L307" s="581" t="str">
        <f>IF(ISBLANK(partije!M111),"",partije!M111)</f>
        <v/>
      </c>
      <c r="M307" s="155" t="str">
        <f>IF(ISBLANK(partije!O111),"",partije!O111)</f>
        <v/>
      </c>
      <c r="N307" s="154" t="str">
        <f>IF(ISBLANK(partije!P111),"",partije!P111)</f>
        <v/>
      </c>
      <c r="O307" s="154" t="str">
        <f>IF(ISBLANK(partije!Q111),"",partije!Q111)</f>
        <v/>
      </c>
      <c r="P307" s="156" t="str">
        <f>IF(ISBLANK(partije!R111),"",partije!R111)</f>
        <v/>
      </c>
      <c r="S307" s="93">
        <f>$S$13</f>
        <v>3</v>
      </c>
      <c r="T307" s="85">
        <f>$T$13</f>
        <v>4</v>
      </c>
    </row>
    <row r="308" spans="1:20" ht="13.5" hidden="1" customHeight="1">
      <c r="A308" s="97" t="str">
        <f>IF(ISBLANK(partije!D176),"",partije!D176)</f>
        <v/>
      </c>
      <c r="B308" s="98" t="str">
        <f>IF(ISBLANK(partije!E176),"",partije!E176)</f>
        <v/>
      </c>
      <c r="C308" s="152" t="str">
        <f>INDEX(D299:D302,MATCH(S308,A299:A302,0))</f>
        <v>bye</v>
      </c>
      <c r="D308" s="176" t="str">
        <f>INDEX(D299:D302,MATCH(T308,A299:A302,0))</f>
        <v>bye</v>
      </c>
      <c r="E308" s="153" t="str">
        <f>IF(ISBLANK(partije!J176),"",partije!J176)</f>
        <v/>
      </c>
      <c r="F308" s="153" t="str">
        <f>IF(ISBLANK(partije!K176),"",partije!K176)</f>
        <v/>
      </c>
      <c r="G308" s="581" t="str">
        <f>IF(ISBLANK(partije!L176),"",partije!L176)</f>
        <v/>
      </c>
      <c r="H308" s="581"/>
      <c r="I308" s="581" t="str">
        <f>IF(ISBLANK(partije!M176),"",partije!M176)</f>
        <v/>
      </c>
      <c r="J308" s="581"/>
      <c r="K308" s="581" t="str">
        <f>IF(ISBLANK(partije!N176),"",partije!N176)</f>
        <v/>
      </c>
      <c r="L308" s="581" t="str">
        <f>IF(ISBLANK(partije!M176),"",partije!M176)</f>
        <v/>
      </c>
      <c r="M308" s="155" t="str">
        <f>IF(ISBLANK(partije!O176),"",partije!O176)</f>
        <v/>
      </c>
      <c r="N308" s="154" t="str">
        <f>IF(ISBLANK(partije!P176),"",partije!P176)</f>
        <v/>
      </c>
      <c r="O308" s="154" t="str">
        <f>IF(ISBLANK(partije!Q176),"",partije!Q176)</f>
        <v/>
      </c>
      <c r="P308" s="156" t="str">
        <f>IF(ISBLANK(partije!R176),"",partije!R176)</f>
        <v/>
      </c>
      <c r="S308" s="93">
        <f>$S$14</f>
        <v>1</v>
      </c>
      <c r="T308" s="85">
        <f>$T$14</f>
        <v>4</v>
      </c>
    </row>
    <row r="309" spans="1:20" ht="13.5" hidden="1" customHeight="1">
      <c r="A309" s="99" t="str">
        <f>IF(ISBLANK(partije!D177),"",partije!D177)</f>
        <v/>
      </c>
      <c r="B309" s="100" t="str">
        <f>IF(ISBLANK(partije!E177),"",partije!E177)</f>
        <v/>
      </c>
      <c r="C309" s="157" t="str">
        <f>INDEX(D299:D302,MATCH(S309,A299:A302,0))</f>
        <v>bye</v>
      </c>
      <c r="D309" s="177" t="str">
        <f>INDEX(D299:D302,MATCH(T309,A299:A302,0))</f>
        <v>bye</v>
      </c>
      <c r="E309" s="158" t="str">
        <f>IF(ISBLANK(partije!J177),"",partije!J177)</f>
        <v/>
      </c>
      <c r="F309" s="158" t="str">
        <f>IF(ISBLANK(partije!K177),"",partije!K177)</f>
        <v/>
      </c>
      <c r="G309" s="571" t="str">
        <f>IF(ISBLANK(partije!L177),"",partije!L177)</f>
        <v/>
      </c>
      <c r="H309" s="571"/>
      <c r="I309" s="571" t="str">
        <f>IF(ISBLANK(partije!M177),"",partije!M177)</f>
        <v/>
      </c>
      <c r="J309" s="571"/>
      <c r="K309" s="571" t="str">
        <f>IF(ISBLANK(partije!N177),"",partije!N177)</f>
        <v/>
      </c>
      <c r="L309" s="571" t="str">
        <f>IF(ISBLANK(partije!M177),"",partije!M177)</f>
        <v/>
      </c>
      <c r="M309" s="160" t="str">
        <f>IF(ISBLANK(partije!O177),"",partije!O177)</f>
        <v/>
      </c>
      <c r="N309" s="159" t="str">
        <f>IF(ISBLANK(partije!P177),"",partije!P177)</f>
        <v/>
      </c>
      <c r="O309" s="159" t="str">
        <f>IF(ISBLANK(partije!Q177),"",partije!Q177)</f>
        <v/>
      </c>
      <c r="P309" s="161" t="str">
        <f>IF(ISBLANK(partije!R177),"",partije!R177)</f>
        <v/>
      </c>
      <c r="S309" s="94">
        <f>$S$15</f>
        <v>2</v>
      </c>
      <c r="T309" s="86">
        <f>$T$15</f>
        <v>3</v>
      </c>
    </row>
    <row r="311" spans="1:20" ht="13.5" customHeight="1">
      <c r="B311" s="12"/>
      <c r="C311" s="168"/>
      <c r="D311" s="145" t="s">
        <v>48</v>
      </c>
      <c r="E311" s="132"/>
      <c r="F311" s="132"/>
      <c r="G311" s="132"/>
      <c r="H311" s="132"/>
      <c r="I311" s="133"/>
      <c r="J311" s="133"/>
      <c r="K311" s="132"/>
      <c r="L311" s="132"/>
      <c r="M311" s="132"/>
      <c r="N311" s="134"/>
      <c r="O311" s="135"/>
      <c r="P311" s="132"/>
      <c r="Q311" s="13"/>
      <c r="R311" s="13"/>
    </row>
    <row r="312" spans="1:20" ht="13.5" customHeight="1">
      <c r="B312" s="208" t="s">
        <v>0</v>
      </c>
      <c r="C312" s="211"/>
      <c r="D312" s="172" t="s">
        <v>1</v>
      </c>
      <c r="E312" s="572">
        <v>1</v>
      </c>
      <c r="F312" s="572"/>
      <c r="G312" s="572">
        <v>2</v>
      </c>
      <c r="H312" s="572"/>
      <c r="I312" s="573">
        <v>3</v>
      </c>
      <c r="J312" s="573"/>
      <c r="K312" s="572">
        <v>4</v>
      </c>
      <c r="L312" s="572"/>
      <c r="M312" s="136" t="s">
        <v>2</v>
      </c>
      <c r="N312" s="136" t="s">
        <v>3</v>
      </c>
      <c r="O312" s="137" t="s">
        <v>7</v>
      </c>
      <c r="P312" s="138"/>
      <c r="Q312" s="49" t="s">
        <v>51</v>
      </c>
      <c r="R312" s="50"/>
    </row>
    <row r="313" spans="1:20" ht="13.5" customHeight="1">
      <c r="A313" s="81">
        <v>1</v>
      </c>
      <c r="B313" s="209">
        <v>231</v>
      </c>
      <c r="C313" s="212" t="str">
        <f>IF(ISNA(MATCH(B313,spisak!$F$4:$F$260,0)),"",INDEX(spisak!$C$4:$C$260,MATCH(B313,spisak!$F$4:$F$260,0)))</f>
        <v/>
      </c>
      <c r="D313" s="173" t="str">
        <f>IF(ISNA(MATCH(B313,spisak!$F$4:$F$260,0)),"bye",INDEX(spisak!$B$4:$B$260,MATCH(B313,spisak!$F$4:$F$260,0)))</f>
        <v>bye</v>
      </c>
      <c r="E313" s="139"/>
      <c r="F313" s="140"/>
      <c r="G313" s="574" t="str">
        <f t="array" ref="G313">INDEX(E318:E323,MATCH(D313&amp;D314,C318:C323&amp;D318:D323,0))&amp;"/"&amp;INDEX(F318:F323,MATCH(D313&amp;D314,C318:C323&amp;D318:D323,0))</f>
        <v>/</v>
      </c>
      <c r="H313" s="575"/>
      <c r="I313" s="574" t="str">
        <f t="array" ref="I313">INDEX(E318:E323,MATCH(D313&amp;D315,C318:C323&amp;D318:D323,0))&amp;"/"&amp;INDEX(F318:F323,MATCH(D313&amp;D315,C318:C323&amp;D318:D323,0))</f>
        <v>/</v>
      </c>
      <c r="J313" s="575"/>
      <c r="K313" s="574" t="str">
        <f t="array" ref="K313">INDEX(E318:E323,MATCH(D313&amp;D316,C318:C323&amp;D318:D323,0))&amp;"/"&amp;INDEX(F318:F323,MATCH(D313&amp;D316,C318:C323&amp;D318:D323,0))</f>
        <v>/</v>
      </c>
      <c r="L313" s="575"/>
      <c r="M313" s="141" t="str">
        <f>IF(ISBLANK(partije!$J$2),"",COUNTIFS(C318:C323,D313,E318:E323,3)+COUNTIFS(D318:D323,D313,F318:F323,3))</f>
        <v/>
      </c>
      <c r="N313" s="141" t="str">
        <f>IF(ISBLANK(partije!$J$2),"",COUNTIFS(C318:C323,D313,E318:E323,"&lt;3")+COUNTIFS(D318:D323,D313,F318:F323,"&lt;3"))</f>
        <v/>
      </c>
      <c r="O313" s="142"/>
      <c r="P313" s="131">
        <v>1</v>
      </c>
      <c r="Q313" s="88" t="e">
        <f>IF(ISBLANK(D313),"*",INDEX(D313:D316,MATCH(P313,O313:O316,0)))</f>
        <v>#N/A</v>
      </c>
      <c r="R313" s="89"/>
    </row>
    <row r="314" spans="1:20" ht="13.5" customHeight="1">
      <c r="A314" s="81">
        <v>2</v>
      </c>
      <c r="B314" s="209">
        <v>232</v>
      </c>
      <c r="C314" s="212" t="str">
        <f>IF(ISNA(MATCH(B314,spisak!$F$4:$F$260,0)),"",INDEX(spisak!$C$4:$C$260,MATCH(B314,spisak!$F$4:$F$260,0)))</f>
        <v/>
      </c>
      <c r="D314" s="173" t="str">
        <f>IF(ISNA(MATCH(B314,spisak!$F$4:$F$260,0)),"bye",INDEX(spisak!$B$4:$B$260,MATCH(B314,spisak!$F$4:$F$260,0)))</f>
        <v>bye</v>
      </c>
      <c r="E314" s="574" t="str">
        <f t="array" ref="E314">INDEX(F318:F323,MATCH(D313&amp;D314,C318:C323&amp;D318:D323,0))&amp;"/"&amp;INDEX(E318:E323,MATCH(D313&amp;D314,C318:C323&amp;D318:D323,0))</f>
        <v>/</v>
      </c>
      <c r="F314" s="575"/>
      <c r="G314" s="139"/>
      <c r="H314" s="140"/>
      <c r="I314" s="574" t="str">
        <f t="array" ref="I314">INDEX(E318:E323,MATCH(D314&amp;D315,C318:C323&amp;D318:D323,0))&amp;"/"&amp;INDEX(F318:F323,MATCH(D314&amp;D315,C318:C323&amp;D318:D323,0))</f>
        <v>/</v>
      </c>
      <c r="J314" s="575"/>
      <c r="K314" s="574" t="str">
        <f t="array" ref="K314">INDEX(E318:E323,MATCH(D314&amp;D316,C318:C323&amp;D318:D323,0))&amp;"/"&amp;INDEX(F318:F323,MATCH(D314&amp;D316,C318:C323&amp;D318:D323,0))</f>
        <v>/</v>
      </c>
      <c r="L314" s="575"/>
      <c r="M314" s="141" t="str">
        <f>IF(ISBLANK(partije!$J$2),"",COUNTIFS(C318:C323,D314,E318:E323,3)+COUNTIFS(D318:D323,D314,F318:F323,3))</f>
        <v/>
      </c>
      <c r="N314" s="141" t="str">
        <f>IF(ISBLANK(partije!$J$2),"",COUNTIFS(C318:C323,D314,E318:E323,"&lt;3")+COUNTIFS(D318:D323,D314,F318:F323,"&lt;3"))</f>
        <v/>
      </c>
      <c r="O314" s="142"/>
      <c r="P314" s="131">
        <v>2</v>
      </c>
      <c r="Q314" s="90" t="e">
        <f>IF(ISBLANK(D314),"*",INDEX(D313:D316,MATCH(P314,O313:O316,0)))</f>
        <v>#N/A</v>
      </c>
      <c r="R314" s="91"/>
    </row>
    <row r="315" spans="1:20" ht="13.5" customHeight="1">
      <c r="A315" s="81">
        <v>3</v>
      </c>
      <c r="B315" s="209">
        <v>233</v>
      </c>
      <c r="C315" s="212" t="str">
        <f>IF(ISNA(MATCH(B315,spisak!$F$4:$F$260,0)),"",INDEX(spisak!$C$4:$C$260,MATCH(B315,spisak!$F$4:$F$260,0)))</f>
        <v/>
      </c>
      <c r="D315" s="173" t="str">
        <f>IF(ISNA(MATCH(B315,spisak!$F$4:$F$260,0)),"bye",INDEX(spisak!$B$4:$B$260,MATCH(B315,spisak!$F$4:$F$260,0)))</f>
        <v>bye</v>
      </c>
      <c r="E315" s="574" t="str">
        <f t="array" ref="E315">INDEX(F318:F323,MATCH(D313&amp;D315,C318:C323&amp;D318:D323,0))&amp;"/"&amp;INDEX(E318:E323,MATCH(D313&amp;D315,C318:C323&amp;D318:D323,0))</f>
        <v>/</v>
      </c>
      <c r="F315" s="575"/>
      <c r="G315" s="574" t="str">
        <f t="array" ref="G315">INDEX(F318:F323,MATCH(D314&amp;D315,C318:C323&amp;D318:D323,0))&amp;"/"&amp;INDEX(E318:E323,MATCH(D314&amp;D315,C318:C323&amp;D318:D323,0))</f>
        <v>/</v>
      </c>
      <c r="H315" s="575"/>
      <c r="I315" s="139"/>
      <c r="J315" s="140"/>
      <c r="K315" s="574" t="str">
        <f t="array" ref="K315">INDEX(E318:E323,MATCH(D315&amp;D316,C318:C323&amp;D318:D323,0))&amp;"/"&amp;INDEX(F318:F323,MATCH(D315&amp;D316,C318:C323&amp;D318:D323,0))</f>
        <v>/</v>
      </c>
      <c r="L315" s="575"/>
      <c r="M315" s="141" t="str">
        <f>IF(ISBLANK(partije!$J$2),"",COUNTIFS(C318:C323,D315,E318:E323,3)+COUNTIFS(D318:D323,D315,F318:F323,3))</f>
        <v/>
      </c>
      <c r="N315" s="141" t="str">
        <f>IF(ISBLANK(partije!$J$2),"",COUNTIFS(C318:C323,D315,E318:E323,"&lt;3")+COUNTIFS(D318:D323,D315,F318:F323,"&lt;3"))</f>
        <v/>
      </c>
      <c r="O315" s="142"/>
      <c r="P315" s="131">
        <v>3</v>
      </c>
      <c r="Q315" s="90" t="e">
        <f>IF(ISBLANK(D315),"*",INDEX(D313:D316,MATCH(P315,O313:O316,0)))</f>
        <v>#N/A</v>
      </c>
      <c r="R315" s="91"/>
    </row>
    <row r="316" spans="1:20" ht="13.5" customHeight="1">
      <c r="A316" s="82">
        <v>4</v>
      </c>
      <c r="B316" s="210">
        <v>234</v>
      </c>
      <c r="C316" s="213" t="str">
        <f>IF(ISNA(MATCH(B316,spisak!$F$4:$F$260,0)),"",INDEX(spisak!$C$4:$C$260,MATCH(B316,spisak!$F$4:$F$260,0)))</f>
        <v/>
      </c>
      <c r="D316" s="174" t="str">
        <f>IF(ISNA(MATCH(B316,spisak!$F$4:$F$260,0)),"bye",INDEX(spisak!$B$4:$B$260,MATCH(B316,spisak!$F$4:$F$260,0)))</f>
        <v>bye</v>
      </c>
      <c r="E316" s="576" t="str">
        <f t="array" ref="E316">INDEX(F318:F323,MATCH(D313&amp;D316,C318:C323&amp;D318:D323,0))&amp;"/"&amp;INDEX(E318:E323,MATCH(D313&amp;D316,C318:C323&amp;D318:D323,0))</f>
        <v>/</v>
      </c>
      <c r="F316" s="577"/>
      <c r="G316" s="576" t="str">
        <f t="array" ref="G316">INDEX(F318:F323,MATCH(D314&amp;D316,C318:C323&amp;D318:D323,0))&amp;"/"&amp;INDEX(E318:E323,MATCH(D314&amp;D316,C318:C323&amp;D318:D323,0))</f>
        <v>/</v>
      </c>
      <c r="H316" s="577"/>
      <c r="I316" s="576" t="str">
        <f t="array" ref="I316">INDEX(F318:F323,MATCH(D315&amp;D316,C318:C323&amp;D318:D323,0))&amp;"/"&amp;INDEX(E318:E323,MATCH(D315&amp;D316,C318:C323&amp;D318:D323,0))</f>
        <v>/</v>
      </c>
      <c r="J316" s="577"/>
      <c r="K316" s="139"/>
      <c r="L316" s="140"/>
      <c r="M316" s="143" t="str">
        <f>IF(ISBLANK(partije!$J$2),"",COUNTIFS(C318:C323,D316,E318:E323,3)+COUNTIFS(D318:D323,D316,F318:F323,3))</f>
        <v/>
      </c>
      <c r="N316" s="143" t="str">
        <f>IF(ISBLANK(partije!$J$2),"",COUNTIFS(C318:C323,D316,E318:E323,"&lt;3")+COUNTIFS(D318:D323,D316,F318:F323,"&lt;3"))</f>
        <v/>
      </c>
      <c r="O316" s="144"/>
      <c r="P316" s="131">
        <v>4</v>
      </c>
      <c r="Q316" s="90" t="e">
        <f>IF(ISBLANK(D316),"*",INDEX(D313:D316,MATCH(P316,O313:O316,0)))</f>
        <v>#N/A</v>
      </c>
      <c r="R316" s="91"/>
    </row>
    <row r="317" spans="1:20" ht="13.5" hidden="1" customHeight="1">
      <c r="A317" s="567"/>
      <c r="B317" s="567"/>
      <c r="C317" s="169"/>
      <c r="E317" s="568" t="s">
        <v>10</v>
      </c>
      <c r="F317" s="568"/>
      <c r="G317" s="569" t="s">
        <v>11</v>
      </c>
      <c r="H317" s="569"/>
      <c r="I317" s="570" t="s">
        <v>4</v>
      </c>
      <c r="J317" s="570"/>
      <c r="K317" s="578" t="s">
        <v>12</v>
      </c>
      <c r="L317" s="578"/>
      <c r="M317" s="197" t="s">
        <v>5</v>
      </c>
      <c r="N317" s="197" t="s">
        <v>6</v>
      </c>
      <c r="O317" s="198" t="s">
        <v>8</v>
      </c>
      <c r="P317" s="199" t="s">
        <v>9</v>
      </c>
      <c r="Q317" s="13"/>
      <c r="R317" s="13"/>
      <c r="S317" s="579" t="s">
        <v>125</v>
      </c>
      <c r="T317" s="579"/>
    </row>
    <row r="318" spans="1:20" ht="13.5" hidden="1" customHeight="1">
      <c r="A318" s="95" t="str">
        <f>IF(ISBLANK(partije!D46),"",partije!D46)</f>
        <v/>
      </c>
      <c r="B318" s="96" t="str">
        <f>IF(ISBLANK(partije!E46),"",partije!E46)</f>
        <v/>
      </c>
      <c r="C318" s="147" t="str">
        <f>INDEX(D313:D316,MATCH(S318,A313:A316,0))</f>
        <v>bye</v>
      </c>
      <c r="D318" s="175" t="str">
        <f>INDEX(D313:D316,MATCH(T318,A313:A316,0))</f>
        <v>bye</v>
      </c>
      <c r="E318" s="148" t="str">
        <f>IF(ISBLANK(partije!J46),"",partije!J46)</f>
        <v/>
      </c>
      <c r="F318" s="148" t="str">
        <f>IF(ISBLANK(partije!K46),"",partije!K46)</f>
        <v/>
      </c>
      <c r="G318" s="580" t="str">
        <f>IF(ISBLANK(partije!L46),"",partije!L46)</f>
        <v/>
      </c>
      <c r="H318" s="580"/>
      <c r="I318" s="580" t="str">
        <f>IF(ISBLANK(partije!M46),"",partije!M46)</f>
        <v/>
      </c>
      <c r="J318" s="580"/>
      <c r="K318" s="580" t="str">
        <f>IF(ISBLANK(partije!N46),"",partije!N46)</f>
        <v/>
      </c>
      <c r="L318" s="580" t="str">
        <f>IF(ISBLANK(partije!M46),"",partije!M46)</f>
        <v/>
      </c>
      <c r="M318" s="150" t="str">
        <f>IF(ISBLANK(partije!O46),"",partije!O46)</f>
        <v/>
      </c>
      <c r="N318" s="149" t="str">
        <f>IF(ISBLANK(partije!P46),"",partije!P46)</f>
        <v/>
      </c>
      <c r="O318" s="149" t="str">
        <f>IF(ISBLANK(partije!Q46),"",partije!Q46)</f>
        <v/>
      </c>
      <c r="P318" s="151" t="str">
        <f>IF(ISBLANK(partije!R46),"",partije!R46)</f>
        <v/>
      </c>
      <c r="S318" s="92">
        <f>$S$10</f>
        <v>1</v>
      </c>
      <c r="T318" s="84">
        <f>$T$10</f>
        <v>3</v>
      </c>
    </row>
    <row r="319" spans="1:20" ht="13.5" hidden="1" customHeight="1">
      <c r="A319" s="97" t="str">
        <f>IF(ISBLANK(partije!D47),"",partije!D47)</f>
        <v/>
      </c>
      <c r="B319" s="98" t="str">
        <f>IF(ISBLANK(partije!E47),"",partije!E47)</f>
        <v/>
      </c>
      <c r="C319" s="152" t="str">
        <f>INDEX(D313:D316,MATCH(S319,A313:A316,0))</f>
        <v>bye</v>
      </c>
      <c r="D319" s="176" t="str">
        <f>INDEX(D313:D316,MATCH(T319,A313:A316,0))</f>
        <v>bye</v>
      </c>
      <c r="E319" s="153" t="str">
        <f>IF(ISBLANK(partije!J47),"",partije!J47)</f>
        <v/>
      </c>
      <c r="F319" s="153" t="str">
        <f>IF(ISBLANK(partije!K47),"",partije!K47)</f>
        <v/>
      </c>
      <c r="G319" s="581" t="str">
        <f>IF(ISBLANK(partije!L47),"",partije!L47)</f>
        <v/>
      </c>
      <c r="H319" s="581"/>
      <c r="I319" s="581" t="str">
        <f>IF(ISBLANK(partije!M47),"",partije!M47)</f>
        <v/>
      </c>
      <c r="J319" s="581"/>
      <c r="K319" s="581" t="str">
        <f>IF(ISBLANK(partije!N47),"",partije!N47)</f>
        <v/>
      </c>
      <c r="L319" s="581" t="str">
        <f>IF(ISBLANK(partije!M47),"",partije!M47)</f>
        <v/>
      </c>
      <c r="M319" s="155" t="str">
        <f>IF(ISBLANK(partije!O47),"",partije!O47)</f>
        <v/>
      </c>
      <c r="N319" s="154" t="str">
        <f>IF(ISBLANK(partije!P47),"",partije!P47)</f>
        <v/>
      </c>
      <c r="O319" s="154" t="str">
        <f>IF(ISBLANK(partije!Q47),"",partije!Q47)</f>
        <v/>
      </c>
      <c r="P319" s="156" t="str">
        <f>IF(ISBLANK(partije!R47),"",partije!R47)</f>
        <v/>
      </c>
      <c r="S319" s="93">
        <f>$S$11</f>
        <v>2</v>
      </c>
      <c r="T319" s="85">
        <f>$T$11</f>
        <v>4</v>
      </c>
    </row>
    <row r="320" spans="1:20" ht="13.5" hidden="1" customHeight="1">
      <c r="A320" s="97" t="str">
        <f>IF(ISBLANK(partije!D112),"",partije!D112)</f>
        <v/>
      </c>
      <c r="B320" s="98" t="str">
        <f>IF(ISBLANK(partije!E112),"",partije!E112)</f>
        <v/>
      </c>
      <c r="C320" s="152" t="str">
        <f>INDEX(D313:D316,MATCH(S320,A313:A316,0))</f>
        <v>bye</v>
      </c>
      <c r="D320" s="176" t="str">
        <f>INDEX(D313:D316,MATCH(T320,A313:A316,0))</f>
        <v>bye</v>
      </c>
      <c r="E320" s="153" t="str">
        <f>IF(ISBLANK(partije!J112),"",partije!J112)</f>
        <v/>
      </c>
      <c r="F320" s="153" t="str">
        <f>IF(ISBLANK(partije!K112),"",partije!K112)</f>
        <v/>
      </c>
      <c r="G320" s="581" t="str">
        <f>IF(ISBLANK(partije!L112),"",partije!L112)</f>
        <v/>
      </c>
      <c r="H320" s="581"/>
      <c r="I320" s="581" t="str">
        <f>IF(ISBLANK(partije!M112),"",partije!M112)</f>
        <v/>
      </c>
      <c r="J320" s="581"/>
      <c r="K320" s="581" t="str">
        <f>IF(ISBLANK(partije!N112),"",partije!N112)</f>
        <v/>
      </c>
      <c r="L320" s="581" t="str">
        <f>IF(ISBLANK(partije!M112),"",partije!M112)</f>
        <v/>
      </c>
      <c r="M320" s="155" t="str">
        <f>IF(ISBLANK(partije!O112),"",partije!O112)</f>
        <v/>
      </c>
      <c r="N320" s="154" t="str">
        <f>IF(ISBLANK(partije!P112),"",partije!P112)</f>
        <v/>
      </c>
      <c r="O320" s="154" t="str">
        <f>IF(ISBLANK(partije!Q112),"",partije!Q112)</f>
        <v/>
      </c>
      <c r="P320" s="156" t="str">
        <f>IF(ISBLANK(partije!R112),"",partije!R112)</f>
        <v/>
      </c>
      <c r="S320" s="93">
        <f>$S$12</f>
        <v>1</v>
      </c>
      <c r="T320" s="85">
        <f>$T$12</f>
        <v>2</v>
      </c>
    </row>
    <row r="321" spans="1:20" ht="13.5" hidden="1" customHeight="1">
      <c r="A321" s="97" t="str">
        <f>IF(ISBLANK(partije!D113),"",partije!D113)</f>
        <v/>
      </c>
      <c r="B321" s="98" t="str">
        <f>IF(ISBLANK(partije!E113),"",partije!E113)</f>
        <v/>
      </c>
      <c r="C321" s="152" t="str">
        <f>INDEX(D313:D316,MATCH(S321,A313:A316,0))</f>
        <v>bye</v>
      </c>
      <c r="D321" s="176" t="str">
        <f>INDEX(D313:D316,MATCH(T321,A313:A316,0))</f>
        <v>bye</v>
      </c>
      <c r="E321" s="153" t="str">
        <f>IF(ISBLANK(partije!J113),"",partije!J113)</f>
        <v/>
      </c>
      <c r="F321" s="153" t="str">
        <f>IF(ISBLANK(partije!K113),"",partije!K113)</f>
        <v/>
      </c>
      <c r="G321" s="581" t="str">
        <f>IF(ISBLANK(partije!L113),"",partije!L113)</f>
        <v/>
      </c>
      <c r="H321" s="581"/>
      <c r="I321" s="581" t="str">
        <f>IF(ISBLANK(partije!M113),"",partije!M113)</f>
        <v/>
      </c>
      <c r="J321" s="581"/>
      <c r="K321" s="581" t="str">
        <f>IF(ISBLANK(partije!N113),"",partije!N113)</f>
        <v/>
      </c>
      <c r="L321" s="581" t="str">
        <f>IF(ISBLANK(partije!M113),"",partije!M113)</f>
        <v/>
      </c>
      <c r="M321" s="155" t="str">
        <f>IF(ISBLANK(partije!O113),"",partije!O113)</f>
        <v/>
      </c>
      <c r="N321" s="154" t="str">
        <f>IF(ISBLANK(partije!P113),"",partije!P113)</f>
        <v/>
      </c>
      <c r="O321" s="154" t="str">
        <f>IF(ISBLANK(partije!Q113),"",partije!Q113)</f>
        <v/>
      </c>
      <c r="P321" s="156" t="str">
        <f>IF(ISBLANK(partije!R113),"",partije!R113)</f>
        <v/>
      </c>
      <c r="S321" s="93">
        <f>$S$13</f>
        <v>3</v>
      </c>
      <c r="T321" s="85">
        <f>$T$13</f>
        <v>4</v>
      </c>
    </row>
    <row r="322" spans="1:20" ht="13.5" hidden="1" customHeight="1">
      <c r="A322" s="97" t="str">
        <f>IF(ISBLANK(partije!D178),"",partije!D178)</f>
        <v/>
      </c>
      <c r="B322" s="98" t="str">
        <f>IF(ISBLANK(partije!E178),"",partije!E178)</f>
        <v/>
      </c>
      <c r="C322" s="152" t="str">
        <f>INDEX(D313:D316,MATCH(S322,A313:A316,0))</f>
        <v>bye</v>
      </c>
      <c r="D322" s="176" t="str">
        <f>INDEX(D313:D316,MATCH(T322,A313:A316,0))</f>
        <v>bye</v>
      </c>
      <c r="E322" s="153" t="str">
        <f>IF(ISBLANK(partije!J178),"",partije!J178)</f>
        <v/>
      </c>
      <c r="F322" s="153" t="str">
        <f>IF(ISBLANK(partije!K178),"",partije!K178)</f>
        <v/>
      </c>
      <c r="G322" s="581" t="str">
        <f>IF(ISBLANK(partije!L178),"",partije!L178)</f>
        <v/>
      </c>
      <c r="H322" s="581"/>
      <c r="I322" s="581" t="str">
        <f>IF(ISBLANK(partije!M178),"",partije!M178)</f>
        <v/>
      </c>
      <c r="J322" s="581"/>
      <c r="K322" s="581" t="str">
        <f>IF(ISBLANK(partije!N178),"",partije!N178)</f>
        <v/>
      </c>
      <c r="L322" s="581" t="str">
        <f>IF(ISBLANK(partije!M178),"",partije!M178)</f>
        <v/>
      </c>
      <c r="M322" s="155" t="str">
        <f>IF(ISBLANK(partije!O178),"",partije!O178)</f>
        <v/>
      </c>
      <c r="N322" s="154" t="str">
        <f>IF(ISBLANK(partije!P178),"",partije!P178)</f>
        <v/>
      </c>
      <c r="O322" s="154" t="str">
        <f>IF(ISBLANK(partije!Q178),"",partije!Q178)</f>
        <v/>
      </c>
      <c r="P322" s="156" t="str">
        <f>IF(ISBLANK(partije!R178),"",partije!R178)</f>
        <v/>
      </c>
      <c r="S322" s="93">
        <f>$S$14</f>
        <v>1</v>
      </c>
      <c r="T322" s="85">
        <f>$T$14</f>
        <v>4</v>
      </c>
    </row>
    <row r="323" spans="1:20" ht="13.5" hidden="1" customHeight="1">
      <c r="A323" s="99" t="str">
        <f>IF(ISBLANK(partije!D179),"",partije!D179)</f>
        <v/>
      </c>
      <c r="B323" s="100" t="str">
        <f>IF(ISBLANK(partije!E179),"",partije!E179)</f>
        <v/>
      </c>
      <c r="C323" s="157" t="str">
        <f>INDEX(D313:D316,MATCH(S323,A313:A316,0))</f>
        <v>bye</v>
      </c>
      <c r="D323" s="177" t="str">
        <f>INDEX(D313:D316,MATCH(T323,A313:A316,0))</f>
        <v>bye</v>
      </c>
      <c r="E323" s="158" t="str">
        <f>IF(ISBLANK(partije!J179),"",partije!J179)</f>
        <v/>
      </c>
      <c r="F323" s="158" t="str">
        <f>IF(ISBLANK(partije!K179),"",partije!K179)</f>
        <v/>
      </c>
      <c r="G323" s="571" t="str">
        <f>IF(ISBLANK(partije!L179),"",partije!L179)</f>
        <v/>
      </c>
      <c r="H323" s="571"/>
      <c r="I323" s="571" t="str">
        <f>IF(ISBLANK(partije!M179),"",partije!M179)</f>
        <v/>
      </c>
      <c r="J323" s="571"/>
      <c r="K323" s="571" t="str">
        <f>IF(ISBLANK(partije!N179),"",partije!N179)</f>
        <v/>
      </c>
      <c r="L323" s="571" t="str">
        <f>IF(ISBLANK(partije!M179),"",partije!M179)</f>
        <v/>
      </c>
      <c r="M323" s="160" t="str">
        <f>IF(ISBLANK(partije!O179),"",partije!O179)</f>
        <v/>
      </c>
      <c r="N323" s="159" t="str">
        <f>IF(ISBLANK(partije!P179),"",partije!P179)</f>
        <v/>
      </c>
      <c r="O323" s="159" t="str">
        <f>IF(ISBLANK(partije!Q179),"",partije!Q179)</f>
        <v/>
      </c>
      <c r="P323" s="161" t="str">
        <f>IF(ISBLANK(partije!R179),"",partije!R179)</f>
        <v/>
      </c>
      <c r="S323" s="94">
        <f>$S$15</f>
        <v>2</v>
      </c>
      <c r="T323" s="86">
        <f>$T$15</f>
        <v>3</v>
      </c>
    </row>
    <row r="325" spans="1:20" ht="13.5" customHeight="1">
      <c r="B325" s="12"/>
      <c r="C325" s="168"/>
      <c r="D325" s="145" t="s">
        <v>49</v>
      </c>
      <c r="E325" s="132"/>
      <c r="F325" s="132"/>
      <c r="G325" s="132"/>
      <c r="H325" s="132"/>
      <c r="I325" s="133"/>
      <c r="J325" s="133"/>
      <c r="K325" s="132"/>
      <c r="L325" s="132"/>
      <c r="M325" s="132"/>
      <c r="N325" s="134"/>
      <c r="O325" s="135"/>
      <c r="P325" s="132"/>
      <c r="Q325" s="13"/>
      <c r="R325" s="13"/>
    </row>
    <row r="326" spans="1:20" ht="13.5" customHeight="1">
      <c r="B326" s="208" t="s">
        <v>0</v>
      </c>
      <c r="C326" s="211"/>
      <c r="D326" s="172" t="s">
        <v>1</v>
      </c>
      <c r="E326" s="572">
        <v>1</v>
      </c>
      <c r="F326" s="572"/>
      <c r="G326" s="572">
        <v>2</v>
      </c>
      <c r="H326" s="572"/>
      <c r="I326" s="573">
        <v>3</v>
      </c>
      <c r="J326" s="573"/>
      <c r="K326" s="572">
        <v>4</v>
      </c>
      <c r="L326" s="572"/>
      <c r="M326" s="136" t="s">
        <v>2</v>
      </c>
      <c r="N326" s="136" t="s">
        <v>3</v>
      </c>
      <c r="O326" s="137" t="s">
        <v>7</v>
      </c>
      <c r="P326" s="138"/>
      <c r="Q326" s="49" t="s">
        <v>50</v>
      </c>
      <c r="R326" s="50"/>
    </row>
    <row r="327" spans="1:20" ht="13.5" customHeight="1">
      <c r="A327" s="81">
        <v>1</v>
      </c>
      <c r="B327" s="209">
        <v>241</v>
      </c>
      <c r="C327" s="212" t="str">
        <f>IF(ISNA(MATCH(B327,spisak!$F$4:$F$260,0)),"",INDEX(spisak!$C$4:$C$260,MATCH(B327,spisak!$F$4:$F$260,0)))</f>
        <v/>
      </c>
      <c r="D327" s="173" t="str">
        <f>IF(ISNA(MATCH(B327,spisak!$F$4:$F$260,0)),"bye",INDEX(spisak!$B$4:$B$260,MATCH(B327,spisak!$F$4:$F$260,0)))</f>
        <v>bye</v>
      </c>
      <c r="E327" s="139"/>
      <c r="F327" s="140"/>
      <c r="G327" s="574" t="str">
        <f t="array" ref="G327">INDEX(E332:E337,MATCH(D327&amp;D328,C332:C337&amp;D332:D337,0))&amp;"/"&amp;INDEX(F332:F337,MATCH(D327&amp;D328,C332:C337&amp;D332:D337,0))</f>
        <v>/</v>
      </c>
      <c r="H327" s="575"/>
      <c r="I327" s="574" t="str">
        <f t="array" ref="I327">INDEX(E332:E337,MATCH(D327&amp;D329,C332:C337&amp;D332:D337,0))&amp;"/"&amp;INDEX(F332:F337,MATCH(D327&amp;D329,C332:C337&amp;D332:D337,0))</f>
        <v>/</v>
      </c>
      <c r="J327" s="575"/>
      <c r="K327" s="574" t="str">
        <f t="array" ref="K327">INDEX(E332:E337,MATCH(D327&amp;D330,C332:C337&amp;D332:D337,0))&amp;"/"&amp;INDEX(F332:F337,MATCH(D327&amp;D330,C332:C337&amp;D332:D337,0))</f>
        <v>/</v>
      </c>
      <c r="L327" s="575"/>
      <c r="M327" s="141" t="str">
        <f>IF(ISBLANK(partije!$J$2),"",COUNTIFS(C332:C337,D327,E332:E337,3)+COUNTIFS(D332:D337,D327,F332:F337,3))</f>
        <v/>
      </c>
      <c r="N327" s="141" t="str">
        <f>IF(ISBLANK(partije!$J$2),"",COUNTIFS(C332:C337,D327,E332:E337,"&lt;3")+COUNTIFS(D332:D337,D327,F332:F337,"&lt;3"))</f>
        <v/>
      </c>
      <c r="O327" s="142"/>
      <c r="P327" s="131">
        <v>1</v>
      </c>
      <c r="Q327" s="88" t="e">
        <f>IF(ISBLANK(D327),"*",INDEX(D327:D330,MATCH(P327,O327:O330,0)))</f>
        <v>#N/A</v>
      </c>
      <c r="R327" s="89"/>
    </row>
    <row r="328" spans="1:20" ht="13.5" customHeight="1">
      <c r="A328" s="81">
        <v>2</v>
      </c>
      <c r="B328" s="209">
        <v>242</v>
      </c>
      <c r="C328" s="212" t="str">
        <f>IF(ISNA(MATCH(B328,spisak!$F$4:$F$260,0)),"",INDEX(spisak!$C$4:$C$260,MATCH(B328,spisak!$F$4:$F$260,0)))</f>
        <v/>
      </c>
      <c r="D328" s="173" t="str">
        <f>IF(ISNA(MATCH(B328,spisak!$F$4:$F$260,0)),"bye",INDEX(spisak!$B$4:$B$260,MATCH(B328,spisak!$F$4:$F$260,0)))</f>
        <v>bye</v>
      </c>
      <c r="E328" s="574" t="str">
        <f t="array" ref="E328">INDEX(F332:F337,MATCH(D327&amp;D328,C332:C337&amp;D332:D337,0))&amp;"/"&amp;INDEX(E332:E337,MATCH(D327&amp;D328,C332:C337&amp;D332:D337,0))</f>
        <v>/</v>
      </c>
      <c r="F328" s="575"/>
      <c r="G328" s="139"/>
      <c r="H328" s="140"/>
      <c r="I328" s="574" t="str">
        <f t="array" ref="I328">INDEX(E332:E337,MATCH(D328&amp;D329,C332:C337&amp;D332:D337,0))&amp;"/"&amp;INDEX(F332:F337,MATCH(D328&amp;D329,C332:C337&amp;D332:D337,0))</f>
        <v>/</v>
      </c>
      <c r="J328" s="575"/>
      <c r="K328" s="574" t="str">
        <f t="array" ref="K328">INDEX(E332:E337,MATCH(D328&amp;D330,C332:C337&amp;D332:D337,0))&amp;"/"&amp;INDEX(F332:F337,MATCH(D328&amp;D330,C332:C337&amp;D332:D337,0))</f>
        <v>/</v>
      </c>
      <c r="L328" s="575"/>
      <c r="M328" s="141" t="str">
        <f>IF(ISBLANK(partije!$J$2),"",COUNTIFS(C332:C337,D328,E332:E337,3)+COUNTIFS(D332:D337,D328,F332:F337,3))</f>
        <v/>
      </c>
      <c r="N328" s="141" t="str">
        <f>IF(ISBLANK(partije!$J$2),"",COUNTIFS(C332:C337,D328,E332:E337,"&lt;3")+COUNTIFS(D332:D337,D328,F332:F337,"&lt;3"))</f>
        <v/>
      </c>
      <c r="O328" s="142"/>
      <c r="P328" s="131">
        <v>2</v>
      </c>
      <c r="Q328" s="90" t="e">
        <f>IF(ISBLANK(D328),"*",INDEX(D327:D330,MATCH(P328,O327:O330,0)))</f>
        <v>#N/A</v>
      </c>
      <c r="R328" s="91"/>
    </row>
    <row r="329" spans="1:20" ht="13.5" customHeight="1">
      <c r="A329" s="81">
        <v>3</v>
      </c>
      <c r="B329" s="209">
        <v>243</v>
      </c>
      <c r="C329" s="212" t="str">
        <f>IF(ISNA(MATCH(B329,spisak!$F$4:$F$260,0)),"",INDEX(spisak!$C$4:$C$260,MATCH(B329,spisak!$F$4:$F$260,0)))</f>
        <v/>
      </c>
      <c r="D329" s="173" t="str">
        <f>IF(ISNA(MATCH(B329,spisak!$F$4:$F$260,0)),"bye",INDEX(spisak!$B$4:$B$260,MATCH(B329,spisak!$F$4:$F$260,0)))</f>
        <v>bye</v>
      </c>
      <c r="E329" s="574" t="str">
        <f t="array" ref="E329">INDEX(F332:F337,MATCH(D327&amp;D329,C332:C337&amp;D332:D337,0))&amp;"/"&amp;INDEX(E332:E337,MATCH(D327&amp;D329,C332:C337&amp;D332:D337,0))</f>
        <v>/</v>
      </c>
      <c r="F329" s="575"/>
      <c r="G329" s="574" t="str">
        <f t="array" ref="G329">INDEX(F332:F337,MATCH(D328&amp;D329,C332:C337&amp;D332:D337,0))&amp;"/"&amp;INDEX(E332:E337,MATCH(D328&amp;D329,C332:C337&amp;D332:D337,0))</f>
        <v>/</v>
      </c>
      <c r="H329" s="575"/>
      <c r="I329" s="139"/>
      <c r="J329" s="140"/>
      <c r="K329" s="574" t="str">
        <f t="array" ref="K329">INDEX(E332:E337,MATCH(D329&amp;D330,C332:C337&amp;D332:D337,0))&amp;"/"&amp;INDEX(F332:F337,MATCH(D329&amp;D330,C332:C337&amp;D332:D337,0))</f>
        <v>/</v>
      </c>
      <c r="L329" s="575"/>
      <c r="M329" s="141" t="str">
        <f>IF(ISBLANK(partije!$J$2),"",COUNTIFS(C332:C337,D329,E332:E337,3)+COUNTIFS(D332:D337,D329,F332:F337,3))</f>
        <v/>
      </c>
      <c r="N329" s="141" t="str">
        <f>IF(ISBLANK(partije!$J$2),"",COUNTIFS(C332:C337,D329,E332:E337,"&lt;3")+COUNTIFS(D332:D337,D329,F332:F337,"&lt;3"))</f>
        <v/>
      </c>
      <c r="O329" s="142"/>
      <c r="P329" s="131">
        <v>3</v>
      </c>
      <c r="Q329" s="90" t="e">
        <f>IF(ISBLANK(D329),"*",INDEX(D327:D330,MATCH(P329,O327:O330,0)))</f>
        <v>#N/A</v>
      </c>
      <c r="R329" s="91"/>
    </row>
    <row r="330" spans="1:20" ht="13.5" customHeight="1">
      <c r="A330" s="82">
        <v>4</v>
      </c>
      <c r="B330" s="210">
        <v>244</v>
      </c>
      <c r="C330" s="213" t="str">
        <f>IF(ISNA(MATCH(B330,spisak!$F$4:$F$260,0)),"",INDEX(spisak!$C$4:$C$260,MATCH(B330,spisak!$F$4:$F$260,0)))</f>
        <v/>
      </c>
      <c r="D330" s="174" t="str">
        <f>IF(ISNA(MATCH(B330,spisak!$F$4:$F$260,0)),"bye",INDEX(spisak!$B$4:$B$260,MATCH(B330,spisak!$F$4:$F$260,0)))</f>
        <v>bye</v>
      </c>
      <c r="E330" s="576" t="str">
        <f t="array" ref="E330">INDEX(F332:F337,MATCH(D327&amp;D330,C332:C337&amp;D332:D337,0))&amp;"/"&amp;INDEX(E332:E337,MATCH(D327&amp;D330,C332:C337&amp;D332:D337,0))</f>
        <v>/</v>
      </c>
      <c r="F330" s="577"/>
      <c r="G330" s="576" t="str">
        <f t="array" ref="G330">INDEX(F332:F337,MATCH(D328&amp;D330,C332:C337&amp;D332:D337,0))&amp;"/"&amp;INDEX(E332:E337,MATCH(D328&amp;D330,C332:C337&amp;D332:D337,0))</f>
        <v>/</v>
      </c>
      <c r="H330" s="577"/>
      <c r="I330" s="576" t="str">
        <f t="array" ref="I330">INDEX(F332:F337,MATCH(D329&amp;D330,C332:C337&amp;D332:D337,0))&amp;"/"&amp;INDEX(E332:E337,MATCH(D329&amp;D330,C332:C337&amp;D332:D337,0))</f>
        <v>/</v>
      </c>
      <c r="J330" s="577"/>
      <c r="K330" s="139"/>
      <c r="L330" s="140"/>
      <c r="M330" s="143" t="str">
        <f>IF(ISBLANK(partije!$J$2),"",COUNTIFS(C332:C337,D330,E332:E337,3)+COUNTIFS(D332:D337,D330,F332:F337,3))</f>
        <v/>
      </c>
      <c r="N330" s="143" t="str">
        <f>IF(ISBLANK(partije!$J$2),"",COUNTIFS(C332:C337,D330,E332:E337,"&lt;3")+COUNTIFS(D332:D337,D330,F332:F337,"&lt;3"))</f>
        <v/>
      </c>
      <c r="O330" s="144"/>
      <c r="P330" s="131">
        <v>4</v>
      </c>
      <c r="Q330" s="90" t="e">
        <f>IF(ISBLANK(D330),"*",INDEX(D327:D330,MATCH(P330,O327:O330,0)))</f>
        <v>#N/A</v>
      </c>
      <c r="R330" s="91"/>
    </row>
    <row r="331" spans="1:20" ht="13.5" hidden="1" customHeight="1">
      <c r="A331" s="567"/>
      <c r="B331" s="567"/>
      <c r="C331" s="169"/>
      <c r="E331" s="568" t="s">
        <v>10</v>
      </c>
      <c r="F331" s="568"/>
      <c r="G331" s="569" t="s">
        <v>11</v>
      </c>
      <c r="H331" s="569"/>
      <c r="I331" s="570" t="s">
        <v>4</v>
      </c>
      <c r="J331" s="570"/>
      <c r="K331" s="578" t="s">
        <v>12</v>
      </c>
      <c r="L331" s="578"/>
      <c r="M331" s="197" t="s">
        <v>5</v>
      </c>
      <c r="N331" s="197" t="s">
        <v>6</v>
      </c>
      <c r="O331" s="198" t="s">
        <v>8</v>
      </c>
      <c r="P331" s="199" t="s">
        <v>9</v>
      </c>
      <c r="Q331" s="13"/>
      <c r="R331" s="13"/>
      <c r="S331" s="579" t="s">
        <v>125</v>
      </c>
      <c r="T331" s="579"/>
    </row>
    <row r="332" spans="1:20" ht="13.5" hidden="1" customHeight="1">
      <c r="A332" s="95" t="str">
        <f>IF(ISBLANK(partije!D48),"",partije!D48)</f>
        <v/>
      </c>
      <c r="B332" s="96" t="str">
        <f>IF(ISBLANK(partije!E48),"",partije!E48)</f>
        <v/>
      </c>
      <c r="C332" s="147" t="str">
        <f>INDEX(D327:D330,MATCH(S332,A327:A330,0))</f>
        <v>bye</v>
      </c>
      <c r="D332" s="175" t="str">
        <f>INDEX(D327:D330,MATCH(T332,A327:A330,0))</f>
        <v>bye</v>
      </c>
      <c r="E332" s="148" t="str">
        <f>IF(ISBLANK(partije!J48),"",partije!J48)</f>
        <v/>
      </c>
      <c r="F332" s="148" t="str">
        <f>IF(ISBLANK(partije!K48),"",partije!K48)</f>
        <v/>
      </c>
      <c r="G332" s="580" t="str">
        <f>IF(ISBLANK(partije!L48),"",partije!L48)</f>
        <v/>
      </c>
      <c r="H332" s="580"/>
      <c r="I332" s="580" t="str">
        <f>IF(ISBLANK(partije!M48),"",partije!M48)</f>
        <v/>
      </c>
      <c r="J332" s="580"/>
      <c r="K332" s="580" t="str">
        <f>IF(ISBLANK(partije!N48),"",partije!N48)</f>
        <v/>
      </c>
      <c r="L332" s="580" t="str">
        <f>IF(ISBLANK(partije!M48),"",partije!M48)</f>
        <v/>
      </c>
      <c r="M332" s="150" t="str">
        <f>IF(ISBLANK(partije!O48),"",partije!O48)</f>
        <v/>
      </c>
      <c r="N332" s="149" t="str">
        <f>IF(ISBLANK(partije!P48),"",partije!P48)</f>
        <v/>
      </c>
      <c r="O332" s="149" t="str">
        <f>IF(ISBLANK(partije!Q48),"",partije!Q48)</f>
        <v/>
      </c>
      <c r="P332" s="151" t="str">
        <f>IF(ISBLANK(partije!R48),"",partije!R48)</f>
        <v/>
      </c>
      <c r="S332" s="92">
        <f>$S$10</f>
        <v>1</v>
      </c>
      <c r="T332" s="84">
        <f>$T$10</f>
        <v>3</v>
      </c>
    </row>
    <row r="333" spans="1:20" ht="13.5" hidden="1" customHeight="1">
      <c r="A333" s="97" t="str">
        <f>IF(ISBLANK(partije!D49),"",partije!D49)</f>
        <v/>
      </c>
      <c r="B333" s="98" t="str">
        <f>IF(ISBLANK(partije!E49),"",partije!E49)</f>
        <v/>
      </c>
      <c r="C333" s="152" t="str">
        <f>INDEX(D327:D330,MATCH(S333,A327:A330,0))</f>
        <v>bye</v>
      </c>
      <c r="D333" s="176" t="str">
        <f>INDEX(D327:D330,MATCH(T333,A327:A330,0))</f>
        <v>bye</v>
      </c>
      <c r="E333" s="153" t="str">
        <f>IF(ISBLANK(partije!J49),"",partije!J49)</f>
        <v/>
      </c>
      <c r="F333" s="153" t="str">
        <f>IF(ISBLANK(partije!K49),"",partije!K49)</f>
        <v/>
      </c>
      <c r="G333" s="581" t="str">
        <f>IF(ISBLANK(partije!L49),"",partije!L49)</f>
        <v/>
      </c>
      <c r="H333" s="581"/>
      <c r="I333" s="581" t="str">
        <f>IF(ISBLANK(partije!M49),"",partije!M49)</f>
        <v/>
      </c>
      <c r="J333" s="581"/>
      <c r="K333" s="581" t="str">
        <f>IF(ISBLANK(partije!N49),"",partije!N49)</f>
        <v/>
      </c>
      <c r="L333" s="581" t="str">
        <f>IF(ISBLANK(partije!M49),"",partije!M49)</f>
        <v/>
      </c>
      <c r="M333" s="155" t="str">
        <f>IF(ISBLANK(partije!O49),"",partije!O49)</f>
        <v/>
      </c>
      <c r="N333" s="154" t="str">
        <f>IF(ISBLANK(partije!P49),"",partije!P49)</f>
        <v/>
      </c>
      <c r="O333" s="154" t="str">
        <f>IF(ISBLANK(partije!Q49),"",partije!Q49)</f>
        <v/>
      </c>
      <c r="P333" s="156" t="str">
        <f>IF(ISBLANK(partije!R49),"",partije!R49)</f>
        <v/>
      </c>
      <c r="S333" s="93">
        <f>$S$11</f>
        <v>2</v>
      </c>
      <c r="T333" s="85">
        <f>$T$11</f>
        <v>4</v>
      </c>
    </row>
    <row r="334" spans="1:20" ht="13.5" hidden="1" customHeight="1">
      <c r="A334" s="97" t="str">
        <f>IF(ISBLANK(partije!D114),"",partije!D114)</f>
        <v/>
      </c>
      <c r="B334" s="98" t="str">
        <f>IF(ISBLANK(partije!E114),"",partije!E114)</f>
        <v/>
      </c>
      <c r="C334" s="152" t="str">
        <f>INDEX(D327:D330,MATCH(S334,A327:A330,0))</f>
        <v>bye</v>
      </c>
      <c r="D334" s="176" t="str">
        <f>INDEX(D327:D330,MATCH(T334,A327:A330,0))</f>
        <v>bye</v>
      </c>
      <c r="E334" s="153" t="str">
        <f>IF(ISBLANK(partije!J114),"",partije!J114)</f>
        <v/>
      </c>
      <c r="F334" s="153" t="str">
        <f>IF(ISBLANK(partije!K114),"",partije!K114)</f>
        <v/>
      </c>
      <c r="G334" s="581" t="str">
        <f>IF(ISBLANK(partije!L114),"",partije!L114)</f>
        <v/>
      </c>
      <c r="H334" s="581"/>
      <c r="I334" s="581" t="str">
        <f>IF(ISBLANK(partije!M114),"",partije!M114)</f>
        <v/>
      </c>
      <c r="J334" s="581"/>
      <c r="K334" s="581" t="str">
        <f>IF(ISBLANK(partije!N114),"",partije!N114)</f>
        <v/>
      </c>
      <c r="L334" s="581" t="str">
        <f>IF(ISBLANK(partije!M114),"",partije!M114)</f>
        <v/>
      </c>
      <c r="M334" s="155" t="str">
        <f>IF(ISBLANK(partije!O114),"",partije!O114)</f>
        <v/>
      </c>
      <c r="N334" s="154" t="str">
        <f>IF(ISBLANK(partije!P114),"",partije!P114)</f>
        <v/>
      </c>
      <c r="O334" s="154" t="str">
        <f>IF(ISBLANK(partije!Q114),"",partije!Q114)</f>
        <v/>
      </c>
      <c r="P334" s="156" t="str">
        <f>IF(ISBLANK(partije!R114),"",partije!R114)</f>
        <v/>
      </c>
      <c r="S334" s="93">
        <f>$S$12</f>
        <v>1</v>
      </c>
      <c r="T334" s="85">
        <f>$T$12</f>
        <v>2</v>
      </c>
    </row>
    <row r="335" spans="1:20" ht="13.5" hidden="1" customHeight="1">
      <c r="A335" s="97" t="str">
        <f>IF(ISBLANK(partije!D115),"",partije!D115)</f>
        <v/>
      </c>
      <c r="B335" s="98" t="str">
        <f>IF(ISBLANK(partije!E115),"",partije!E115)</f>
        <v/>
      </c>
      <c r="C335" s="152" t="str">
        <f>INDEX(D327:D330,MATCH(S335,A327:A330,0))</f>
        <v>bye</v>
      </c>
      <c r="D335" s="176" t="str">
        <f>INDEX(D327:D330,MATCH(T335,A327:A330,0))</f>
        <v>bye</v>
      </c>
      <c r="E335" s="153" t="str">
        <f>IF(ISBLANK(partije!J115),"",partije!J115)</f>
        <v/>
      </c>
      <c r="F335" s="153" t="str">
        <f>IF(ISBLANK(partije!K115),"",partije!K115)</f>
        <v/>
      </c>
      <c r="G335" s="581" t="str">
        <f>IF(ISBLANK(partije!L115),"",partije!L115)</f>
        <v/>
      </c>
      <c r="H335" s="581"/>
      <c r="I335" s="581" t="str">
        <f>IF(ISBLANK(partije!M115),"",partije!M115)</f>
        <v/>
      </c>
      <c r="J335" s="581"/>
      <c r="K335" s="581" t="str">
        <f>IF(ISBLANK(partije!N115),"",partije!N115)</f>
        <v/>
      </c>
      <c r="L335" s="581" t="str">
        <f>IF(ISBLANK(partije!M115),"",partije!M115)</f>
        <v/>
      </c>
      <c r="M335" s="155" t="str">
        <f>IF(ISBLANK(partije!O115),"",partije!O115)</f>
        <v/>
      </c>
      <c r="N335" s="154" t="str">
        <f>IF(ISBLANK(partije!P115),"",partije!P115)</f>
        <v/>
      </c>
      <c r="O335" s="154" t="str">
        <f>IF(ISBLANK(partije!Q115),"",partije!Q115)</f>
        <v/>
      </c>
      <c r="P335" s="156" t="str">
        <f>IF(ISBLANK(partije!R115),"",partije!R115)</f>
        <v/>
      </c>
      <c r="S335" s="93">
        <f>$S$13</f>
        <v>3</v>
      </c>
      <c r="T335" s="85">
        <f>$T$13</f>
        <v>4</v>
      </c>
    </row>
    <row r="336" spans="1:20" ht="13.5" hidden="1" customHeight="1">
      <c r="A336" s="97" t="str">
        <f>IF(ISBLANK(partije!D180),"",partije!D180)</f>
        <v/>
      </c>
      <c r="B336" s="98" t="str">
        <f>IF(ISBLANK(partije!E180),"",partije!E180)</f>
        <v/>
      </c>
      <c r="C336" s="152" t="str">
        <f>INDEX(D327:D330,MATCH(S336,A327:A330,0))</f>
        <v>bye</v>
      </c>
      <c r="D336" s="176" t="str">
        <f>INDEX(D327:D330,MATCH(T336,A327:A330,0))</f>
        <v>bye</v>
      </c>
      <c r="E336" s="153" t="str">
        <f>IF(ISBLANK(partije!J180),"",partije!J180)</f>
        <v/>
      </c>
      <c r="F336" s="153" t="str">
        <f>IF(ISBLANK(partije!K180),"",partije!K180)</f>
        <v/>
      </c>
      <c r="G336" s="581" t="str">
        <f>IF(ISBLANK(partije!L180),"",partije!L180)</f>
        <v/>
      </c>
      <c r="H336" s="581"/>
      <c r="I336" s="581" t="str">
        <f>IF(ISBLANK(partije!M180),"",partije!M180)</f>
        <v/>
      </c>
      <c r="J336" s="581"/>
      <c r="K336" s="581" t="str">
        <f>IF(ISBLANK(partije!N180),"",partije!N180)</f>
        <v/>
      </c>
      <c r="L336" s="581" t="str">
        <f>IF(ISBLANK(partije!M180),"",partije!M180)</f>
        <v/>
      </c>
      <c r="M336" s="155" t="str">
        <f>IF(ISBLANK(partije!O180),"",partije!O180)</f>
        <v/>
      </c>
      <c r="N336" s="154" t="str">
        <f>IF(ISBLANK(partije!P180),"",partije!P180)</f>
        <v/>
      </c>
      <c r="O336" s="154" t="str">
        <f>IF(ISBLANK(partije!Q180),"",partije!Q180)</f>
        <v/>
      </c>
      <c r="P336" s="156" t="str">
        <f>IF(ISBLANK(partije!R180),"",partije!R180)</f>
        <v/>
      </c>
      <c r="S336" s="93">
        <f>$S$14</f>
        <v>1</v>
      </c>
      <c r="T336" s="85">
        <f>$T$14</f>
        <v>4</v>
      </c>
    </row>
    <row r="337" spans="1:20" ht="13.5" hidden="1" customHeight="1">
      <c r="A337" s="99" t="str">
        <f>IF(ISBLANK(partije!D181),"",partije!D181)</f>
        <v/>
      </c>
      <c r="B337" s="100" t="str">
        <f>IF(ISBLANK(partije!E181),"",partije!E181)</f>
        <v/>
      </c>
      <c r="C337" s="157" t="str">
        <f>INDEX(D327:D330,MATCH(S337,A327:A330,0))</f>
        <v>bye</v>
      </c>
      <c r="D337" s="177" t="str">
        <f>INDEX(D327:D330,MATCH(T337,A327:A330,0))</f>
        <v>bye</v>
      </c>
      <c r="E337" s="158" t="str">
        <f>IF(ISBLANK(partije!J181),"",partije!J181)</f>
        <v/>
      </c>
      <c r="F337" s="158" t="str">
        <f>IF(ISBLANK(partije!K181),"",partije!K181)</f>
        <v/>
      </c>
      <c r="G337" s="571" t="str">
        <f>IF(ISBLANK(partije!L181),"",partije!L181)</f>
        <v/>
      </c>
      <c r="H337" s="571"/>
      <c r="I337" s="571" t="str">
        <f>IF(ISBLANK(partije!M181),"",partije!M181)</f>
        <v/>
      </c>
      <c r="J337" s="571"/>
      <c r="K337" s="571" t="str">
        <f>IF(ISBLANK(partije!N181),"",partije!N181)</f>
        <v/>
      </c>
      <c r="L337" s="571" t="str">
        <f>IF(ISBLANK(partije!M181),"",partije!M181)</f>
        <v/>
      </c>
      <c r="M337" s="160" t="str">
        <f>IF(ISBLANK(partije!O181),"",partije!O181)</f>
        <v/>
      </c>
      <c r="N337" s="159" t="str">
        <f>IF(ISBLANK(partije!P181),"",partije!P181)</f>
        <v/>
      </c>
      <c r="O337" s="159" t="str">
        <f>IF(ISBLANK(partije!Q181),"",partije!Q181)</f>
        <v/>
      </c>
      <c r="P337" s="161" t="str">
        <f>IF(ISBLANK(partije!R181),"",partije!R181)</f>
        <v/>
      </c>
      <c r="S337" s="94">
        <f>$S$15</f>
        <v>2</v>
      </c>
      <c r="T337" s="86">
        <f>$T$15</f>
        <v>3</v>
      </c>
    </row>
    <row r="339" spans="1:20" ht="13.5" customHeight="1">
      <c r="B339" s="12"/>
      <c r="C339" s="168"/>
      <c r="D339" s="145" t="s">
        <v>73</v>
      </c>
      <c r="E339" s="132"/>
      <c r="F339" s="132"/>
      <c r="G339" s="132"/>
      <c r="H339" s="132"/>
      <c r="I339" s="133"/>
      <c r="J339" s="133"/>
      <c r="K339" s="132"/>
      <c r="L339" s="132"/>
      <c r="M339" s="132"/>
      <c r="N339" s="134"/>
      <c r="O339" s="135"/>
      <c r="P339" s="132"/>
      <c r="Q339" s="13"/>
      <c r="R339" s="13"/>
    </row>
    <row r="340" spans="1:20" ht="13.5" customHeight="1">
      <c r="B340" s="208" t="s">
        <v>0</v>
      </c>
      <c r="C340" s="211"/>
      <c r="D340" s="172" t="s">
        <v>1</v>
      </c>
      <c r="E340" s="572">
        <v>1</v>
      </c>
      <c r="F340" s="572"/>
      <c r="G340" s="572">
        <v>2</v>
      </c>
      <c r="H340" s="572"/>
      <c r="I340" s="573">
        <v>3</v>
      </c>
      <c r="J340" s="573"/>
      <c r="K340" s="572">
        <v>4</v>
      </c>
      <c r="L340" s="572"/>
      <c r="M340" s="136" t="s">
        <v>2</v>
      </c>
      <c r="N340" s="136" t="s">
        <v>3</v>
      </c>
      <c r="O340" s="137" t="s">
        <v>7</v>
      </c>
      <c r="P340" s="138"/>
      <c r="Q340" s="49" t="s">
        <v>74</v>
      </c>
      <c r="R340" s="50"/>
    </row>
    <row r="341" spans="1:20" ht="13.5" customHeight="1">
      <c r="A341" s="81">
        <v>1</v>
      </c>
      <c r="B341" s="209">
        <v>251</v>
      </c>
      <c r="C341" s="212" t="str">
        <f>IF(ISNA(MATCH(B341,spisak!$F$4:$F$260,0)),"",INDEX(spisak!$C$4:$C$260,MATCH(B341,spisak!$F$4:$F$260,0)))</f>
        <v/>
      </c>
      <c r="D341" s="173" t="str">
        <f>IF(ISNA(MATCH(B341,spisak!$F$4:$F$260,0)),"bye",INDEX(spisak!$B$4:$B$260,MATCH(B341,spisak!$F$4:$F$260,0)))</f>
        <v>bye</v>
      </c>
      <c r="E341" s="139"/>
      <c r="F341" s="140"/>
      <c r="G341" s="574" t="str">
        <f t="array" ref="G341">INDEX(E346:E351,MATCH(D341&amp;D342,C346:C351&amp;D346:D351,0))&amp;"/"&amp;INDEX(F346:F351,MATCH(D341&amp;D342,C346:C351&amp;D346:D351,0))</f>
        <v>/</v>
      </c>
      <c r="H341" s="575"/>
      <c r="I341" s="574" t="str">
        <f t="array" ref="I341">INDEX(E346:E351,MATCH(D341&amp;D343,C346:C351&amp;D346:D351,0))&amp;"/"&amp;INDEX(F346:F351,MATCH(D341&amp;D343,C346:C351&amp;D346:D351,0))</f>
        <v>/</v>
      </c>
      <c r="J341" s="575"/>
      <c r="K341" s="574" t="str">
        <f t="array" ref="K341">INDEX(E346:E351,MATCH(D341&amp;D344,C346:C351&amp;D346:D351,0))&amp;"/"&amp;INDEX(F346:F351,MATCH(D341&amp;D344,C346:C351&amp;D346:D351,0))</f>
        <v>/</v>
      </c>
      <c r="L341" s="575"/>
      <c r="M341" s="141" t="str">
        <f>IF(ISBLANK(partije!$J$2),"",COUNTIFS(C346:C351,D341,E346:E351,3)+COUNTIFS(D346:D351,D341,F346:F351,3))</f>
        <v/>
      </c>
      <c r="N341" s="141" t="str">
        <f>IF(ISBLANK(partije!$J$2),"",COUNTIFS(C346:C351,D341,E346:E351,"&lt;3")+COUNTIFS(D346:D351,D341,F346:F351,"&lt;3"))</f>
        <v/>
      </c>
      <c r="O341" s="142"/>
      <c r="P341" s="131">
        <v>1</v>
      </c>
      <c r="Q341" s="88" t="e">
        <f>IF(ISBLANK(D341),"*",INDEX(D341:D344,MATCH(P341,O341:O344,0)))</f>
        <v>#N/A</v>
      </c>
      <c r="R341" s="89"/>
    </row>
    <row r="342" spans="1:20" ht="13.5" customHeight="1">
      <c r="A342" s="81">
        <v>2</v>
      </c>
      <c r="B342" s="209">
        <v>252</v>
      </c>
      <c r="C342" s="212" t="str">
        <f>IF(ISNA(MATCH(B342,spisak!$F$4:$F$260,0)),"",INDEX(spisak!$C$4:$C$260,MATCH(B342,spisak!$F$4:$F$260,0)))</f>
        <v/>
      </c>
      <c r="D342" s="173" t="str">
        <f>IF(ISNA(MATCH(B342,spisak!$F$4:$F$260,0)),"bye",INDEX(spisak!$B$4:$B$260,MATCH(B342,spisak!$F$4:$F$260,0)))</f>
        <v>bye</v>
      </c>
      <c r="E342" s="574" t="str">
        <f t="array" ref="E342">INDEX(F346:F351,MATCH(D341&amp;D342,C346:C351&amp;D346:D351,0))&amp;"/"&amp;INDEX(E346:E351,MATCH(D341&amp;D342,C346:C351&amp;D346:D351,0))</f>
        <v>/</v>
      </c>
      <c r="F342" s="575"/>
      <c r="G342" s="139"/>
      <c r="H342" s="140"/>
      <c r="I342" s="574" t="str">
        <f t="array" ref="I342">INDEX(E346:E351,MATCH(D342&amp;D343,C346:C351&amp;D346:D351,0))&amp;"/"&amp;INDEX(F346:F351,MATCH(D342&amp;D343,C346:C351&amp;D346:D351,0))</f>
        <v>/</v>
      </c>
      <c r="J342" s="575"/>
      <c r="K342" s="574" t="str">
        <f t="array" ref="K342">INDEX(E346:E351,MATCH(D342&amp;D344,C346:C351&amp;D346:D351,0))&amp;"/"&amp;INDEX(F346:F351,MATCH(D342&amp;D344,C346:C351&amp;D346:D351,0))</f>
        <v>/</v>
      </c>
      <c r="L342" s="575"/>
      <c r="M342" s="141" t="str">
        <f>IF(ISBLANK(partije!$J$2),"",COUNTIFS(C346:C351,D342,E346:E351,3)+COUNTIFS(D346:D351,D342,F346:F351,3))</f>
        <v/>
      </c>
      <c r="N342" s="141" t="str">
        <f>IF(ISBLANK(partije!$J$2),"",COUNTIFS(C346:C351,D342,E346:E351,"&lt;3")+COUNTIFS(D346:D351,D342,F346:F351,"&lt;3"))</f>
        <v/>
      </c>
      <c r="O342" s="142"/>
      <c r="P342" s="131">
        <v>2</v>
      </c>
      <c r="Q342" s="90" t="e">
        <f>IF(ISBLANK(D342),"*",INDEX(D341:D344,MATCH(P342,O341:O344,0)))</f>
        <v>#N/A</v>
      </c>
      <c r="R342" s="91"/>
    </row>
    <row r="343" spans="1:20" ht="13.5" customHeight="1">
      <c r="A343" s="81">
        <v>3</v>
      </c>
      <c r="B343" s="209">
        <v>253</v>
      </c>
      <c r="C343" s="212" t="str">
        <f>IF(ISNA(MATCH(B343,spisak!$F$4:$F$260,0)),"",INDEX(spisak!$C$4:$C$260,MATCH(B343,spisak!$F$4:$F$260,0)))</f>
        <v/>
      </c>
      <c r="D343" s="173" t="str">
        <f>IF(ISNA(MATCH(B343,spisak!$F$4:$F$260,0)),"bye",INDEX(spisak!$B$4:$B$260,MATCH(B343,spisak!$F$4:$F$260,0)))</f>
        <v>bye</v>
      </c>
      <c r="E343" s="574" t="str">
        <f t="array" ref="E343">INDEX(F346:F351,MATCH(D341&amp;D343,C346:C351&amp;D346:D351,0))&amp;"/"&amp;INDEX(E346:E351,MATCH(D341&amp;D343,C346:C351&amp;D346:D351,0))</f>
        <v>/</v>
      </c>
      <c r="F343" s="575"/>
      <c r="G343" s="574" t="str">
        <f t="array" ref="G343">INDEX(F346:F351,MATCH(D342&amp;D343,C346:C351&amp;D346:D351,0))&amp;"/"&amp;INDEX(E346:E351,MATCH(D342&amp;D343,C346:C351&amp;D346:D351,0))</f>
        <v>/</v>
      </c>
      <c r="H343" s="575"/>
      <c r="I343" s="139"/>
      <c r="J343" s="140"/>
      <c r="K343" s="574" t="str">
        <f t="array" ref="K343">INDEX(E346:E351,MATCH(D343&amp;D344,C346:C351&amp;D346:D351,0))&amp;"/"&amp;INDEX(F346:F351,MATCH(D343&amp;D344,C346:C351&amp;D346:D351,0))</f>
        <v>/</v>
      </c>
      <c r="L343" s="575"/>
      <c r="M343" s="141" t="str">
        <f>IF(ISBLANK(partije!$J$2),"",COUNTIFS(C346:C351,D343,E346:E351,3)+COUNTIFS(D346:D351,D343,F346:F351,3))</f>
        <v/>
      </c>
      <c r="N343" s="141" t="str">
        <f>IF(ISBLANK(partije!$J$2),"",COUNTIFS(C346:C351,D343,E346:E351,"&lt;3")+COUNTIFS(D346:D351,D343,F346:F351,"&lt;3"))</f>
        <v/>
      </c>
      <c r="O343" s="142"/>
      <c r="P343" s="131">
        <v>3</v>
      </c>
      <c r="Q343" s="90" t="e">
        <f>IF(ISBLANK(D343),"*",INDEX(D341:D344,MATCH(P343,O341:O344,0)))</f>
        <v>#N/A</v>
      </c>
      <c r="R343" s="91"/>
    </row>
    <row r="344" spans="1:20" ht="13.5" customHeight="1">
      <c r="A344" s="82">
        <v>4</v>
      </c>
      <c r="B344" s="210">
        <v>254</v>
      </c>
      <c r="C344" s="213" t="str">
        <f>IF(ISNA(MATCH(B344,spisak!$F$4:$F$260,0)),"",INDEX(spisak!$C$4:$C$260,MATCH(B344,spisak!$F$4:$F$260,0)))</f>
        <v/>
      </c>
      <c r="D344" s="174" t="str">
        <f>IF(ISNA(MATCH(B344,spisak!$F$4:$F$260,0)),"bye",INDEX(spisak!$B$4:$B$260,MATCH(B344,spisak!$F$4:$F$260,0)))</f>
        <v>bye</v>
      </c>
      <c r="E344" s="576" t="str">
        <f t="array" ref="E344">INDEX(F346:F351,MATCH(D341&amp;D344,C346:C351&amp;D346:D351,0))&amp;"/"&amp;INDEX(E346:E351,MATCH(D341&amp;D344,C346:C351&amp;D346:D351,0))</f>
        <v>/</v>
      </c>
      <c r="F344" s="577"/>
      <c r="G344" s="576" t="str">
        <f t="array" ref="G344">INDEX(F346:F351,MATCH(D342&amp;D344,C346:C351&amp;D346:D351,0))&amp;"/"&amp;INDEX(E346:E351,MATCH(D342&amp;D344,C346:C351&amp;D346:D351,0))</f>
        <v>/</v>
      </c>
      <c r="H344" s="577"/>
      <c r="I344" s="576" t="str">
        <f t="array" ref="I344">INDEX(F346:F351,MATCH(D343&amp;D344,C346:C351&amp;D346:D351,0))&amp;"/"&amp;INDEX(E346:E351,MATCH(D343&amp;D344,C346:C351&amp;D346:D351,0))</f>
        <v>/</v>
      </c>
      <c r="J344" s="577"/>
      <c r="K344" s="139"/>
      <c r="L344" s="140"/>
      <c r="M344" s="143" t="str">
        <f>IF(ISBLANK(partije!$J$2),"",COUNTIFS(C346:C351,D344,E346:E351,3)+COUNTIFS(D346:D351,D344,F346:F351,3))</f>
        <v/>
      </c>
      <c r="N344" s="143" t="str">
        <f>IF(ISBLANK(partije!$J$2),"",COUNTIFS(C346:C351,D344,E346:E351,"&lt;3")+COUNTIFS(D346:D351,D344,F346:F351,"&lt;3"))</f>
        <v/>
      </c>
      <c r="O344" s="144"/>
      <c r="P344" s="131">
        <v>4</v>
      </c>
      <c r="Q344" s="90" t="e">
        <f>IF(ISBLANK(D344),"*",INDEX(D341:D344,MATCH(P344,O341:O344,0)))</f>
        <v>#N/A</v>
      </c>
      <c r="R344" s="91"/>
    </row>
    <row r="345" spans="1:20" ht="13.5" hidden="1" customHeight="1">
      <c r="A345" s="567"/>
      <c r="B345" s="567"/>
      <c r="C345" s="169"/>
      <c r="E345" s="568" t="s">
        <v>10</v>
      </c>
      <c r="F345" s="568"/>
      <c r="G345" s="569" t="s">
        <v>11</v>
      </c>
      <c r="H345" s="569"/>
      <c r="I345" s="570" t="s">
        <v>4</v>
      </c>
      <c r="J345" s="570"/>
      <c r="K345" s="578" t="s">
        <v>12</v>
      </c>
      <c r="L345" s="578"/>
      <c r="M345" s="197" t="s">
        <v>5</v>
      </c>
      <c r="N345" s="197" t="s">
        <v>6</v>
      </c>
      <c r="O345" s="198" t="s">
        <v>8</v>
      </c>
      <c r="P345" s="199" t="s">
        <v>9</v>
      </c>
      <c r="Q345" s="13"/>
      <c r="R345" s="13"/>
      <c r="S345" s="579" t="s">
        <v>125</v>
      </c>
      <c r="T345" s="579"/>
    </row>
    <row r="346" spans="1:20" ht="13.5" hidden="1" customHeight="1">
      <c r="A346" s="95" t="str">
        <f>IF(ISBLANK(partije!D50),"",partije!D50)</f>
        <v/>
      </c>
      <c r="B346" s="96" t="str">
        <f>IF(ISBLANK(partije!E50),"",partije!E50)</f>
        <v/>
      </c>
      <c r="C346" s="147" t="str">
        <f>INDEX(D341:D344,MATCH(S346,A341:A344,0))</f>
        <v>bye</v>
      </c>
      <c r="D346" s="175" t="str">
        <f>INDEX(D341:D344,MATCH(T346,A341:A344,0))</f>
        <v>bye</v>
      </c>
      <c r="E346" s="148" t="str">
        <f>IF(ISBLANK(partije!J50),"",partije!J50)</f>
        <v/>
      </c>
      <c r="F346" s="148" t="str">
        <f>IF(ISBLANK(partije!K50),"",partije!K50)</f>
        <v/>
      </c>
      <c r="G346" s="580" t="str">
        <f>IF(ISBLANK(partije!L50),"",partije!L50)</f>
        <v/>
      </c>
      <c r="H346" s="580"/>
      <c r="I346" s="580" t="str">
        <f>IF(ISBLANK(partije!M50),"",partije!M50)</f>
        <v/>
      </c>
      <c r="J346" s="580"/>
      <c r="K346" s="580" t="str">
        <f>IF(ISBLANK(partije!N50),"",partije!N50)</f>
        <v/>
      </c>
      <c r="L346" s="580" t="str">
        <f>IF(ISBLANK(partije!M50),"",partije!M50)</f>
        <v/>
      </c>
      <c r="M346" s="150" t="str">
        <f>IF(ISBLANK(partije!O50),"",partije!O50)</f>
        <v/>
      </c>
      <c r="N346" s="149" t="str">
        <f>IF(ISBLANK(partije!P50),"",partije!P50)</f>
        <v/>
      </c>
      <c r="O346" s="149" t="str">
        <f>IF(ISBLANK(partije!Q50),"",partije!Q50)</f>
        <v/>
      </c>
      <c r="P346" s="151" t="str">
        <f>IF(ISBLANK(partije!R50),"",partije!R50)</f>
        <v/>
      </c>
      <c r="S346" s="92">
        <f>$S$10</f>
        <v>1</v>
      </c>
      <c r="T346" s="84">
        <f>$T$10</f>
        <v>3</v>
      </c>
    </row>
    <row r="347" spans="1:20" ht="13.5" hidden="1" customHeight="1">
      <c r="A347" s="97" t="str">
        <f>IF(ISBLANK(partije!D51),"",partije!D51)</f>
        <v/>
      </c>
      <c r="B347" s="98" t="str">
        <f>IF(ISBLANK(partije!E51),"",partije!E51)</f>
        <v/>
      </c>
      <c r="C347" s="152" t="str">
        <f>INDEX(D341:D344,MATCH(S347,A341:A344,0))</f>
        <v>bye</v>
      </c>
      <c r="D347" s="176" t="str">
        <f>INDEX(D341:D344,MATCH(T347,A341:A344,0))</f>
        <v>bye</v>
      </c>
      <c r="E347" s="153" t="str">
        <f>IF(ISBLANK(partije!J51),"",partije!J51)</f>
        <v/>
      </c>
      <c r="F347" s="153" t="str">
        <f>IF(ISBLANK(partije!K51),"",partije!K51)</f>
        <v/>
      </c>
      <c r="G347" s="581" t="str">
        <f>IF(ISBLANK(partije!L51),"",partije!L51)</f>
        <v/>
      </c>
      <c r="H347" s="581"/>
      <c r="I347" s="581" t="str">
        <f>IF(ISBLANK(partije!M51),"",partije!M51)</f>
        <v/>
      </c>
      <c r="J347" s="581"/>
      <c r="K347" s="581" t="str">
        <f>IF(ISBLANK(partije!N51),"",partije!N51)</f>
        <v/>
      </c>
      <c r="L347" s="581" t="str">
        <f>IF(ISBLANK(partije!M51),"",partije!M51)</f>
        <v/>
      </c>
      <c r="M347" s="155" t="str">
        <f>IF(ISBLANK(partije!O51),"",partije!O51)</f>
        <v/>
      </c>
      <c r="N347" s="154" t="str">
        <f>IF(ISBLANK(partije!P51),"",partije!P51)</f>
        <v/>
      </c>
      <c r="O347" s="154" t="str">
        <f>IF(ISBLANK(partije!Q51),"",partije!Q51)</f>
        <v/>
      </c>
      <c r="P347" s="156" t="str">
        <f>IF(ISBLANK(partije!R51),"",partije!R51)</f>
        <v/>
      </c>
      <c r="S347" s="93">
        <f>$S$11</f>
        <v>2</v>
      </c>
      <c r="T347" s="85">
        <f>$T$11</f>
        <v>4</v>
      </c>
    </row>
    <row r="348" spans="1:20" ht="13.5" hidden="1" customHeight="1">
      <c r="A348" s="97" t="str">
        <f>IF(ISBLANK(partije!D116),"",partije!D116)</f>
        <v/>
      </c>
      <c r="B348" s="98" t="str">
        <f>IF(ISBLANK(partije!E116),"",partije!E116)</f>
        <v/>
      </c>
      <c r="C348" s="152" t="str">
        <f>INDEX(D341:D344,MATCH(S348,A341:A344,0))</f>
        <v>bye</v>
      </c>
      <c r="D348" s="176" t="str">
        <f>INDEX(D341:D344,MATCH(T348,A341:A344,0))</f>
        <v>bye</v>
      </c>
      <c r="E348" s="153" t="str">
        <f>IF(ISBLANK(partije!J116),"",partije!J116)</f>
        <v/>
      </c>
      <c r="F348" s="153" t="str">
        <f>IF(ISBLANK(partije!K116),"",partije!K116)</f>
        <v/>
      </c>
      <c r="G348" s="581" t="str">
        <f>IF(ISBLANK(partije!L116),"",partije!L116)</f>
        <v/>
      </c>
      <c r="H348" s="581"/>
      <c r="I348" s="581" t="str">
        <f>IF(ISBLANK(partije!M116),"",partije!M116)</f>
        <v/>
      </c>
      <c r="J348" s="581"/>
      <c r="K348" s="581" t="str">
        <f>IF(ISBLANK(partije!N116),"",partije!N116)</f>
        <v/>
      </c>
      <c r="L348" s="581" t="str">
        <f>IF(ISBLANK(partije!M116),"",partije!M116)</f>
        <v/>
      </c>
      <c r="M348" s="155" t="str">
        <f>IF(ISBLANK(partije!O116),"",partije!O116)</f>
        <v/>
      </c>
      <c r="N348" s="154" t="str">
        <f>IF(ISBLANK(partije!P116),"",partije!P116)</f>
        <v/>
      </c>
      <c r="O348" s="154" t="str">
        <f>IF(ISBLANK(partije!Q116),"",partije!Q116)</f>
        <v/>
      </c>
      <c r="P348" s="156" t="str">
        <f>IF(ISBLANK(partije!R116),"",partije!R116)</f>
        <v/>
      </c>
      <c r="S348" s="93">
        <f>$S$12</f>
        <v>1</v>
      </c>
      <c r="T348" s="85">
        <f>$T$12</f>
        <v>2</v>
      </c>
    </row>
    <row r="349" spans="1:20" ht="13.5" hidden="1" customHeight="1">
      <c r="A349" s="97" t="str">
        <f>IF(ISBLANK(partije!D117),"",partije!D117)</f>
        <v/>
      </c>
      <c r="B349" s="98" t="str">
        <f>IF(ISBLANK(partije!E117),"",partije!E117)</f>
        <v/>
      </c>
      <c r="C349" s="152" t="str">
        <f>INDEX(D341:D344,MATCH(S349,A341:A344,0))</f>
        <v>bye</v>
      </c>
      <c r="D349" s="176" t="str">
        <f>INDEX(D341:D344,MATCH(T349,A341:A344,0))</f>
        <v>bye</v>
      </c>
      <c r="E349" s="153" t="str">
        <f>IF(ISBLANK(partije!J117),"",partije!J117)</f>
        <v/>
      </c>
      <c r="F349" s="153" t="str">
        <f>IF(ISBLANK(partije!K117),"",partije!K117)</f>
        <v/>
      </c>
      <c r="G349" s="581" t="str">
        <f>IF(ISBLANK(partije!L117),"",partije!L117)</f>
        <v/>
      </c>
      <c r="H349" s="581"/>
      <c r="I349" s="581" t="str">
        <f>IF(ISBLANK(partije!M117),"",partije!M117)</f>
        <v/>
      </c>
      <c r="J349" s="581"/>
      <c r="K349" s="581" t="str">
        <f>IF(ISBLANK(partije!N117),"",partije!N117)</f>
        <v/>
      </c>
      <c r="L349" s="581" t="str">
        <f>IF(ISBLANK(partije!M117),"",partije!M117)</f>
        <v/>
      </c>
      <c r="M349" s="155" t="str">
        <f>IF(ISBLANK(partije!O117),"",partije!O117)</f>
        <v/>
      </c>
      <c r="N349" s="154" t="str">
        <f>IF(ISBLANK(partije!P117),"",partije!P117)</f>
        <v/>
      </c>
      <c r="O349" s="154" t="str">
        <f>IF(ISBLANK(partije!Q117),"",partije!Q117)</f>
        <v/>
      </c>
      <c r="P349" s="156" t="str">
        <f>IF(ISBLANK(partije!R117),"",partije!R117)</f>
        <v/>
      </c>
      <c r="S349" s="93">
        <f>$S$13</f>
        <v>3</v>
      </c>
      <c r="T349" s="85">
        <f>$T$13</f>
        <v>4</v>
      </c>
    </row>
    <row r="350" spans="1:20" ht="13.5" hidden="1" customHeight="1">
      <c r="A350" s="97" t="str">
        <f>IF(ISBLANK(partije!D182),"",partije!D182)</f>
        <v/>
      </c>
      <c r="B350" s="98" t="str">
        <f>IF(ISBLANK(partije!E182),"",partije!E182)</f>
        <v/>
      </c>
      <c r="C350" s="152" t="str">
        <f>INDEX(D341:D344,MATCH(S350,A341:A344,0))</f>
        <v>bye</v>
      </c>
      <c r="D350" s="176" t="str">
        <f>INDEX(D341:D344,MATCH(T350,A341:A344,0))</f>
        <v>bye</v>
      </c>
      <c r="E350" s="153" t="str">
        <f>IF(ISBLANK(partije!M182),"",partije!J182)</f>
        <v/>
      </c>
      <c r="F350" s="153" t="str">
        <f>IF(ISBLANK(partije!N182),"",partije!K182)</f>
        <v/>
      </c>
      <c r="G350" s="581" t="str">
        <f>IF(ISBLANK(partije!O182),"",partije!L182)</f>
        <v/>
      </c>
      <c r="H350" s="581"/>
      <c r="I350" s="581" t="str">
        <f>IF(ISBLANK(partije!M182),"",partije!M182)</f>
        <v/>
      </c>
      <c r="J350" s="581"/>
      <c r="K350" s="581" t="str">
        <f>IF(ISBLANK(partije!N182),"",partije!N182)</f>
        <v/>
      </c>
      <c r="L350" s="581" t="str">
        <f>IF(ISBLANK(partije!P182),"",partije!M182)</f>
        <v/>
      </c>
      <c r="M350" s="155" t="str">
        <f>IF(ISBLANK(partije!O182),"",partije!O182)</f>
        <v/>
      </c>
      <c r="N350" s="154" t="str">
        <f>IF(ISBLANK(partije!P182),"",partije!P182)</f>
        <v/>
      </c>
      <c r="O350" s="154" t="str">
        <f>IF(ISBLANK(partije!Q182),"",partije!Q182)</f>
        <v/>
      </c>
      <c r="P350" s="156" t="str">
        <f>IF(ISBLANK(partije!R182),"",partije!R182)</f>
        <v/>
      </c>
      <c r="S350" s="93">
        <f>$S$14</f>
        <v>1</v>
      </c>
      <c r="T350" s="85">
        <f>$T$14</f>
        <v>4</v>
      </c>
    </row>
    <row r="351" spans="1:20" ht="13.5" hidden="1" customHeight="1">
      <c r="A351" s="99" t="str">
        <f>IF(ISBLANK(partije!D183),"",partije!D183)</f>
        <v/>
      </c>
      <c r="B351" s="100" t="str">
        <f>IF(ISBLANK(partije!E183),"",partije!E183)</f>
        <v/>
      </c>
      <c r="C351" s="157" t="str">
        <f>INDEX(D341:D344,MATCH(S351,A341:A344,0))</f>
        <v>bye</v>
      </c>
      <c r="D351" s="177" t="str">
        <f>INDEX(D341:D344,MATCH(T351,A341:A344,0))</f>
        <v>bye</v>
      </c>
      <c r="E351" s="158" t="str">
        <f>IF(ISBLANK(partije!J183),"",partije!J183)</f>
        <v/>
      </c>
      <c r="F351" s="158" t="str">
        <f>IF(ISBLANK(partije!K183),"",partije!K183)</f>
        <v/>
      </c>
      <c r="G351" s="571" t="str">
        <f>IF(ISBLANK(partije!L183),"",partije!L183)</f>
        <v/>
      </c>
      <c r="H351" s="571"/>
      <c r="I351" s="571" t="str">
        <f>IF(ISBLANK(partije!M183),"",partije!M183)</f>
        <v/>
      </c>
      <c r="J351" s="571"/>
      <c r="K351" s="571" t="str">
        <f>IF(ISBLANK(partije!N183),"",partije!N183)</f>
        <v/>
      </c>
      <c r="L351" s="571" t="str">
        <f>IF(ISBLANK(partije!M183),"",partije!M183)</f>
        <v/>
      </c>
      <c r="M351" s="160" t="str">
        <f>IF(ISBLANK(partije!O183),"",partije!O183)</f>
        <v/>
      </c>
      <c r="N351" s="159" t="str">
        <f>IF(ISBLANK(partije!P183),"",partije!P183)</f>
        <v/>
      </c>
      <c r="O351" s="159" t="str">
        <f>IF(ISBLANK(partije!Q183),"",partije!Q183)</f>
        <v/>
      </c>
      <c r="P351" s="161" t="str">
        <f>IF(ISBLANK(partije!R183),"",partije!R183)</f>
        <v/>
      </c>
      <c r="S351" s="94">
        <f>$S$15</f>
        <v>2</v>
      </c>
      <c r="T351" s="86">
        <f>$T$15</f>
        <v>3</v>
      </c>
    </row>
    <row r="353" spans="1:20" ht="13.5" customHeight="1">
      <c r="B353" s="12"/>
      <c r="C353" s="168"/>
      <c r="D353" s="145" t="s">
        <v>75</v>
      </c>
      <c r="E353" s="132"/>
      <c r="F353" s="132"/>
      <c r="G353" s="132"/>
      <c r="H353" s="132"/>
      <c r="I353" s="133"/>
      <c r="J353" s="133"/>
      <c r="K353" s="132"/>
      <c r="L353" s="132"/>
      <c r="M353" s="132"/>
      <c r="N353" s="134"/>
      <c r="O353" s="135"/>
      <c r="P353" s="132"/>
      <c r="Q353" s="13"/>
      <c r="R353" s="13"/>
    </row>
    <row r="354" spans="1:20" ht="13.5" customHeight="1">
      <c r="B354" s="208" t="s">
        <v>0</v>
      </c>
      <c r="C354" s="211"/>
      <c r="D354" s="172" t="s">
        <v>1</v>
      </c>
      <c r="E354" s="572">
        <v>1</v>
      </c>
      <c r="F354" s="572"/>
      <c r="G354" s="572">
        <v>2</v>
      </c>
      <c r="H354" s="572"/>
      <c r="I354" s="573">
        <v>3</v>
      </c>
      <c r="J354" s="573"/>
      <c r="K354" s="572">
        <v>4</v>
      </c>
      <c r="L354" s="572"/>
      <c r="M354" s="136" t="s">
        <v>2</v>
      </c>
      <c r="N354" s="136" t="s">
        <v>3</v>
      </c>
      <c r="O354" s="137" t="s">
        <v>7</v>
      </c>
      <c r="P354" s="138"/>
      <c r="Q354" s="49" t="s">
        <v>76</v>
      </c>
      <c r="R354" s="50"/>
    </row>
    <row r="355" spans="1:20" ht="13.5" customHeight="1">
      <c r="A355" s="81">
        <v>1</v>
      </c>
      <c r="B355" s="209">
        <v>261</v>
      </c>
      <c r="C355" s="212" t="str">
        <f>IF(ISNA(MATCH(B355,spisak!$F$4:$F$260,0)),"",INDEX(spisak!$C$4:$C$260,MATCH(B355,spisak!$F$4:$F$260,0)))</f>
        <v/>
      </c>
      <c r="D355" s="173" t="str">
        <f>IF(ISNA(MATCH(B355,spisak!$F$4:$F$260,0)),"bye",INDEX(spisak!$B$4:$B$260,MATCH(B355,spisak!$F$4:$F$260,0)))</f>
        <v>bye</v>
      </c>
      <c r="E355" s="139"/>
      <c r="F355" s="140"/>
      <c r="G355" s="574" t="str">
        <f t="array" ref="G355">INDEX(E360:E365,MATCH(D355&amp;D356,C360:C365&amp;D360:D365,0))&amp;"/"&amp;INDEX(F360:F365,MATCH(D355&amp;D356,C360:C365&amp;D360:D365,0))</f>
        <v>/</v>
      </c>
      <c r="H355" s="575"/>
      <c r="I355" s="574" t="str">
        <f t="array" ref="I355">INDEX(E360:E365,MATCH(D355&amp;D357,C360:C365&amp;D360:D365,0))&amp;"/"&amp;INDEX(F360:F365,MATCH(D355&amp;D357,C360:C365&amp;D360:D365,0))</f>
        <v>/</v>
      </c>
      <c r="J355" s="575"/>
      <c r="K355" s="574" t="str">
        <f t="array" ref="K355">INDEX(E360:E365,MATCH(D355&amp;D358,C360:C365&amp;D360:D365,0))&amp;"/"&amp;INDEX(F360:F365,MATCH(D355&amp;D358,C360:C365&amp;D360:D365,0))</f>
        <v>/</v>
      </c>
      <c r="L355" s="575"/>
      <c r="M355" s="141" t="str">
        <f>IF(ISBLANK(partije!$J$2),"",COUNTIFS(C360:C365,D355,E360:E365,3)+COUNTIFS(D360:D365,D355,F360:F365,3))</f>
        <v/>
      </c>
      <c r="N355" s="141" t="str">
        <f>IF(ISBLANK(partije!$J$2),"",COUNTIFS(C360:C365,D355,E360:E365,"&lt;3")+COUNTIFS(D360:D365,D355,F360:F365,"&lt;3"))</f>
        <v/>
      </c>
      <c r="O355" s="142"/>
      <c r="P355" s="131">
        <v>1</v>
      </c>
      <c r="Q355" s="88" t="e">
        <f>IF(ISBLANK(D355),"*",INDEX(D355:D358,MATCH(P355,O355:O358,0)))</f>
        <v>#N/A</v>
      </c>
      <c r="R355" s="89"/>
    </row>
    <row r="356" spans="1:20" ht="13.5" customHeight="1">
      <c r="A356" s="81">
        <v>2</v>
      </c>
      <c r="B356" s="209">
        <v>262</v>
      </c>
      <c r="C356" s="212" t="str">
        <f>IF(ISNA(MATCH(B356,spisak!$F$4:$F$260,0)),"",INDEX(spisak!$C$4:$C$260,MATCH(B356,spisak!$F$4:$F$260,0)))</f>
        <v/>
      </c>
      <c r="D356" s="173" t="str">
        <f>IF(ISNA(MATCH(B356,spisak!$F$4:$F$260,0)),"bye",INDEX(spisak!$B$4:$B$260,MATCH(B356,spisak!$F$4:$F$260,0)))</f>
        <v>bye</v>
      </c>
      <c r="E356" s="574" t="str">
        <f t="array" ref="E356">INDEX(F360:F365,MATCH(D355&amp;D356,C360:C365&amp;D360:D365,0))&amp;"/"&amp;INDEX(E360:E365,MATCH(D355&amp;D356,C360:C365&amp;D360:D365,0))</f>
        <v>/</v>
      </c>
      <c r="F356" s="575"/>
      <c r="G356" s="139"/>
      <c r="H356" s="140"/>
      <c r="I356" s="574" t="str">
        <f t="array" ref="I356">INDEX(E360:E365,MATCH(D356&amp;D357,C360:C365&amp;D360:D365,0))&amp;"/"&amp;INDEX(F360:F365,MATCH(D356&amp;D357,C360:C365&amp;D360:D365,0))</f>
        <v>/</v>
      </c>
      <c r="J356" s="575"/>
      <c r="K356" s="574" t="str">
        <f t="array" ref="K356">INDEX(E360:E365,MATCH(D356&amp;D358,C360:C365&amp;D360:D365,0))&amp;"/"&amp;INDEX(F360:F365,MATCH(D356&amp;D358,C360:C365&amp;D360:D365,0))</f>
        <v>/</v>
      </c>
      <c r="L356" s="575"/>
      <c r="M356" s="141" t="str">
        <f>IF(ISBLANK(partije!$J$2),"",COUNTIFS(C360:C365,D356,E360:E365,3)+COUNTIFS(D360:D365,D356,F360:F365,3))</f>
        <v/>
      </c>
      <c r="N356" s="141" t="str">
        <f>IF(ISBLANK(partije!$J$2),"",COUNTIFS(C360:C365,D356,E360:E365,"&lt;3")+COUNTIFS(D360:D365,D356,F360:F365,"&lt;3"))</f>
        <v/>
      </c>
      <c r="O356" s="142"/>
      <c r="P356" s="131">
        <v>2</v>
      </c>
      <c r="Q356" s="90" t="e">
        <f>IF(ISBLANK(D356),"*",INDEX(D355:D358,MATCH(P356,O355:O358,0)))</f>
        <v>#N/A</v>
      </c>
      <c r="R356" s="91"/>
    </row>
    <row r="357" spans="1:20" ht="13.5" customHeight="1">
      <c r="A357" s="81">
        <v>3</v>
      </c>
      <c r="B357" s="209">
        <v>263</v>
      </c>
      <c r="C357" s="212" t="str">
        <f>IF(ISNA(MATCH(B357,spisak!$F$4:$F$260,0)),"",INDEX(spisak!$C$4:$C$260,MATCH(B357,spisak!$F$4:$F$260,0)))</f>
        <v/>
      </c>
      <c r="D357" s="173" t="str">
        <f>IF(ISNA(MATCH(B357,spisak!$F$4:$F$260,0)),"bye",INDEX(spisak!$B$4:$B$260,MATCH(B357,spisak!$F$4:$F$260,0)))</f>
        <v>bye</v>
      </c>
      <c r="E357" s="574" t="str">
        <f t="array" ref="E357">INDEX(F360:F365,MATCH(D355&amp;D357,C360:C365&amp;D360:D365,0))&amp;"/"&amp;INDEX(E360:E365,MATCH(D355&amp;D357,C360:C365&amp;D360:D365,0))</f>
        <v>/</v>
      </c>
      <c r="F357" s="575"/>
      <c r="G357" s="574" t="str">
        <f t="array" ref="G357">INDEX(F360:F365,MATCH(D356&amp;D357,C360:C365&amp;D360:D365,0))&amp;"/"&amp;INDEX(E360:E365,MATCH(D356&amp;D357,C360:C365&amp;D360:D365,0))</f>
        <v>/</v>
      </c>
      <c r="H357" s="575"/>
      <c r="I357" s="139"/>
      <c r="J357" s="140"/>
      <c r="K357" s="574" t="str">
        <f t="array" ref="K357">INDEX(E360:E365,MATCH(D357&amp;D358,C360:C365&amp;D360:D365,0))&amp;"/"&amp;INDEX(F360:F365,MATCH(D357&amp;D358,C360:C365&amp;D360:D365,0))</f>
        <v>/</v>
      </c>
      <c r="L357" s="575"/>
      <c r="M357" s="141" t="str">
        <f>IF(ISBLANK(partije!$J$2),"",COUNTIFS(C360:C365,D357,E360:E365,3)+COUNTIFS(D360:D365,D357,F360:F365,3))</f>
        <v/>
      </c>
      <c r="N357" s="141" t="str">
        <f>IF(ISBLANK(partije!$J$2),"",COUNTIFS(C360:C365,D357,E360:E365,"&lt;3")+COUNTIFS(D360:D365,D357,F360:F365,"&lt;3"))</f>
        <v/>
      </c>
      <c r="O357" s="142"/>
      <c r="P357" s="131">
        <v>3</v>
      </c>
      <c r="Q357" s="90" t="e">
        <f>IF(ISBLANK(D357),"*",INDEX(D355:D358,MATCH(P357,O355:O358,0)))</f>
        <v>#N/A</v>
      </c>
      <c r="R357" s="91"/>
    </row>
    <row r="358" spans="1:20" ht="13.5" customHeight="1">
      <c r="A358" s="82">
        <v>4</v>
      </c>
      <c r="B358" s="210">
        <v>264</v>
      </c>
      <c r="C358" s="213" t="str">
        <f>IF(ISNA(MATCH(B358,spisak!$F$4:$F$260,0)),"",INDEX(spisak!$C$4:$C$260,MATCH(B358,spisak!$F$4:$F$260,0)))</f>
        <v/>
      </c>
      <c r="D358" s="174" t="str">
        <f>IF(ISNA(MATCH(B358,spisak!$F$4:$F$260,0)),"bye",INDEX(spisak!$B$4:$B$260,MATCH(B358,spisak!$F$4:$F$260,0)))</f>
        <v>bye</v>
      </c>
      <c r="E358" s="576" t="str">
        <f t="array" ref="E358">INDEX(F360:F365,MATCH(D355&amp;D358,C360:C365&amp;D360:D365,0))&amp;"/"&amp;INDEX(E360:E365,MATCH(D355&amp;D358,C360:C365&amp;D360:D365,0))</f>
        <v>/</v>
      </c>
      <c r="F358" s="577"/>
      <c r="G358" s="576" t="str">
        <f t="array" ref="G358">INDEX(F360:F365,MATCH(D356&amp;D358,C360:C365&amp;D360:D365,0))&amp;"/"&amp;INDEX(E360:E365,MATCH(D356&amp;D358,C360:C365&amp;D360:D365,0))</f>
        <v>/</v>
      </c>
      <c r="H358" s="577"/>
      <c r="I358" s="576" t="str">
        <f t="array" ref="I358">INDEX(F360:F365,MATCH(D357&amp;D358,C360:C365&amp;D360:D365,0))&amp;"/"&amp;INDEX(E360:E365,MATCH(D357&amp;D358,C360:C365&amp;D360:D365,0))</f>
        <v>/</v>
      </c>
      <c r="J358" s="577"/>
      <c r="K358" s="139"/>
      <c r="L358" s="140"/>
      <c r="M358" s="143" t="str">
        <f>IF(ISBLANK(partije!$J$2),"",COUNTIFS(C360:C365,D358,E360:E365,3)+COUNTIFS(D360:D365,D358,F360:F365,3))</f>
        <v/>
      </c>
      <c r="N358" s="143" t="str">
        <f>IF(ISBLANK(partije!$J$2),"",COUNTIFS(C360:C365,D358,E360:E365,"&lt;3")+COUNTIFS(D360:D365,D358,F360:F365,"&lt;3"))</f>
        <v/>
      </c>
      <c r="O358" s="144"/>
      <c r="P358" s="131">
        <v>4</v>
      </c>
      <c r="Q358" s="90" t="e">
        <f>IF(ISBLANK(D358),"*",INDEX(D355:D358,MATCH(P358,O355:O358,0)))</f>
        <v>#N/A</v>
      </c>
      <c r="R358" s="91"/>
    </row>
    <row r="359" spans="1:20" ht="13.5" hidden="1" customHeight="1">
      <c r="A359" s="567"/>
      <c r="B359" s="567"/>
      <c r="C359" s="169"/>
      <c r="E359" s="568" t="s">
        <v>10</v>
      </c>
      <c r="F359" s="568"/>
      <c r="G359" s="569" t="s">
        <v>11</v>
      </c>
      <c r="H359" s="569"/>
      <c r="I359" s="570" t="s">
        <v>4</v>
      </c>
      <c r="J359" s="570"/>
      <c r="K359" s="578" t="s">
        <v>12</v>
      </c>
      <c r="L359" s="578"/>
      <c r="M359" s="197" t="s">
        <v>5</v>
      </c>
      <c r="N359" s="197" t="s">
        <v>6</v>
      </c>
      <c r="O359" s="198" t="s">
        <v>8</v>
      </c>
      <c r="P359" s="199" t="s">
        <v>9</v>
      </c>
      <c r="Q359" s="13"/>
      <c r="R359" s="13"/>
      <c r="S359" s="579" t="s">
        <v>125</v>
      </c>
      <c r="T359" s="579"/>
    </row>
    <row r="360" spans="1:20" ht="13.5" hidden="1" customHeight="1">
      <c r="A360" s="95" t="str">
        <f>IF(ISBLANK(partije!D52),"",partije!D52)</f>
        <v/>
      </c>
      <c r="B360" s="96" t="str">
        <f>IF(ISBLANK(partije!E52),"",partije!E52)</f>
        <v/>
      </c>
      <c r="C360" s="147" t="str">
        <f>INDEX(D355:D358,MATCH(S360,A355:A358,0))</f>
        <v>bye</v>
      </c>
      <c r="D360" s="175" t="str">
        <f>INDEX(D355:D358,MATCH(T360,A355:A358,0))</f>
        <v>bye</v>
      </c>
      <c r="E360" s="148" t="str">
        <f>IF(ISBLANK(partije!J52),"",partije!J52)</f>
        <v/>
      </c>
      <c r="F360" s="148" t="str">
        <f>IF(ISBLANK(partije!K52),"",partije!K52)</f>
        <v/>
      </c>
      <c r="G360" s="580" t="str">
        <f>IF(ISBLANK(partije!L52),"",partije!L52)</f>
        <v/>
      </c>
      <c r="H360" s="580"/>
      <c r="I360" s="580" t="str">
        <f>IF(ISBLANK(partije!M52),"",partije!M52)</f>
        <v/>
      </c>
      <c r="J360" s="580"/>
      <c r="K360" s="580" t="str">
        <f>IF(ISBLANK(partije!N52),"",partije!N52)</f>
        <v/>
      </c>
      <c r="L360" s="580" t="str">
        <f>IF(ISBLANK(partije!M52),"",partije!M52)</f>
        <v/>
      </c>
      <c r="M360" s="150" t="str">
        <f>IF(ISBLANK(partije!O52),"",partije!O52)</f>
        <v/>
      </c>
      <c r="N360" s="149" t="str">
        <f>IF(ISBLANK(partije!P52),"",partije!P52)</f>
        <v/>
      </c>
      <c r="O360" s="149" t="str">
        <f>IF(ISBLANK(partije!Q52),"",partije!Q52)</f>
        <v/>
      </c>
      <c r="P360" s="151" t="str">
        <f>IF(ISBLANK(partije!R52),"",partije!R52)</f>
        <v/>
      </c>
      <c r="S360" s="92">
        <f>$S$10</f>
        <v>1</v>
      </c>
      <c r="T360" s="84">
        <f>$T$10</f>
        <v>3</v>
      </c>
    </row>
    <row r="361" spans="1:20" ht="13.5" hidden="1" customHeight="1">
      <c r="A361" s="97" t="str">
        <f>IF(ISBLANK(partije!D53),"",partije!D53)</f>
        <v/>
      </c>
      <c r="B361" s="98" t="str">
        <f>IF(ISBLANK(partije!E53),"",partije!E53)</f>
        <v/>
      </c>
      <c r="C361" s="152" t="str">
        <f>INDEX(D355:D358,MATCH(S361,A355:A358,0))</f>
        <v>bye</v>
      </c>
      <c r="D361" s="176" t="str">
        <f>INDEX(D355:D358,MATCH(T361,A355:A358,0))</f>
        <v>bye</v>
      </c>
      <c r="E361" s="153" t="str">
        <f>IF(ISBLANK(partije!J53),"",partije!J53)</f>
        <v/>
      </c>
      <c r="F361" s="153" t="str">
        <f>IF(ISBLANK(partije!K53),"",partije!K53)</f>
        <v/>
      </c>
      <c r="G361" s="581" t="str">
        <f>IF(ISBLANK(partije!L53),"",partije!L53)</f>
        <v/>
      </c>
      <c r="H361" s="581"/>
      <c r="I361" s="581" t="str">
        <f>IF(ISBLANK(partije!M53),"",partije!M53)</f>
        <v/>
      </c>
      <c r="J361" s="581"/>
      <c r="K361" s="581" t="str">
        <f>IF(ISBLANK(partije!N53),"",partije!N53)</f>
        <v/>
      </c>
      <c r="L361" s="581" t="str">
        <f>IF(ISBLANK(partije!M53),"",partije!M53)</f>
        <v/>
      </c>
      <c r="M361" s="155" t="str">
        <f>IF(ISBLANK(partije!O53),"",partije!O53)</f>
        <v/>
      </c>
      <c r="N361" s="154" t="str">
        <f>IF(ISBLANK(partije!P53),"",partije!P53)</f>
        <v/>
      </c>
      <c r="O361" s="154" t="str">
        <f>IF(ISBLANK(partije!Q53),"",partije!Q53)</f>
        <v/>
      </c>
      <c r="P361" s="156" t="str">
        <f>IF(ISBLANK(partije!R53),"",partije!R53)</f>
        <v/>
      </c>
      <c r="S361" s="93">
        <f>$S$11</f>
        <v>2</v>
      </c>
      <c r="T361" s="85">
        <f>$T$11</f>
        <v>4</v>
      </c>
    </row>
    <row r="362" spans="1:20" ht="13.5" hidden="1" customHeight="1">
      <c r="A362" s="97" t="str">
        <f>IF(ISBLANK(partije!D118),"",partije!D118)</f>
        <v/>
      </c>
      <c r="B362" s="98" t="str">
        <f>IF(ISBLANK(partije!E118),"",partije!E118)</f>
        <v/>
      </c>
      <c r="C362" s="152" t="str">
        <f>INDEX(D355:D358,MATCH(S362,A355:A358,0))</f>
        <v>bye</v>
      </c>
      <c r="D362" s="176" t="str">
        <f>INDEX(D355:D358,MATCH(T362,A355:A358,0))</f>
        <v>bye</v>
      </c>
      <c r="E362" s="153" t="str">
        <f>IF(ISBLANK(partije!J118),"",partije!J118)</f>
        <v/>
      </c>
      <c r="F362" s="153" t="str">
        <f>IF(ISBLANK(partije!K118),"",partije!K118)</f>
        <v/>
      </c>
      <c r="G362" s="581" t="str">
        <f>IF(ISBLANK(partije!L118),"",partije!L118)</f>
        <v/>
      </c>
      <c r="H362" s="581"/>
      <c r="I362" s="581" t="str">
        <f>IF(ISBLANK(partije!M118),"",partije!M118)</f>
        <v/>
      </c>
      <c r="J362" s="581"/>
      <c r="K362" s="581" t="str">
        <f>IF(ISBLANK(partije!N118),"",partije!N118)</f>
        <v/>
      </c>
      <c r="L362" s="581" t="str">
        <f>IF(ISBLANK(partije!M118),"",partije!M118)</f>
        <v/>
      </c>
      <c r="M362" s="155" t="str">
        <f>IF(ISBLANK(partije!O118),"",partije!O118)</f>
        <v/>
      </c>
      <c r="N362" s="154" t="str">
        <f>IF(ISBLANK(partije!P118),"",partije!P118)</f>
        <v/>
      </c>
      <c r="O362" s="154" t="str">
        <f>IF(ISBLANK(partije!Q118),"",partije!Q118)</f>
        <v/>
      </c>
      <c r="P362" s="156" t="str">
        <f>IF(ISBLANK(partije!R118),"",partije!R118)</f>
        <v/>
      </c>
      <c r="S362" s="93">
        <f>$S$12</f>
        <v>1</v>
      </c>
      <c r="T362" s="85">
        <f>$T$12</f>
        <v>2</v>
      </c>
    </row>
    <row r="363" spans="1:20" ht="13.5" hidden="1" customHeight="1">
      <c r="A363" s="97" t="str">
        <f>IF(ISBLANK(partije!D119),"",partije!D119)</f>
        <v/>
      </c>
      <c r="B363" s="98" t="str">
        <f>IF(ISBLANK(partije!E119),"",partije!E119)</f>
        <v/>
      </c>
      <c r="C363" s="152" t="str">
        <f>INDEX(D355:D358,MATCH(S363,A355:A358,0))</f>
        <v>bye</v>
      </c>
      <c r="D363" s="176" t="str">
        <f>INDEX(D355:D358,MATCH(T363,A355:A358,0))</f>
        <v>bye</v>
      </c>
      <c r="E363" s="153" t="str">
        <f>IF(ISBLANK(partije!J119),"",partije!J119)</f>
        <v/>
      </c>
      <c r="F363" s="153" t="str">
        <f>IF(ISBLANK(partije!K119),"",partije!K119)</f>
        <v/>
      </c>
      <c r="G363" s="581" t="str">
        <f>IF(ISBLANK(partije!L119),"",partije!L119)</f>
        <v/>
      </c>
      <c r="H363" s="581"/>
      <c r="I363" s="581" t="str">
        <f>IF(ISBLANK(partije!M119),"",partije!M119)</f>
        <v/>
      </c>
      <c r="J363" s="581"/>
      <c r="K363" s="581" t="str">
        <f>IF(ISBLANK(partije!N119),"",partije!N119)</f>
        <v/>
      </c>
      <c r="L363" s="581" t="str">
        <f>IF(ISBLANK(partije!M119),"",partije!M119)</f>
        <v/>
      </c>
      <c r="M363" s="155" t="str">
        <f>IF(ISBLANK(partije!O119),"",partije!O119)</f>
        <v/>
      </c>
      <c r="N363" s="154" t="str">
        <f>IF(ISBLANK(partije!P119),"",partije!P119)</f>
        <v/>
      </c>
      <c r="O363" s="154" t="str">
        <f>IF(ISBLANK(partije!Q119),"",partije!Q119)</f>
        <v/>
      </c>
      <c r="P363" s="156" t="str">
        <f>IF(ISBLANK(partije!R119),"",partije!R119)</f>
        <v/>
      </c>
      <c r="S363" s="93">
        <f>$S$13</f>
        <v>3</v>
      </c>
      <c r="T363" s="85">
        <f>$T$13</f>
        <v>4</v>
      </c>
    </row>
    <row r="364" spans="1:20" ht="13.5" hidden="1" customHeight="1">
      <c r="A364" s="97" t="str">
        <f>IF(ISBLANK(partije!D184),"",partije!D184)</f>
        <v/>
      </c>
      <c r="B364" s="98" t="str">
        <f>IF(ISBLANK(partije!E184),"",partije!E184)</f>
        <v/>
      </c>
      <c r="C364" s="152" t="str">
        <f>INDEX(D355:D358,MATCH(S364,A355:A358,0))</f>
        <v>bye</v>
      </c>
      <c r="D364" s="176" t="str">
        <f>INDEX(D355:D358,MATCH(T364,A355:A358,0))</f>
        <v>bye</v>
      </c>
      <c r="E364" s="153" t="str">
        <f>IF(ISBLANK(partije!J184),"",partije!J184)</f>
        <v/>
      </c>
      <c r="F364" s="153" t="str">
        <f>IF(ISBLANK(partije!K184),"",partije!K184)</f>
        <v/>
      </c>
      <c r="G364" s="581" t="str">
        <f>IF(ISBLANK(partije!L184),"",partije!L184)</f>
        <v/>
      </c>
      <c r="H364" s="581"/>
      <c r="I364" s="581" t="str">
        <f>IF(ISBLANK(partije!M184),"",partije!M184)</f>
        <v/>
      </c>
      <c r="J364" s="581"/>
      <c r="K364" s="581" t="str">
        <f>IF(ISBLANK(partije!N184),"",partije!N184)</f>
        <v/>
      </c>
      <c r="L364" s="581" t="str">
        <f>IF(ISBLANK(partije!M184),"",partije!M184)</f>
        <v/>
      </c>
      <c r="M364" s="155" t="str">
        <f>IF(ISBLANK(partije!O184),"",partije!O184)</f>
        <v/>
      </c>
      <c r="N364" s="154" t="str">
        <f>IF(ISBLANK(partije!P184),"",partije!P184)</f>
        <v/>
      </c>
      <c r="O364" s="154" t="str">
        <f>IF(ISBLANK(partije!Q184),"",partije!Q184)</f>
        <v/>
      </c>
      <c r="P364" s="156" t="str">
        <f>IF(ISBLANK(partije!R184),"",partije!R184)</f>
        <v/>
      </c>
      <c r="S364" s="93">
        <f>$S$14</f>
        <v>1</v>
      </c>
      <c r="T364" s="85">
        <f>$T$14</f>
        <v>4</v>
      </c>
    </row>
    <row r="365" spans="1:20" ht="13.5" hidden="1" customHeight="1">
      <c r="A365" s="99" t="str">
        <f>IF(ISBLANK(partije!D185),"",partije!D185)</f>
        <v/>
      </c>
      <c r="B365" s="100" t="str">
        <f>IF(ISBLANK(partije!E185),"",partije!E185)</f>
        <v/>
      </c>
      <c r="C365" s="157" t="str">
        <f>INDEX(D355:D358,MATCH(S365,A355:A358,0))</f>
        <v>bye</v>
      </c>
      <c r="D365" s="177" t="str">
        <f>INDEX(D355:D358,MATCH(T365,A355:A358,0))</f>
        <v>bye</v>
      </c>
      <c r="E365" s="158" t="str">
        <f>IF(ISBLANK(partije!J185),"",partije!J185)</f>
        <v/>
      </c>
      <c r="F365" s="158" t="str">
        <f>IF(ISBLANK(partije!K185),"",partije!K185)</f>
        <v/>
      </c>
      <c r="G365" s="571" t="str">
        <f>IF(ISBLANK(partije!L185),"",partije!L185)</f>
        <v/>
      </c>
      <c r="H365" s="571"/>
      <c r="I365" s="571" t="str">
        <f>IF(ISBLANK(partije!M185),"",partije!M185)</f>
        <v/>
      </c>
      <c r="J365" s="571"/>
      <c r="K365" s="571" t="str">
        <f>IF(ISBLANK(partije!N185),"",partije!N185)</f>
        <v/>
      </c>
      <c r="L365" s="571" t="str">
        <f>IF(ISBLANK(partije!M185),"",partije!M185)</f>
        <v/>
      </c>
      <c r="M365" s="160" t="str">
        <f>IF(ISBLANK(partije!O185),"",partije!O185)</f>
        <v/>
      </c>
      <c r="N365" s="159" t="str">
        <f>IF(ISBLANK(partije!P185),"",partije!P185)</f>
        <v/>
      </c>
      <c r="O365" s="159" t="str">
        <f>IF(ISBLANK(partije!Q185),"",partije!Q185)</f>
        <v/>
      </c>
      <c r="P365" s="161" t="str">
        <f>IF(ISBLANK(partije!R185),"",partije!R185)</f>
        <v/>
      </c>
      <c r="S365" s="94">
        <f>$S$15</f>
        <v>2</v>
      </c>
      <c r="T365" s="86">
        <f>$T$15</f>
        <v>3</v>
      </c>
    </row>
    <row r="367" spans="1:20" ht="13.5" customHeight="1">
      <c r="B367" s="12"/>
      <c r="C367" s="168"/>
      <c r="D367" s="145" t="s">
        <v>77</v>
      </c>
      <c r="E367" s="132"/>
      <c r="F367" s="132"/>
      <c r="G367" s="132"/>
      <c r="H367" s="132"/>
      <c r="I367" s="133"/>
      <c r="J367" s="133"/>
      <c r="K367" s="132"/>
      <c r="L367" s="132"/>
      <c r="M367" s="132"/>
      <c r="N367" s="134"/>
      <c r="O367" s="135"/>
      <c r="P367" s="132"/>
      <c r="Q367" s="13"/>
      <c r="R367" s="13"/>
    </row>
    <row r="368" spans="1:20" ht="13.5" customHeight="1">
      <c r="B368" s="208" t="s">
        <v>0</v>
      </c>
      <c r="C368" s="211"/>
      <c r="D368" s="172" t="s">
        <v>1</v>
      </c>
      <c r="E368" s="572">
        <v>1</v>
      </c>
      <c r="F368" s="572"/>
      <c r="G368" s="572">
        <v>2</v>
      </c>
      <c r="H368" s="572"/>
      <c r="I368" s="573">
        <v>3</v>
      </c>
      <c r="J368" s="573"/>
      <c r="K368" s="572">
        <v>4</v>
      </c>
      <c r="L368" s="572"/>
      <c r="M368" s="136" t="s">
        <v>2</v>
      </c>
      <c r="N368" s="136" t="s">
        <v>3</v>
      </c>
      <c r="O368" s="137" t="s">
        <v>7</v>
      </c>
      <c r="P368" s="138"/>
      <c r="Q368" s="49" t="s">
        <v>78</v>
      </c>
      <c r="R368" s="50"/>
    </row>
    <row r="369" spans="1:20" ht="13.5" customHeight="1">
      <c r="A369" s="81">
        <v>1</v>
      </c>
      <c r="B369" s="209">
        <v>271</v>
      </c>
      <c r="C369" s="212" t="str">
        <f>IF(ISNA(MATCH(B369,spisak!$F$4:$F$260,0)),"",INDEX(spisak!$C$4:$C$260,MATCH(B369,spisak!$F$4:$F$260,0)))</f>
        <v/>
      </c>
      <c r="D369" s="173" t="str">
        <f>IF(ISNA(MATCH(B369,spisak!$F$4:$F$260,0)),"bye",INDEX(spisak!$B$4:$B$260,MATCH(B369,spisak!$F$4:$F$260,0)))</f>
        <v>bye</v>
      </c>
      <c r="E369" s="139"/>
      <c r="F369" s="140"/>
      <c r="G369" s="574" t="str">
        <f t="array" ref="G369">INDEX(E374:E379,MATCH(D369&amp;D370,C374:C379&amp;D374:D379,0))&amp;"/"&amp;INDEX(F374:F379,MATCH(D369&amp;D370,C374:C379&amp;D374:D379,0))</f>
        <v>/</v>
      </c>
      <c r="H369" s="575"/>
      <c r="I369" s="574" t="str">
        <f t="array" ref="I369">INDEX(E374:E379,MATCH(D369&amp;D371,C374:C379&amp;D374:D379,0))&amp;"/"&amp;INDEX(F374:F379,MATCH(D369&amp;D371,C374:C379&amp;D374:D379,0))</f>
        <v>/</v>
      </c>
      <c r="J369" s="575"/>
      <c r="K369" s="574" t="str">
        <f t="array" ref="K369">INDEX(E374:E379,MATCH(D369&amp;D372,C374:C379&amp;D374:D379,0))&amp;"/"&amp;INDEX(F374:F379,MATCH(D369&amp;D372,C374:C379&amp;D374:D379,0))</f>
        <v>/</v>
      </c>
      <c r="L369" s="575"/>
      <c r="M369" s="141" t="str">
        <f>IF(ISBLANK(partije!$J$2),"",COUNTIFS(C374:C379,D369,E374:E379,3)+COUNTIFS(D374:D379,D369,F374:F379,3))</f>
        <v/>
      </c>
      <c r="N369" s="141" t="str">
        <f>IF(ISBLANK(partije!$J$2),"",COUNTIFS(C374:C379,D369,E374:E379,"&lt;3")+COUNTIFS(D374:D379,D369,F374:F379,"&lt;3"))</f>
        <v/>
      </c>
      <c r="O369" s="142"/>
      <c r="P369" s="131">
        <v>1</v>
      </c>
      <c r="Q369" s="88" t="e">
        <f>IF(ISBLANK(D369),"*",INDEX(D369:D372,MATCH(P369,O369:O372,0)))</f>
        <v>#N/A</v>
      </c>
      <c r="R369" s="89"/>
    </row>
    <row r="370" spans="1:20" ht="13.5" customHeight="1">
      <c r="A370" s="81">
        <v>2</v>
      </c>
      <c r="B370" s="209">
        <v>272</v>
      </c>
      <c r="C370" s="212" t="str">
        <f>IF(ISNA(MATCH(B370,spisak!$F$4:$F$260,0)),"",INDEX(spisak!$C$4:$C$260,MATCH(B370,spisak!$F$4:$F$260,0)))</f>
        <v/>
      </c>
      <c r="D370" s="173" t="str">
        <f>IF(ISNA(MATCH(B370,spisak!$F$4:$F$260,0)),"bye",INDEX(spisak!$B$4:$B$260,MATCH(B370,spisak!$F$4:$F$260,0)))</f>
        <v>bye</v>
      </c>
      <c r="E370" s="574" t="str">
        <f t="array" ref="E370">INDEX(F374:F379,MATCH(D369&amp;D370,C374:C379&amp;D374:D379,0))&amp;"/"&amp;INDEX(E374:E379,MATCH(D369&amp;D370,C374:C379&amp;D374:D379,0))</f>
        <v>/</v>
      </c>
      <c r="F370" s="575"/>
      <c r="G370" s="139"/>
      <c r="H370" s="140"/>
      <c r="I370" s="574" t="str">
        <f t="array" ref="I370">INDEX(E374:E379,MATCH(D370&amp;D371,C374:C379&amp;D374:D379,0))&amp;"/"&amp;INDEX(F374:F379,MATCH(D370&amp;D371,C374:C379&amp;D374:D379,0))</f>
        <v>/</v>
      </c>
      <c r="J370" s="575"/>
      <c r="K370" s="574" t="str">
        <f t="array" ref="K370">INDEX(E374:E379,MATCH(D370&amp;D372,C374:C379&amp;D374:D379,0))&amp;"/"&amp;INDEX(F374:F379,MATCH(D370&amp;D372,C374:C379&amp;D374:D379,0))</f>
        <v>/</v>
      </c>
      <c r="L370" s="575"/>
      <c r="M370" s="141" t="str">
        <f>IF(ISBLANK(partije!$J$2),"",COUNTIFS(C374:C379,D370,E374:E379,3)+COUNTIFS(D374:D379,D370,F374:F379,3))</f>
        <v/>
      </c>
      <c r="N370" s="141" t="str">
        <f>IF(ISBLANK(partije!$J$2),"",COUNTIFS(C374:C379,D370,E374:E379,"&lt;3")+COUNTIFS(D374:D379,D370,F374:F379,"&lt;3"))</f>
        <v/>
      </c>
      <c r="O370" s="142"/>
      <c r="P370" s="131">
        <v>2</v>
      </c>
      <c r="Q370" s="90" t="e">
        <f>IF(ISBLANK(D370),"*",INDEX(D369:D372,MATCH(P370,O369:O372,0)))</f>
        <v>#N/A</v>
      </c>
      <c r="R370" s="91"/>
    </row>
    <row r="371" spans="1:20" ht="13.5" customHeight="1">
      <c r="A371" s="81">
        <v>3</v>
      </c>
      <c r="B371" s="209">
        <v>273</v>
      </c>
      <c r="C371" s="212" t="str">
        <f>IF(ISNA(MATCH(B371,spisak!$F$4:$F$260,0)),"",INDEX(spisak!$C$4:$C$260,MATCH(B371,spisak!$F$4:$F$260,0)))</f>
        <v/>
      </c>
      <c r="D371" s="173" t="str">
        <f>IF(ISNA(MATCH(B371,spisak!$F$4:$F$260,0)),"bye",INDEX(spisak!$B$4:$B$260,MATCH(B371,spisak!$F$4:$F$260,0)))</f>
        <v>bye</v>
      </c>
      <c r="E371" s="574" t="str">
        <f t="array" ref="E371">INDEX(F374:F379,MATCH(D369&amp;D371,C374:C379&amp;D374:D379,0))&amp;"/"&amp;INDEX(E374:E379,MATCH(D369&amp;D371,C374:C379&amp;D374:D379,0))</f>
        <v>/</v>
      </c>
      <c r="F371" s="575"/>
      <c r="G371" s="574" t="str">
        <f t="array" ref="G371">INDEX(F374:F379,MATCH(D370&amp;D371,C374:C379&amp;D374:D379,0))&amp;"/"&amp;INDEX(E374:E379,MATCH(D370&amp;D371,C374:C379&amp;D374:D379,0))</f>
        <v>/</v>
      </c>
      <c r="H371" s="575"/>
      <c r="I371" s="139"/>
      <c r="J371" s="140"/>
      <c r="K371" s="574" t="str">
        <f t="array" ref="K371">INDEX(E374:E379,MATCH(D371&amp;D372,C374:C379&amp;D374:D379,0))&amp;"/"&amp;INDEX(F374:F379,MATCH(D371&amp;D372,C374:C379&amp;D374:D379,0))</f>
        <v>/</v>
      </c>
      <c r="L371" s="575"/>
      <c r="M371" s="141" t="str">
        <f>IF(ISBLANK(partije!$J$2),"",COUNTIFS(C374:C379,D371,E374:E379,3)+COUNTIFS(D374:D379,D371,F374:F379,3))</f>
        <v/>
      </c>
      <c r="N371" s="141" t="str">
        <f>IF(ISBLANK(partije!$J$2),"",COUNTIFS(C374:C379,D371,E374:E379,"&lt;3")+COUNTIFS(D374:D379,D371,F374:F379,"&lt;3"))</f>
        <v/>
      </c>
      <c r="O371" s="142"/>
      <c r="P371" s="131">
        <v>3</v>
      </c>
      <c r="Q371" s="90" t="e">
        <f>IF(ISBLANK(D371),"*",INDEX(D369:D372,MATCH(P371,O369:O372,0)))</f>
        <v>#N/A</v>
      </c>
      <c r="R371" s="91"/>
    </row>
    <row r="372" spans="1:20" ht="13.5" customHeight="1">
      <c r="A372" s="82">
        <v>4</v>
      </c>
      <c r="B372" s="210">
        <v>274</v>
      </c>
      <c r="C372" s="213" t="str">
        <f>IF(ISNA(MATCH(B372,spisak!$F$4:$F$260,0)),"",INDEX(spisak!$C$4:$C$260,MATCH(B372,spisak!$F$4:$F$260,0)))</f>
        <v/>
      </c>
      <c r="D372" s="174" t="str">
        <f>IF(ISNA(MATCH(B372,spisak!$F$4:$F$260,0)),"bye",INDEX(spisak!$B$4:$B$260,MATCH(B372,spisak!$F$4:$F$260,0)))</f>
        <v>bye</v>
      </c>
      <c r="E372" s="576" t="str">
        <f t="array" ref="E372">INDEX(F374:F379,MATCH(D369&amp;D372,C374:C379&amp;D374:D379,0))&amp;"/"&amp;INDEX(E374:E379,MATCH(D369&amp;D372,C374:C379&amp;D374:D379,0))</f>
        <v>/</v>
      </c>
      <c r="F372" s="577"/>
      <c r="G372" s="576" t="str">
        <f t="array" ref="G372">INDEX(F374:F379,MATCH(D370&amp;D372,C374:C379&amp;D374:D379,0))&amp;"/"&amp;INDEX(E374:E379,MATCH(D370&amp;D372,C374:C379&amp;D374:D379,0))</f>
        <v>/</v>
      </c>
      <c r="H372" s="577"/>
      <c r="I372" s="576" t="str">
        <f t="array" ref="I372">INDEX(F374:F379,MATCH(D371&amp;D372,C374:C379&amp;D374:D379,0))&amp;"/"&amp;INDEX(E374:E379,MATCH(D371&amp;D372,C374:C379&amp;D374:D379,0))</f>
        <v>/</v>
      </c>
      <c r="J372" s="577"/>
      <c r="K372" s="139"/>
      <c r="L372" s="140"/>
      <c r="M372" s="143" t="str">
        <f>IF(ISBLANK(partije!$J$2),"",COUNTIFS(C374:C379,D372,E374:E379,3)+COUNTIFS(D374:D379,D372,F374:F379,3))</f>
        <v/>
      </c>
      <c r="N372" s="143" t="str">
        <f>IF(ISBLANK(partije!$J$2),"",COUNTIFS(C374:C379,D372,E374:E379,"&lt;3")+COUNTIFS(D374:D379,D372,F374:F379,"&lt;3"))</f>
        <v/>
      </c>
      <c r="O372" s="144"/>
      <c r="P372" s="131">
        <v>4</v>
      </c>
      <c r="Q372" s="90" t="e">
        <f>IF(ISBLANK(D372),"*",INDEX(D369:D372,MATCH(P372,O369:O372,0)))</f>
        <v>#N/A</v>
      </c>
      <c r="R372" s="91"/>
    </row>
    <row r="373" spans="1:20" ht="13.5" hidden="1" customHeight="1">
      <c r="A373" s="567"/>
      <c r="B373" s="567"/>
      <c r="C373" s="169"/>
      <c r="E373" s="568" t="s">
        <v>10</v>
      </c>
      <c r="F373" s="568"/>
      <c r="G373" s="569" t="s">
        <v>11</v>
      </c>
      <c r="H373" s="569"/>
      <c r="I373" s="570" t="s">
        <v>4</v>
      </c>
      <c r="J373" s="570"/>
      <c r="K373" s="578" t="s">
        <v>12</v>
      </c>
      <c r="L373" s="578"/>
      <c r="M373" s="197" t="s">
        <v>5</v>
      </c>
      <c r="N373" s="197" t="s">
        <v>6</v>
      </c>
      <c r="O373" s="198" t="s">
        <v>8</v>
      </c>
      <c r="P373" s="199" t="s">
        <v>9</v>
      </c>
      <c r="Q373" s="13"/>
      <c r="R373" s="13"/>
      <c r="S373" s="579" t="s">
        <v>125</v>
      </c>
      <c r="T373" s="579"/>
    </row>
    <row r="374" spans="1:20" ht="13.5" hidden="1" customHeight="1">
      <c r="A374" s="95" t="str">
        <f>IF(ISBLANK(partije!D54),"",partije!D54)</f>
        <v/>
      </c>
      <c r="B374" s="96" t="str">
        <f>IF(ISBLANK(partije!E54),"",partije!E54)</f>
        <v/>
      </c>
      <c r="C374" s="147" t="str">
        <f>INDEX(D369:D372,MATCH(S374,A369:A372,0))</f>
        <v>bye</v>
      </c>
      <c r="D374" s="175" t="str">
        <f>INDEX(D369:D372,MATCH(T374,A369:A372,0))</f>
        <v>bye</v>
      </c>
      <c r="E374" s="148" t="str">
        <f>IF(ISBLANK(partije!J54),"",partije!J54)</f>
        <v/>
      </c>
      <c r="F374" s="148" t="str">
        <f>IF(ISBLANK(partije!K54),"",partije!K54)</f>
        <v/>
      </c>
      <c r="G374" s="580" t="str">
        <f>IF(ISBLANK(partije!L54),"",partije!L54)</f>
        <v/>
      </c>
      <c r="H374" s="580"/>
      <c r="I374" s="580" t="str">
        <f>IF(ISBLANK(partije!M54),"",partije!M54)</f>
        <v/>
      </c>
      <c r="J374" s="580"/>
      <c r="K374" s="580" t="str">
        <f>IF(ISBLANK(partije!N54),"",partije!N54)</f>
        <v/>
      </c>
      <c r="L374" s="580" t="str">
        <f>IF(ISBLANK(partije!M54),"",partije!M54)</f>
        <v/>
      </c>
      <c r="M374" s="150" t="str">
        <f>IF(ISBLANK(partije!O54),"",partije!O54)</f>
        <v/>
      </c>
      <c r="N374" s="149" t="str">
        <f>IF(ISBLANK(partije!P54),"",partije!P54)</f>
        <v/>
      </c>
      <c r="O374" s="149" t="str">
        <f>IF(ISBLANK(partije!Q54),"",partije!Q54)</f>
        <v/>
      </c>
      <c r="P374" s="151" t="str">
        <f>IF(ISBLANK(partije!R54),"",partije!R54)</f>
        <v/>
      </c>
      <c r="S374" s="92">
        <f>$S$10</f>
        <v>1</v>
      </c>
      <c r="T374" s="84">
        <f>$T$10</f>
        <v>3</v>
      </c>
    </row>
    <row r="375" spans="1:20" ht="13.5" hidden="1" customHeight="1">
      <c r="A375" s="97" t="str">
        <f>IF(ISBLANK(partije!D55),"",partije!D55)</f>
        <v/>
      </c>
      <c r="B375" s="98" t="str">
        <f>IF(ISBLANK(partije!E55),"",partije!E55)</f>
        <v/>
      </c>
      <c r="C375" s="152" t="str">
        <f>INDEX(D369:D372,MATCH(S375,A369:A372,0))</f>
        <v>bye</v>
      </c>
      <c r="D375" s="176" t="str">
        <f>INDEX(D369:D372,MATCH(T375,A369:A372,0))</f>
        <v>bye</v>
      </c>
      <c r="E375" s="153" t="str">
        <f>IF(ISBLANK(partije!J55),"",partije!J55)</f>
        <v/>
      </c>
      <c r="F375" s="153" t="str">
        <f>IF(ISBLANK(partije!K55),"",partije!K55)</f>
        <v/>
      </c>
      <c r="G375" s="581" t="str">
        <f>IF(ISBLANK(partije!L55),"",partije!L55)</f>
        <v/>
      </c>
      <c r="H375" s="581"/>
      <c r="I375" s="581" t="str">
        <f>IF(ISBLANK(partije!M55),"",partije!M55)</f>
        <v/>
      </c>
      <c r="J375" s="581"/>
      <c r="K375" s="581" t="str">
        <f>IF(ISBLANK(partije!N55),"",partije!N55)</f>
        <v/>
      </c>
      <c r="L375" s="581" t="str">
        <f>IF(ISBLANK(partije!M55),"",partije!M55)</f>
        <v/>
      </c>
      <c r="M375" s="155" t="str">
        <f>IF(ISBLANK(partije!O55),"",partije!O55)</f>
        <v/>
      </c>
      <c r="N375" s="154" t="str">
        <f>IF(ISBLANK(partije!P55),"",partije!P55)</f>
        <v/>
      </c>
      <c r="O375" s="154" t="str">
        <f>IF(ISBLANK(partije!Q55),"",partije!Q55)</f>
        <v/>
      </c>
      <c r="P375" s="156" t="str">
        <f>IF(ISBLANK(partije!R55),"",partije!R55)</f>
        <v/>
      </c>
      <c r="S375" s="93">
        <f>$S$11</f>
        <v>2</v>
      </c>
      <c r="T375" s="85">
        <f>$T$11</f>
        <v>4</v>
      </c>
    </row>
    <row r="376" spans="1:20" ht="13.5" hidden="1" customHeight="1">
      <c r="A376" s="97" t="str">
        <f>IF(ISBLANK(partije!D120),"",partije!D120)</f>
        <v/>
      </c>
      <c r="B376" s="98" t="str">
        <f>IF(ISBLANK(partije!E120),"",partije!E120)</f>
        <v/>
      </c>
      <c r="C376" s="152" t="str">
        <f>INDEX(D369:D372,MATCH(S376,A369:A372,0))</f>
        <v>bye</v>
      </c>
      <c r="D376" s="176" t="str">
        <f>INDEX(D369:D372,MATCH(T376,A369:A372,0))</f>
        <v>bye</v>
      </c>
      <c r="E376" s="153" t="str">
        <f>IF(ISBLANK(partije!J120),"",partije!J120)</f>
        <v/>
      </c>
      <c r="F376" s="153" t="str">
        <f>IF(ISBLANK(partije!K120),"",partije!K120)</f>
        <v/>
      </c>
      <c r="G376" s="581" t="str">
        <f>IF(ISBLANK(partije!L120),"",partije!L120)</f>
        <v/>
      </c>
      <c r="H376" s="581"/>
      <c r="I376" s="581" t="str">
        <f>IF(ISBLANK(partije!M120),"",partije!M120)</f>
        <v/>
      </c>
      <c r="J376" s="581"/>
      <c r="K376" s="581" t="str">
        <f>IF(ISBLANK(partije!N120),"",partije!N120)</f>
        <v/>
      </c>
      <c r="L376" s="581" t="str">
        <f>IF(ISBLANK(partije!M120),"",partije!M120)</f>
        <v/>
      </c>
      <c r="M376" s="155" t="str">
        <f>IF(ISBLANK(partije!O120),"",partije!O120)</f>
        <v/>
      </c>
      <c r="N376" s="154" t="str">
        <f>IF(ISBLANK(partije!P120),"",partije!P120)</f>
        <v/>
      </c>
      <c r="O376" s="154" t="str">
        <f>IF(ISBLANK(partije!Q120),"",partije!Q120)</f>
        <v/>
      </c>
      <c r="P376" s="156" t="str">
        <f>IF(ISBLANK(partije!R120),"",partije!R120)</f>
        <v/>
      </c>
      <c r="S376" s="93">
        <f>$S$12</f>
        <v>1</v>
      </c>
      <c r="T376" s="85">
        <f>$T$12</f>
        <v>2</v>
      </c>
    </row>
    <row r="377" spans="1:20" ht="13.5" hidden="1" customHeight="1">
      <c r="A377" s="97" t="str">
        <f>IF(ISBLANK(partije!D121),"",partije!D121)</f>
        <v/>
      </c>
      <c r="B377" s="98" t="str">
        <f>IF(ISBLANK(partije!E121),"",partije!E121)</f>
        <v/>
      </c>
      <c r="C377" s="152" t="str">
        <f>INDEX(D369:D372,MATCH(S377,A369:A372,0))</f>
        <v>bye</v>
      </c>
      <c r="D377" s="176" t="str">
        <f>INDEX(D369:D372,MATCH(T377,A369:A372,0))</f>
        <v>bye</v>
      </c>
      <c r="E377" s="153" t="str">
        <f>IF(ISBLANK(partije!J121),"",partije!J121)</f>
        <v/>
      </c>
      <c r="F377" s="153" t="str">
        <f>IF(ISBLANK(partije!K121),"",partije!K121)</f>
        <v/>
      </c>
      <c r="G377" s="581" t="str">
        <f>IF(ISBLANK(partije!L121),"",partije!L121)</f>
        <v/>
      </c>
      <c r="H377" s="581"/>
      <c r="I377" s="581" t="str">
        <f>IF(ISBLANK(partije!M121),"",partije!M121)</f>
        <v/>
      </c>
      <c r="J377" s="581"/>
      <c r="K377" s="581" t="str">
        <f>IF(ISBLANK(partije!N121),"",partije!N121)</f>
        <v/>
      </c>
      <c r="L377" s="581" t="str">
        <f>IF(ISBLANK(partije!M121),"",partije!M121)</f>
        <v/>
      </c>
      <c r="M377" s="155" t="str">
        <f>IF(ISBLANK(partije!O121),"",partije!O121)</f>
        <v/>
      </c>
      <c r="N377" s="154" t="str">
        <f>IF(ISBLANK(partije!P121),"",partije!P121)</f>
        <v/>
      </c>
      <c r="O377" s="154" t="str">
        <f>IF(ISBLANK(partije!Q121),"",partije!Q121)</f>
        <v/>
      </c>
      <c r="P377" s="156" t="str">
        <f>IF(ISBLANK(partije!R121),"",partije!R121)</f>
        <v/>
      </c>
      <c r="S377" s="93">
        <f>$S$13</f>
        <v>3</v>
      </c>
      <c r="T377" s="85">
        <f>$T$13</f>
        <v>4</v>
      </c>
    </row>
    <row r="378" spans="1:20" ht="13.5" hidden="1" customHeight="1">
      <c r="A378" s="97" t="str">
        <f>IF(ISBLANK(partije!D186),"",partije!D186)</f>
        <v/>
      </c>
      <c r="B378" s="98" t="str">
        <f>IF(ISBLANK(partije!E186),"",partije!E186)</f>
        <v/>
      </c>
      <c r="C378" s="152" t="str">
        <f>INDEX(D369:D372,MATCH(S378,A369:A372,0))</f>
        <v>bye</v>
      </c>
      <c r="D378" s="176" t="str">
        <f>INDEX(D369:D372,MATCH(T378,A369:A372,0))</f>
        <v>bye</v>
      </c>
      <c r="E378" s="153" t="str">
        <f>IF(ISBLANK(partije!J186),"",partije!J186)</f>
        <v/>
      </c>
      <c r="F378" s="153" t="str">
        <f>IF(ISBLANK(partije!K186),"",partije!K186)</f>
        <v/>
      </c>
      <c r="G378" s="581" t="str">
        <f>IF(ISBLANK(partije!L186),"",partije!L186)</f>
        <v/>
      </c>
      <c r="H378" s="581"/>
      <c r="I378" s="581" t="str">
        <f>IF(ISBLANK(partije!M186),"",partije!M186)</f>
        <v/>
      </c>
      <c r="J378" s="581"/>
      <c r="K378" s="581" t="str">
        <f>IF(ISBLANK(partije!N186),"",partije!N186)</f>
        <v/>
      </c>
      <c r="L378" s="581" t="str">
        <f>IF(ISBLANK(partije!M186),"",partije!M186)</f>
        <v/>
      </c>
      <c r="M378" s="155" t="str">
        <f>IF(ISBLANK(partije!O186),"",partije!O186)</f>
        <v/>
      </c>
      <c r="N378" s="154" t="str">
        <f>IF(ISBLANK(partije!P186),"",partije!P186)</f>
        <v/>
      </c>
      <c r="O378" s="154" t="str">
        <f>IF(ISBLANK(partije!Q186),"",partije!Q186)</f>
        <v/>
      </c>
      <c r="P378" s="156" t="str">
        <f>IF(ISBLANK(partije!R186),"",partije!R186)</f>
        <v/>
      </c>
      <c r="S378" s="93">
        <f>$S$14</f>
        <v>1</v>
      </c>
      <c r="T378" s="85">
        <f>$T$14</f>
        <v>4</v>
      </c>
    </row>
    <row r="379" spans="1:20" ht="13.5" hidden="1" customHeight="1">
      <c r="A379" s="99" t="str">
        <f>IF(ISBLANK(partije!D187),"",partije!D187)</f>
        <v/>
      </c>
      <c r="B379" s="100" t="str">
        <f>IF(ISBLANK(partije!E187),"",partije!E187)</f>
        <v/>
      </c>
      <c r="C379" s="157" t="str">
        <f>INDEX(D369:D372,MATCH(S379,A369:A372,0))</f>
        <v>bye</v>
      </c>
      <c r="D379" s="177" t="str">
        <f>INDEX(D369:D372,MATCH(T379,A369:A372,0))</f>
        <v>bye</v>
      </c>
      <c r="E379" s="158" t="str">
        <f>IF(ISBLANK(partije!J187),"",partije!J187)</f>
        <v/>
      </c>
      <c r="F379" s="158" t="str">
        <f>IF(ISBLANK(partije!K187),"",partije!K187)</f>
        <v/>
      </c>
      <c r="G379" s="571" t="str">
        <f>IF(ISBLANK(partije!L187),"",partije!L187)</f>
        <v/>
      </c>
      <c r="H379" s="571"/>
      <c r="I379" s="571" t="str">
        <f>IF(ISBLANK(partije!M187),"",partije!M187)</f>
        <v/>
      </c>
      <c r="J379" s="571"/>
      <c r="K379" s="571" t="str">
        <f>IF(ISBLANK(partije!N187),"",partije!N187)</f>
        <v/>
      </c>
      <c r="L379" s="571" t="str">
        <f>IF(ISBLANK(partije!M187),"",partije!M187)</f>
        <v/>
      </c>
      <c r="M379" s="160" t="str">
        <f>IF(ISBLANK(partije!O187),"",partije!O187)</f>
        <v/>
      </c>
      <c r="N379" s="159" t="str">
        <f>IF(ISBLANK(partije!P187),"",partije!P187)</f>
        <v/>
      </c>
      <c r="O379" s="159" t="str">
        <f>IF(ISBLANK(partije!Q187),"",partije!Q187)</f>
        <v/>
      </c>
      <c r="P379" s="161" t="str">
        <f>IF(ISBLANK(partije!R187),"",partije!R187)</f>
        <v/>
      </c>
      <c r="S379" s="94">
        <f>$S$15</f>
        <v>2</v>
      </c>
      <c r="T379" s="86">
        <f>$T$15</f>
        <v>3</v>
      </c>
    </row>
    <row r="381" spans="1:20" ht="13.5" customHeight="1">
      <c r="B381" s="12"/>
      <c r="C381" s="168"/>
      <c r="D381" s="145" t="s">
        <v>79</v>
      </c>
      <c r="E381" s="132"/>
      <c r="F381" s="132"/>
      <c r="G381" s="132"/>
      <c r="H381" s="132"/>
      <c r="I381" s="133"/>
      <c r="J381" s="133"/>
      <c r="K381" s="132"/>
      <c r="L381" s="132"/>
      <c r="M381" s="132"/>
      <c r="N381" s="134"/>
      <c r="O381" s="135"/>
      <c r="P381" s="132"/>
      <c r="Q381" s="13"/>
      <c r="R381" s="13"/>
    </row>
    <row r="382" spans="1:20" ht="13.5" customHeight="1">
      <c r="B382" s="208" t="s">
        <v>0</v>
      </c>
      <c r="C382" s="211"/>
      <c r="D382" s="172" t="s">
        <v>1</v>
      </c>
      <c r="E382" s="572">
        <v>1</v>
      </c>
      <c r="F382" s="572"/>
      <c r="G382" s="572">
        <v>2</v>
      </c>
      <c r="H382" s="572"/>
      <c r="I382" s="573">
        <v>3</v>
      </c>
      <c r="J382" s="573"/>
      <c r="K382" s="572">
        <v>4</v>
      </c>
      <c r="L382" s="572"/>
      <c r="M382" s="136" t="s">
        <v>2</v>
      </c>
      <c r="N382" s="136" t="s">
        <v>3</v>
      </c>
      <c r="O382" s="137" t="s">
        <v>7</v>
      </c>
      <c r="P382" s="138"/>
      <c r="Q382" s="49" t="s">
        <v>80</v>
      </c>
      <c r="R382" s="50"/>
    </row>
    <row r="383" spans="1:20" ht="13.5" customHeight="1">
      <c r="A383" s="81">
        <v>1</v>
      </c>
      <c r="B383" s="209">
        <v>281</v>
      </c>
      <c r="C383" s="212" t="str">
        <f>IF(ISNA(MATCH(B383,spisak!$F$4:$F$260,0)),"",INDEX(spisak!$C$4:$C$260,MATCH(B383,spisak!$F$4:$F$260,0)))</f>
        <v/>
      </c>
      <c r="D383" s="173" t="str">
        <f>IF(ISNA(MATCH(B383,spisak!$F$4:$F$260,0)),"bye",INDEX(spisak!$B$4:$B$260,MATCH(B383,spisak!$F$4:$F$260,0)))</f>
        <v>bye</v>
      </c>
      <c r="E383" s="139"/>
      <c r="F383" s="140"/>
      <c r="G383" s="574" t="str">
        <f t="array" ref="G383">INDEX(E388:E393,MATCH(D383&amp;D384,C388:C393&amp;D388:D393,0))&amp;"/"&amp;INDEX(F388:F393,MATCH(D383&amp;D384,C388:C393&amp;D388:D393,0))</f>
        <v>/</v>
      </c>
      <c r="H383" s="575"/>
      <c r="I383" s="574" t="str">
        <f t="array" ref="I383">INDEX(E388:E393,MATCH(D383&amp;D385,C388:C393&amp;D388:D393,0))&amp;"/"&amp;INDEX(F388:F393,MATCH(D383&amp;D385,C388:C393&amp;D388:D393,0))</f>
        <v>/</v>
      </c>
      <c r="J383" s="575"/>
      <c r="K383" s="574" t="str">
        <f t="array" ref="K383">INDEX(E388:E393,MATCH(D383&amp;D386,C388:C393&amp;D388:D393,0))&amp;"/"&amp;INDEX(F388:F393,MATCH(D383&amp;D386,C388:C393&amp;D388:D393,0))</f>
        <v>/</v>
      </c>
      <c r="L383" s="575"/>
      <c r="M383" s="141" t="str">
        <f>IF(ISBLANK(partije!$J$2),"",COUNTIFS(C388:C393,D383,E388:E393,3)+COUNTIFS(D388:D393,D383,F388:F393,3))</f>
        <v/>
      </c>
      <c r="N383" s="141" t="str">
        <f>IF(ISBLANK(partije!$J$2),"",COUNTIFS(C388:C393,D383,E388:E393,"&lt;3")+COUNTIFS(D388:D393,D383,F388:F393,"&lt;3"))</f>
        <v/>
      </c>
      <c r="O383" s="142"/>
      <c r="P383" s="131">
        <v>1</v>
      </c>
      <c r="Q383" s="88" t="e">
        <f>IF(ISBLANK(D383),"*",INDEX(D383:D386,MATCH(P383,O383:O386,0)))</f>
        <v>#N/A</v>
      </c>
      <c r="R383" s="89"/>
    </row>
    <row r="384" spans="1:20" ht="13.5" customHeight="1">
      <c r="A384" s="81">
        <v>2</v>
      </c>
      <c r="B384" s="209">
        <v>282</v>
      </c>
      <c r="C384" s="212" t="str">
        <f>IF(ISNA(MATCH(B384,spisak!$F$4:$F$260,0)),"",INDEX(spisak!$C$4:$C$260,MATCH(B384,spisak!$F$4:$F$260,0)))</f>
        <v/>
      </c>
      <c r="D384" s="173" t="str">
        <f>IF(ISNA(MATCH(B384,spisak!$F$4:$F$260,0)),"bye",INDEX(spisak!$B$4:$B$260,MATCH(B384,spisak!$F$4:$F$260,0)))</f>
        <v>bye</v>
      </c>
      <c r="E384" s="574" t="str">
        <f t="array" ref="E384">INDEX(F388:F393,MATCH(D383&amp;D384,C388:C393&amp;D388:D393,0))&amp;"/"&amp;INDEX(E388:E393,MATCH(D383&amp;D384,C388:C393&amp;D388:D393,0))</f>
        <v>/</v>
      </c>
      <c r="F384" s="575"/>
      <c r="G384" s="139"/>
      <c r="H384" s="140"/>
      <c r="I384" s="574" t="str">
        <f t="array" ref="I384">INDEX(E388:E393,MATCH(D384&amp;D385,C388:C393&amp;D388:D393,0))&amp;"/"&amp;INDEX(F388:F393,MATCH(D384&amp;D385,C388:C393&amp;D388:D393,0))</f>
        <v>/</v>
      </c>
      <c r="J384" s="575"/>
      <c r="K384" s="574" t="str">
        <f t="array" ref="K384">INDEX(E388:E393,MATCH(D384&amp;D386,C388:C393&amp;D388:D393,0))&amp;"/"&amp;INDEX(F388:F393,MATCH(D384&amp;D386,C388:C393&amp;D388:D393,0))</f>
        <v>/</v>
      </c>
      <c r="L384" s="575"/>
      <c r="M384" s="141" t="str">
        <f>IF(ISBLANK(partije!$J$2),"",COUNTIFS(C388:C393,D384,E388:E393,3)+COUNTIFS(D388:D393,D384,F388:F393,3))</f>
        <v/>
      </c>
      <c r="N384" s="141" t="str">
        <f>IF(ISBLANK(partije!$J$2),"",COUNTIFS(C388:C393,D384,E388:E393,"&lt;3")+COUNTIFS(D388:D393,D384,F388:F393,"&lt;3"))</f>
        <v/>
      </c>
      <c r="O384" s="142"/>
      <c r="P384" s="131">
        <v>2</v>
      </c>
      <c r="Q384" s="90" t="e">
        <f>IF(ISBLANK(D384),"*",INDEX(D383:D386,MATCH(P384,O383:O386,0)))</f>
        <v>#N/A</v>
      </c>
      <c r="R384" s="91"/>
    </row>
    <row r="385" spans="1:20" ht="13.5" customHeight="1">
      <c r="A385" s="81">
        <v>3</v>
      </c>
      <c r="B385" s="209">
        <v>283</v>
      </c>
      <c r="C385" s="212" t="str">
        <f>IF(ISNA(MATCH(B385,spisak!$F$4:$F$260,0)),"",INDEX(spisak!$C$4:$C$260,MATCH(B385,spisak!$F$4:$F$260,0)))</f>
        <v/>
      </c>
      <c r="D385" s="173" t="str">
        <f>IF(ISNA(MATCH(B385,spisak!$F$4:$F$260,0)),"bye",INDEX(spisak!$B$4:$B$260,MATCH(B385,spisak!$F$4:$F$260,0)))</f>
        <v>bye</v>
      </c>
      <c r="E385" s="574" t="str">
        <f t="array" ref="E385">INDEX(F388:F393,MATCH(D383&amp;D385,C388:C393&amp;D388:D393,0))&amp;"/"&amp;INDEX(E388:E393,MATCH(D383&amp;D385,C388:C393&amp;D388:D393,0))</f>
        <v>/</v>
      </c>
      <c r="F385" s="575"/>
      <c r="G385" s="574" t="str">
        <f t="array" ref="G385">INDEX(F388:F393,MATCH(D384&amp;D385,C388:C393&amp;D388:D393,0))&amp;"/"&amp;INDEX(E388:E393,MATCH(D384&amp;D385,C388:C393&amp;D388:D393,0))</f>
        <v>/</v>
      </c>
      <c r="H385" s="575"/>
      <c r="I385" s="139"/>
      <c r="J385" s="140"/>
      <c r="K385" s="574" t="str">
        <f t="array" ref="K385">INDEX(E388:E393,MATCH(D385&amp;D386,C388:C393&amp;D388:D393,0))&amp;"/"&amp;INDEX(F388:F393,MATCH(D385&amp;D386,C388:C393&amp;D388:D393,0))</f>
        <v>/</v>
      </c>
      <c r="L385" s="575"/>
      <c r="M385" s="141" t="str">
        <f>IF(ISBLANK(partije!$J$2),"",COUNTIFS(C388:C393,D385,E388:E393,3)+COUNTIFS(D388:D393,D385,F388:F393,3))</f>
        <v/>
      </c>
      <c r="N385" s="141" t="str">
        <f>IF(ISBLANK(partije!$J$2),"",COUNTIFS(C388:C393,D385,E388:E393,"&lt;3")+COUNTIFS(D388:D393,D385,F388:F393,"&lt;3"))</f>
        <v/>
      </c>
      <c r="O385" s="142"/>
      <c r="P385" s="131">
        <v>3</v>
      </c>
      <c r="Q385" s="90" t="e">
        <f>IF(ISBLANK(D385),"*",INDEX(D383:D386,MATCH(P385,O383:O386,0)))</f>
        <v>#N/A</v>
      </c>
      <c r="R385" s="91"/>
    </row>
    <row r="386" spans="1:20" ht="13.5" customHeight="1">
      <c r="A386" s="82">
        <v>4</v>
      </c>
      <c r="B386" s="210">
        <v>284</v>
      </c>
      <c r="C386" s="213" t="str">
        <f>IF(ISNA(MATCH(B386,spisak!$F$4:$F$260,0)),"",INDEX(spisak!$C$4:$C$260,MATCH(B386,spisak!$F$4:$F$260,0)))</f>
        <v/>
      </c>
      <c r="D386" s="174" t="str">
        <f>IF(ISNA(MATCH(B386,spisak!$F$4:$F$260,0)),"bye",INDEX(spisak!$B$4:$B$260,MATCH(B386,spisak!$F$4:$F$260,0)))</f>
        <v>bye</v>
      </c>
      <c r="E386" s="576" t="str">
        <f t="array" ref="E386">INDEX(F388:F393,MATCH(D383&amp;D386,C388:C393&amp;D388:D393,0))&amp;"/"&amp;INDEX(E388:E393,MATCH(D383&amp;D386,C388:C393&amp;D388:D393,0))</f>
        <v>/</v>
      </c>
      <c r="F386" s="577"/>
      <c r="G386" s="576" t="str">
        <f t="array" ref="G386">INDEX(F388:F393,MATCH(D384&amp;D386,C388:C393&amp;D388:D393,0))&amp;"/"&amp;INDEX(E388:E393,MATCH(D384&amp;D386,C388:C393&amp;D388:D393,0))</f>
        <v>/</v>
      </c>
      <c r="H386" s="577"/>
      <c r="I386" s="576" t="str">
        <f t="array" ref="I386">INDEX(F388:F393,MATCH(D385&amp;D386,C388:C393&amp;D388:D393,0))&amp;"/"&amp;INDEX(E388:E393,MATCH(D385&amp;D386,C388:C393&amp;D388:D393,0))</f>
        <v>/</v>
      </c>
      <c r="J386" s="577"/>
      <c r="K386" s="139"/>
      <c r="L386" s="140"/>
      <c r="M386" s="143" t="str">
        <f>IF(ISBLANK(partije!$J$2),"",COUNTIFS(C388:C393,D386,E388:E393,3)+COUNTIFS(D388:D393,D386,F388:F393,3))</f>
        <v/>
      </c>
      <c r="N386" s="143" t="str">
        <f>IF(ISBLANK(partije!$J$2),"",COUNTIFS(C388:C393,D386,E388:E393,"&lt;3")+COUNTIFS(D388:D393,D386,F388:F393,"&lt;3"))</f>
        <v/>
      </c>
      <c r="O386" s="144"/>
      <c r="P386" s="131">
        <v>4</v>
      </c>
      <c r="Q386" s="90" t="e">
        <f>IF(ISBLANK(D386),"*",INDEX(D383:D386,MATCH(P386,O383:O386,0)))</f>
        <v>#N/A</v>
      </c>
      <c r="R386" s="91"/>
    </row>
    <row r="387" spans="1:20" ht="13.5" hidden="1" customHeight="1">
      <c r="A387" s="567"/>
      <c r="B387" s="567"/>
      <c r="C387" s="169"/>
      <c r="E387" s="568" t="s">
        <v>10</v>
      </c>
      <c r="F387" s="568"/>
      <c r="G387" s="569" t="s">
        <v>11</v>
      </c>
      <c r="H387" s="569"/>
      <c r="I387" s="570" t="s">
        <v>4</v>
      </c>
      <c r="J387" s="570"/>
      <c r="K387" s="578" t="s">
        <v>12</v>
      </c>
      <c r="L387" s="578"/>
      <c r="M387" s="197" t="s">
        <v>5</v>
      </c>
      <c r="N387" s="197" t="s">
        <v>6</v>
      </c>
      <c r="O387" s="198" t="s">
        <v>8</v>
      </c>
      <c r="P387" s="199" t="s">
        <v>9</v>
      </c>
      <c r="Q387" s="13"/>
      <c r="R387" s="13"/>
      <c r="S387" s="579" t="s">
        <v>125</v>
      </c>
      <c r="T387" s="579"/>
    </row>
    <row r="388" spans="1:20" ht="13.5" hidden="1" customHeight="1">
      <c r="A388" s="95" t="str">
        <f>IF(ISBLANK(partije!D56),"",partije!D56)</f>
        <v/>
      </c>
      <c r="B388" s="96" t="str">
        <f>IF(ISBLANK(partije!E56),"",partije!E56)</f>
        <v/>
      </c>
      <c r="C388" s="147" t="str">
        <f>INDEX(D383:D386,MATCH(S388,A383:A386,0))</f>
        <v>bye</v>
      </c>
      <c r="D388" s="175" t="str">
        <f>INDEX(D383:D386,MATCH(T388,A383:A386,0))</f>
        <v>bye</v>
      </c>
      <c r="E388" s="148" t="str">
        <f>IF(ISBLANK(partije!J56),"",partije!J56)</f>
        <v/>
      </c>
      <c r="F388" s="148" t="str">
        <f>IF(ISBLANK(partije!K56),"",partije!K56)</f>
        <v/>
      </c>
      <c r="G388" s="580"/>
      <c r="H388" s="580" t="str">
        <f>IF(ISBLANK(partije!L56),"",partije!L56)</f>
        <v/>
      </c>
      <c r="I388" s="580" t="str">
        <f>IF(ISBLANK(partije!M56),"",partije!M56)</f>
        <v/>
      </c>
      <c r="J388" s="580"/>
      <c r="K388" s="580" t="str">
        <f>IF(ISBLANK(partije!N56),"",partije!N56)</f>
        <v/>
      </c>
      <c r="L388" s="580" t="str">
        <f>IF(ISBLANK(partije!M56),"",partije!M56)</f>
        <v/>
      </c>
      <c r="M388" s="150" t="str">
        <f>IF(ISBLANK(partije!O56),"",partije!O56)</f>
        <v/>
      </c>
      <c r="N388" s="149" t="str">
        <f>IF(ISBLANK(partije!P56),"",partije!P56)</f>
        <v/>
      </c>
      <c r="O388" s="149" t="str">
        <f>IF(ISBLANK(partije!Q56),"",partije!Q56)</f>
        <v/>
      </c>
      <c r="P388" s="151" t="str">
        <f>IF(ISBLANK(partije!R56),"",partije!R56)</f>
        <v/>
      </c>
      <c r="S388" s="92">
        <f>$S$10</f>
        <v>1</v>
      </c>
      <c r="T388" s="84">
        <f>$T$10</f>
        <v>3</v>
      </c>
    </row>
    <row r="389" spans="1:20" ht="13.5" hidden="1" customHeight="1">
      <c r="A389" s="97" t="str">
        <f>IF(ISBLANK(partije!D57),"",partije!D57)</f>
        <v/>
      </c>
      <c r="B389" s="98" t="str">
        <f>IF(ISBLANK(partije!E57),"",partije!E57)</f>
        <v/>
      </c>
      <c r="C389" s="152" t="str">
        <f>INDEX(D383:D386,MATCH(S389,A383:A386,0))</f>
        <v>bye</v>
      </c>
      <c r="D389" s="176" t="str">
        <f>INDEX(D383:D386,MATCH(T389,A383:A386,0))</f>
        <v>bye</v>
      </c>
      <c r="E389" s="153" t="str">
        <f>IF(ISBLANK(partije!J57),"",partije!J57)</f>
        <v/>
      </c>
      <c r="F389" s="153" t="str">
        <f>IF(ISBLANK(partije!K57),"",partije!K57)</f>
        <v/>
      </c>
      <c r="G389" s="581"/>
      <c r="H389" s="581" t="str">
        <f>IF(ISBLANK(partije!L57),"",partije!L57)</f>
        <v/>
      </c>
      <c r="I389" s="581" t="str">
        <f>IF(ISBLANK(partije!M57),"",partije!M57)</f>
        <v/>
      </c>
      <c r="J389" s="581"/>
      <c r="K389" s="581" t="str">
        <f>IF(ISBLANK(partije!N57),"",partije!N57)</f>
        <v/>
      </c>
      <c r="L389" s="581" t="str">
        <f>IF(ISBLANK(partije!M57),"",partije!M57)</f>
        <v/>
      </c>
      <c r="M389" s="155" t="str">
        <f>IF(ISBLANK(partije!O57),"",partije!O57)</f>
        <v/>
      </c>
      <c r="N389" s="154" t="str">
        <f>IF(ISBLANK(partije!P57),"",partije!P57)</f>
        <v/>
      </c>
      <c r="O389" s="154" t="str">
        <f>IF(ISBLANK(partije!Q57),"",partije!Q57)</f>
        <v/>
      </c>
      <c r="P389" s="156" t="str">
        <f>IF(ISBLANK(partije!R57),"",partije!R57)</f>
        <v/>
      </c>
      <c r="S389" s="93">
        <f>$S$11</f>
        <v>2</v>
      </c>
      <c r="T389" s="85">
        <f>$T$11</f>
        <v>4</v>
      </c>
    </row>
    <row r="390" spans="1:20" ht="13.5" hidden="1" customHeight="1">
      <c r="A390" s="97" t="str">
        <f>IF(ISBLANK(partije!D122),"",partije!D122)</f>
        <v/>
      </c>
      <c r="B390" s="98" t="str">
        <f>IF(ISBLANK(partije!E122),"",partije!E122)</f>
        <v/>
      </c>
      <c r="C390" s="152" t="str">
        <f>INDEX(D383:D386,MATCH(S390,A383:A386,0))</f>
        <v>bye</v>
      </c>
      <c r="D390" s="176" t="str">
        <f>INDEX(D383:D386,MATCH(T390,A383:A386,0))</f>
        <v>bye</v>
      </c>
      <c r="E390" s="153" t="str">
        <f>IF(ISBLANK(partije!J122),"",partije!J122)</f>
        <v/>
      </c>
      <c r="F390" s="153" t="str">
        <f>IF(ISBLANK(partije!K122),"",partije!K122)</f>
        <v/>
      </c>
      <c r="G390" s="581"/>
      <c r="H390" s="581" t="str">
        <f>IF(ISBLANK(partije!L122),"",partije!L122)</f>
        <v/>
      </c>
      <c r="I390" s="581" t="str">
        <f>IF(ISBLANK(partije!M122),"",partije!M122)</f>
        <v/>
      </c>
      <c r="J390" s="581"/>
      <c r="K390" s="581" t="str">
        <f>IF(ISBLANK(partije!N122),"",partije!N122)</f>
        <v/>
      </c>
      <c r="L390" s="581" t="str">
        <f>IF(ISBLANK(partije!M122),"",partije!M122)</f>
        <v/>
      </c>
      <c r="M390" s="155" t="str">
        <f>IF(ISBLANK(partije!O122),"",partije!O122)</f>
        <v/>
      </c>
      <c r="N390" s="154" t="str">
        <f>IF(ISBLANK(partije!P122),"",partije!P122)</f>
        <v/>
      </c>
      <c r="O390" s="154" t="str">
        <f>IF(ISBLANK(partije!Q122),"",partije!Q122)</f>
        <v/>
      </c>
      <c r="P390" s="156" t="str">
        <f>IF(ISBLANK(partije!R122),"",partije!R122)</f>
        <v/>
      </c>
      <c r="S390" s="93">
        <f>$S$12</f>
        <v>1</v>
      </c>
      <c r="T390" s="85">
        <f>$T$12</f>
        <v>2</v>
      </c>
    </row>
    <row r="391" spans="1:20" ht="13.5" hidden="1" customHeight="1">
      <c r="A391" s="97" t="str">
        <f>IF(ISBLANK(partije!D123),"",partije!D123)</f>
        <v/>
      </c>
      <c r="B391" s="98" t="str">
        <f>IF(ISBLANK(partije!E123),"",partije!E123)</f>
        <v/>
      </c>
      <c r="C391" s="152" t="str">
        <f>INDEX(D383:D386,MATCH(S391,A383:A386,0))</f>
        <v>bye</v>
      </c>
      <c r="D391" s="176" t="str">
        <f>INDEX(D383:D386,MATCH(T391,A383:A386,0))</f>
        <v>bye</v>
      </c>
      <c r="E391" s="153" t="str">
        <f>IF(ISBLANK(partije!J123),"",partije!J123)</f>
        <v/>
      </c>
      <c r="F391" s="153" t="str">
        <f>IF(ISBLANK(partije!K123),"",partije!K123)</f>
        <v/>
      </c>
      <c r="G391" s="581"/>
      <c r="H391" s="581" t="str">
        <f>IF(ISBLANK(partije!L123),"",partije!L123)</f>
        <v/>
      </c>
      <c r="I391" s="581" t="str">
        <f>IF(ISBLANK(partije!M123),"",partije!M123)</f>
        <v/>
      </c>
      <c r="J391" s="581"/>
      <c r="K391" s="581" t="str">
        <f>IF(ISBLANK(partije!N123),"",partije!N123)</f>
        <v/>
      </c>
      <c r="L391" s="581" t="str">
        <f>IF(ISBLANK(partije!M123),"",partije!M123)</f>
        <v/>
      </c>
      <c r="M391" s="155" t="str">
        <f>IF(ISBLANK(partije!O123),"",partije!O123)</f>
        <v/>
      </c>
      <c r="N391" s="154" t="str">
        <f>IF(ISBLANK(partije!P123),"",partije!P123)</f>
        <v/>
      </c>
      <c r="O391" s="154" t="str">
        <f>IF(ISBLANK(partije!Q123),"",partije!Q123)</f>
        <v/>
      </c>
      <c r="P391" s="156" t="str">
        <f>IF(ISBLANK(partije!R123),"",partije!R123)</f>
        <v/>
      </c>
      <c r="S391" s="93">
        <f>$S$13</f>
        <v>3</v>
      </c>
      <c r="T391" s="85">
        <f>$T$13</f>
        <v>4</v>
      </c>
    </row>
    <row r="392" spans="1:20" ht="13.5" hidden="1" customHeight="1">
      <c r="A392" s="97" t="str">
        <f>IF(ISBLANK(partije!D188),"",partije!D188)</f>
        <v/>
      </c>
      <c r="B392" s="98" t="str">
        <f>IF(ISBLANK(partije!E188),"",partije!E188)</f>
        <v/>
      </c>
      <c r="C392" s="152" t="str">
        <f>INDEX(D383:D386,MATCH(S392,A383:A386,0))</f>
        <v>bye</v>
      </c>
      <c r="D392" s="176" t="str">
        <f>INDEX(D383:D386,MATCH(T392,A383:A386,0))</f>
        <v>bye</v>
      </c>
      <c r="E392" s="153" t="str">
        <f>IF(ISBLANK(partije!J188),"",partije!J188)</f>
        <v/>
      </c>
      <c r="F392" s="153" t="str">
        <f>IF(ISBLANK(partije!K188),"",partije!K188)</f>
        <v/>
      </c>
      <c r="G392" s="581"/>
      <c r="H392" s="581" t="str">
        <f>IF(ISBLANK(partije!L188),"",partije!L188)</f>
        <v/>
      </c>
      <c r="I392" s="581" t="str">
        <f>IF(ISBLANK(partije!M188),"",partije!M188)</f>
        <v/>
      </c>
      <c r="J392" s="581"/>
      <c r="K392" s="581" t="str">
        <f>IF(ISBLANK(partije!N188),"",partije!N188)</f>
        <v/>
      </c>
      <c r="L392" s="581" t="str">
        <f>IF(ISBLANK(partije!M188),"",partije!M188)</f>
        <v/>
      </c>
      <c r="M392" s="155" t="str">
        <f>IF(ISBLANK(partije!O188),"",partije!O188)</f>
        <v/>
      </c>
      <c r="N392" s="154" t="str">
        <f>IF(ISBLANK(partije!P188),"",partije!P188)</f>
        <v/>
      </c>
      <c r="O392" s="154" t="str">
        <f>IF(ISBLANK(partije!Q188),"",partije!Q188)</f>
        <v/>
      </c>
      <c r="P392" s="156" t="str">
        <f>IF(ISBLANK(partije!R188),"",partije!R188)</f>
        <v/>
      </c>
      <c r="S392" s="93">
        <f>$S$14</f>
        <v>1</v>
      </c>
      <c r="T392" s="85">
        <f>$T$14</f>
        <v>4</v>
      </c>
    </row>
    <row r="393" spans="1:20" ht="13.5" hidden="1" customHeight="1">
      <c r="A393" s="99" t="str">
        <f>IF(ISBLANK(partije!D189),"",partije!D189)</f>
        <v/>
      </c>
      <c r="B393" s="100" t="str">
        <f>IF(ISBLANK(partije!E189),"",partije!E189)</f>
        <v/>
      </c>
      <c r="C393" s="157" t="str">
        <f>INDEX(D383:D386,MATCH(S393,A383:A386,0))</f>
        <v>bye</v>
      </c>
      <c r="D393" s="177" t="str">
        <f>INDEX(D383:D386,MATCH(T393,A383:A386,0))</f>
        <v>bye</v>
      </c>
      <c r="E393" s="158" t="str">
        <f>IF(ISBLANK(partije!J189),"",partije!J189)</f>
        <v/>
      </c>
      <c r="F393" s="158" t="str">
        <f>IF(ISBLANK(partije!K189),"",partije!K189)</f>
        <v/>
      </c>
      <c r="G393" s="571"/>
      <c r="H393" s="571" t="str">
        <f>IF(ISBLANK(partije!L189),"",partije!L189)</f>
        <v/>
      </c>
      <c r="I393" s="571" t="str">
        <f>IF(ISBLANK(partije!M189),"",partije!M189)</f>
        <v/>
      </c>
      <c r="J393" s="571"/>
      <c r="K393" s="571" t="str">
        <f>IF(ISBLANK(partije!N189),"",partije!N189)</f>
        <v/>
      </c>
      <c r="L393" s="571" t="str">
        <f>IF(ISBLANK(partije!M189),"",partije!M189)</f>
        <v/>
      </c>
      <c r="M393" s="160" t="str">
        <f>IF(ISBLANK(partije!O189),"",partije!O189)</f>
        <v/>
      </c>
      <c r="N393" s="159" t="str">
        <f>IF(ISBLANK(partije!P189),"",partije!P189)</f>
        <v/>
      </c>
      <c r="O393" s="159" t="str">
        <f>IF(ISBLANK(partije!Q189),"",partije!Q189)</f>
        <v/>
      </c>
      <c r="P393" s="161" t="str">
        <f>IF(ISBLANK(partije!R189),"",partije!R189)</f>
        <v/>
      </c>
      <c r="S393" s="94">
        <f>$S$15</f>
        <v>2</v>
      </c>
      <c r="T393" s="86">
        <f>$T$15</f>
        <v>3</v>
      </c>
    </row>
    <row r="395" spans="1:20" ht="13.5" customHeight="1">
      <c r="B395" s="12"/>
      <c r="C395" s="168"/>
      <c r="D395" s="145" t="s">
        <v>81</v>
      </c>
      <c r="E395" s="132"/>
      <c r="F395" s="132"/>
      <c r="G395" s="132"/>
      <c r="H395" s="132"/>
      <c r="I395" s="133"/>
      <c r="J395" s="133"/>
      <c r="K395" s="132"/>
      <c r="L395" s="132"/>
      <c r="M395" s="132"/>
      <c r="N395" s="134"/>
      <c r="O395" s="135"/>
      <c r="P395" s="132"/>
      <c r="Q395" s="13"/>
      <c r="R395" s="13"/>
    </row>
    <row r="396" spans="1:20" ht="13.5" customHeight="1">
      <c r="B396" s="208" t="s">
        <v>0</v>
      </c>
      <c r="C396" s="211"/>
      <c r="D396" s="172" t="s">
        <v>1</v>
      </c>
      <c r="E396" s="572">
        <v>1</v>
      </c>
      <c r="F396" s="572"/>
      <c r="G396" s="572">
        <v>2</v>
      </c>
      <c r="H396" s="572"/>
      <c r="I396" s="573">
        <v>3</v>
      </c>
      <c r="J396" s="573"/>
      <c r="K396" s="572">
        <v>4</v>
      </c>
      <c r="L396" s="572"/>
      <c r="M396" s="136" t="s">
        <v>2</v>
      </c>
      <c r="N396" s="136" t="s">
        <v>3</v>
      </c>
      <c r="O396" s="137" t="s">
        <v>7</v>
      </c>
      <c r="P396" s="138"/>
      <c r="Q396" s="49" t="s">
        <v>82</v>
      </c>
      <c r="R396" s="50"/>
    </row>
    <row r="397" spans="1:20" ht="13.5" customHeight="1">
      <c r="A397" s="81">
        <v>1</v>
      </c>
      <c r="B397" s="209">
        <v>291</v>
      </c>
      <c r="C397" s="212" t="str">
        <f>IF(ISNA(MATCH(B397,spisak!$F$4:$F$260,0)),"",INDEX(spisak!$C$4:$C$260,MATCH(B397,spisak!$F$4:$F$260,0)))</f>
        <v/>
      </c>
      <c r="D397" s="173" t="str">
        <f>IF(ISNA(MATCH(B397,spisak!$F$4:$F$260,0)),"bye",INDEX(spisak!$B$4:$B$260,MATCH(B397,spisak!$F$4:$F$260,0)))</f>
        <v>bye</v>
      </c>
      <c r="E397" s="139"/>
      <c r="F397" s="140"/>
      <c r="G397" s="574" t="str">
        <f t="array" ref="G397">INDEX(E402:E407,MATCH(D397&amp;D398,C402:C407&amp;D402:D407,0))&amp;"/"&amp;INDEX(F402:F407,MATCH(D397&amp;D398,C402:C407&amp;D402:D407,0))</f>
        <v>/</v>
      </c>
      <c r="H397" s="575"/>
      <c r="I397" s="574" t="str">
        <f t="array" ref="I397">INDEX(E402:E407,MATCH(D397&amp;D399,C402:C407&amp;D402:D407,0))&amp;"/"&amp;INDEX(F402:F407,MATCH(D397&amp;D399,C402:C407&amp;D402:D407,0))</f>
        <v>/</v>
      </c>
      <c r="J397" s="575"/>
      <c r="K397" s="574" t="str">
        <f t="array" ref="K397">INDEX(E402:E407,MATCH(D397&amp;D400,C402:C407&amp;D402:D407,0))&amp;"/"&amp;INDEX(F402:F407,MATCH(D397&amp;D400,C402:C407&amp;D402:D407,0))</f>
        <v>/</v>
      </c>
      <c r="L397" s="575"/>
      <c r="M397" s="141" t="str">
        <f>IF(ISBLANK(partije!$J$2),"",COUNTIFS(C402:C407,D397,E402:E407,3)+COUNTIFS(D402:D407,D397,F402:F407,3))</f>
        <v/>
      </c>
      <c r="N397" s="141" t="str">
        <f>IF(ISBLANK(partije!$J$2),"",COUNTIFS(C402:C407,D397,E402:E407,"&lt;3")+COUNTIFS(D402:D407,D397,F402:F407,"&lt;3"))</f>
        <v/>
      </c>
      <c r="O397" s="142"/>
      <c r="P397" s="131">
        <v>1</v>
      </c>
      <c r="Q397" s="88" t="e">
        <f>IF(ISBLANK(D397),"*",INDEX(D397:D400,MATCH(P397,O397:O400,0)))</f>
        <v>#N/A</v>
      </c>
      <c r="R397" s="89"/>
    </row>
    <row r="398" spans="1:20" ht="13.5" customHeight="1">
      <c r="A398" s="81">
        <v>2</v>
      </c>
      <c r="B398" s="209">
        <v>292</v>
      </c>
      <c r="C398" s="212" t="str">
        <f>IF(ISNA(MATCH(B398,spisak!$F$4:$F$260,0)),"",INDEX(spisak!$C$4:$C$260,MATCH(B398,spisak!$F$4:$F$260,0)))</f>
        <v/>
      </c>
      <c r="D398" s="173" t="str">
        <f>IF(ISNA(MATCH(B398,spisak!$F$4:$F$260,0)),"bye",INDEX(spisak!$B$4:$B$260,MATCH(B398,spisak!$F$4:$F$260,0)))</f>
        <v>bye</v>
      </c>
      <c r="E398" s="574" t="str">
        <f t="array" ref="E398">INDEX(F402:F407,MATCH(D397&amp;D398,C402:C407&amp;D402:D407,0))&amp;"/"&amp;INDEX(E402:E407,MATCH(D397&amp;D398,C402:C407&amp;D402:D407,0))</f>
        <v>/</v>
      </c>
      <c r="F398" s="575"/>
      <c r="G398" s="139"/>
      <c r="H398" s="140"/>
      <c r="I398" s="574" t="str">
        <f t="array" ref="I398">INDEX(E402:E407,MATCH(D398&amp;D399,C402:C407&amp;D402:D407,0))&amp;"/"&amp;INDEX(F402:F407,MATCH(D398&amp;D399,C402:C407&amp;D402:D407,0))</f>
        <v>/</v>
      </c>
      <c r="J398" s="575"/>
      <c r="K398" s="574" t="str">
        <f t="array" ref="K398">INDEX(E402:E407,MATCH(D398&amp;D400,C402:C407&amp;D402:D407,0))&amp;"/"&amp;INDEX(F402:F407,MATCH(D398&amp;D400,C402:C407&amp;D402:D407,0))</f>
        <v>/</v>
      </c>
      <c r="L398" s="575"/>
      <c r="M398" s="141" t="str">
        <f>IF(ISBLANK(partije!$J$2),"",COUNTIFS(C402:C407,D398,E402:E407,3)+COUNTIFS(D402:D407,D398,F402:F407,3))</f>
        <v/>
      </c>
      <c r="N398" s="141" t="str">
        <f>IF(ISBLANK(partije!$J$2),"",COUNTIFS(C402:C407,D398,E402:E407,"&lt;3")+COUNTIFS(D402:D407,D398,F402:F407,"&lt;3"))</f>
        <v/>
      </c>
      <c r="O398" s="142"/>
      <c r="P398" s="131">
        <v>2</v>
      </c>
      <c r="Q398" s="90" t="e">
        <f>IF(ISBLANK(D398),"*",INDEX(D397:D400,MATCH(P398,O397:O400,0)))</f>
        <v>#N/A</v>
      </c>
      <c r="R398" s="91"/>
    </row>
    <row r="399" spans="1:20" ht="13.5" customHeight="1">
      <c r="A399" s="81">
        <v>3</v>
      </c>
      <c r="B399" s="209">
        <v>293</v>
      </c>
      <c r="C399" s="212" t="str">
        <f>IF(ISNA(MATCH(B399,spisak!$F$4:$F$260,0)),"",INDEX(spisak!$C$4:$C$260,MATCH(B399,spisak!$F$4:$F$260,0)))</f>
        <v/>
      </c>
      <c r="D399" s="173" t="str">
        <f>IF(ISNA(MATCH(B399,spisak!$F$4:$F$260,0)),"bye",INDEX(spisak!$B$4:$B$260,MATCH(B399,spisak!$F$4:$F$260,0)))</f>
        <v>bye</v>
      </c>
      <c r="E399" s="574" t="str">
        <f t="array" ref="E399">INDEX(F402:F407,MATCH(D397&amp;D399,C402:C407&amp;D402:D407,0))&amp;"/"&amp;INDEX(E402:E407,MATCH(D397&amp;D399,C402:C407&amp;D402:D407,0))</f>
        <v>/</v>
      </c>
      <c r="F399" s="575"/>
      <c r="G399" s="574" t="str">
        <f t="array" ref="G399">INDEX(F402:F407,MATCH(D398&amp;D399,C402:C407&amp;D402:D407,0))&amp;"/"&amp;INDEX(E402:E407,MATCH(D398&amp;D399,C402:C407&amp;D402:D407,0))</f>
        <v>/</v>
      </c>
      <c r="H399" s="575"/>
      <c r="I399" s="139"/>
      <c r="J399" s="140"/>
      <c r="K399" s="574" t="str">
        <f t="array" ref="K399">INDEX(E402:E407,MATCH(D399&amp;D400,C402:C407&amp;D402:D407,0))&amp;"/"&amp;INDEX(F402:F407,MATCH(D399&amp;D400,C402:C407&amp;D402:D407,0))</f>
        <v>/</v>
      </c>
      <c r="L399" s="575"/>
      <c r="M399" s="141" t="str">
        <f>IF(ISBLANK(partije!$J$2),"",COUNTIFS(C402:C407,D399,E402:E407,3)+COUNTIFS(D402:D407,D399,F402:F407,3))</f>
        <v/>
      </c>
      <c r="N399" s="141" t="str">
        <f>IF(ISBLANK(partije!$J$2),"",COUNTIFS(C402:C407,D399,E402:E407,"&lt;3")+COUNTIFS(D402:D407,D399,F402:F407,"&lt;3"))</f>
        <v/>
      </c>
      <c r="O399" s="142"/>
      <c r="P399" s="131">
        <v>3</v>
      </c>
      <c r="Q399" s="90" t="e">
        <f>IF(ISBLANK(D399),"*",INDEX(D397:D400,MATCH(P399,O397:O400,0)))</f>
        <v>#N/A</v>
      </c>
      <c r="R399" s="91"/>
    </row>
    <row r="400" spans="1:20" ht="13.5" customHeight="1">
      <c r="A400" s="82">
        <v>4</v>
      </c>
      <c r="B400" s="210">
        <v>294</v>
      </c>
      <c r="C400" s="213" t="str">
        <f>IF(ISNA(MATCH(B400,spisak!$F$4:$F$260,0)),"",INDEX(spisak!$C$4:$C$260,MATCH(B400,spisak!$F$4:$F$260,0)))</f>
        <v/>
      </c>
      <c r="D400" s="174" t="str">
        <f>IF(ISNA(MATCH(B400,spisak!$F$4:$F$260,0)),"bye",INDEX(spisak!$B$4:$B$260,MATCH(B400,spisak!$F$4:$F$260,0)))</f>
        <v>bye</v>
      </c>
      <c r="E400" s="576" t="str">
        <f t="array" ref="E400">INDEX(F402:F407,MATCH(D397&amp;D400,C402:C407&amp;D402:D407,0))&amp;"/"&amp;INDEX(E402:E407,MATCH(D397&amp;D400,C402:C407&amp;D402:D407,0))</f>
        <v>/</v>
      </c>
      <c r="F400" s="577"/>
      <c r="G400" s="576" t="str">
        <f t="array" ref="G400">INDEX(F402:F407,MATCH(D398&amp;D400,C402:C407&amp;D402:D407,0))&amp;"/"&amp;INDEX(E402:E407,MATCH(D398&amp;D400,C402:C407&amp;D402:D407,0))</f>
        <v>/</v>
      </c>
      <c r="H400" s="577"/>
      <c r="I400" s="576" t="str">
        <f t="array" ref="I400">INDEX(F402:F407,MATCH(D399&amp;D400,C402:C407&amp;D402:D407,0))&amp;"/"&amp;INDEX(E402:E407,MATCH(D399&amp;D400,C402:C407&amp;D402:D407,0))</f>
        <v>/</v>
      </c>
      <c r="J400" s="577"/>
      <c r="K400" s="139"/>
      <c r="L400" s="140"/>
      <c r="M400" s="143" t="str">
        <f>IF(ISBLANK(partije!$J$2),"",COUNTIFS(C402:C407,D400,E402:E407,3)+COUNTIFS(D402:D407,D400,F402:F407,3))</f>
        <v/>
      </c>
      <c r="N400" s="143" t="str">
        <f>IF(ISBLANK(partije!$J$2),"",COUNTIFS(C402:C407,D400,E402:E407,"&lt;3")+COUNTIFS(D402:D407,D400,F402:F407,"&lt;3"))</f>
        <v/>
      </c>
      <c r="O400" s="144"/>
      <c r="P400" s="131">
        <v>4</v>
      </c>
      <c r="Q400" s="90" t="e">
        <f>IF(ISBLANK(D400),"*",INDEX(D397:D400,MATCH(P400,O397:O400,0)))</f>
        <v>#N/A</v>
      </c>
      <c r="R400" s="91"/>
    </row>
    <row r="401" spans="1:20" ht="13.5" hidden="1" customHeight="1">
      <c r="A401" s="567"/>
      <c r="B401" s="567"/>
      <c r="C401" s="169"/>
      <c r="E401" s="568" t="s">
        <v>10</v>
      </c>
      <c r="F401" s="568"/>
      <c r="G401" s="569" t="s">
        <v>11</v>
      </c>
      <c r="H401" s="569"/>
      <c r="I401" s="570" t="s">
        <v>4</v>
      </c>
      <c r="J401" s="570"/>
      <c r="K401" s="578" t="s">
        <v>12</v>
      </c>
      <c r="L401" s="578"/>
      <c r="M401" s="197" t="s">
        <v>5</v>
      </c>
      <c r="N401" s="197" t="s">
        <v>6</v>
      </c>
      <c r="O401" s="198" t="s">
        <v>8</v>
      </c>
      <c r="P401" s="199" t="s">
        <v>9</v>
      </c>
      <c r="Q401" s="13"/>
      <c r="R401" s="13"/>
      <c r="S401" s="579" t="s">
        <v>125</v>
      </c>
      <c r="T401" s="579"/>
    </row>
    <row r="402" spans="1:20" ht="13.5" hidden="1" customHeight="1">
      <c r="A402" s="95" t="str">
        <f>IF(ISBLANK(partije!D58),"",partije!D58)</f>
        <v/>
      </c>
      <c r="B402" s="96" t="str">
        <f>IF(ISBLANK(partije!E58),"",partije!E58)</f>
        <v/>
      </c>
      <c r="C402" s="147" t="str">
        <f>INDEX(D397:D400,MATCH(S402,A397:A400,0))</f>
        <v>bye</v>
      </c>
      <c r="D402" s="175" t="str">
        <f>INDEX(D397:D400,MATCH(T402,A397:A400,0))</f>
        <v>bye</v>
      </c>
      <c r="E402" s="148" t="str">
        <f>IF(ISBLANK(partije!J58),"",partije!J58)</f>
        <v/>
      </c>
      <c r="F402" s="148" t="str">
        <f>IF(ISBLANK(partije!K58),"",partije!K58)</f>
        <v/>
      </c>
      <c r="G402" s="580" t="str">
        <f>IF(ISBLANK(partije!L58),"",partije!L58)</f>
        <v/>
      </c>
      <c r="H402" s="580"/>
      <c r="I402" s="580" t="str">
        <f>IF(ISBLANK(partije!M58),"",partije!M58)</f>
        <v/>
      </c>
      <c r="J402" s="580"/>
      <c r="K402" s="580" t="str">
        <f>IF(ISBLANK(partije!N58),"",partije!N58)</f>
        <v/>
      </c>
      <c r="L402" s="580" t="str">
        <f>IF(ISBLANK(partije!M58),"",partije!M58)</f>
        <v/>
      </c>
      <c r="M402" s="150" t="str">
        <f>IF(ISBLANK(partije!O58),"",partije!O58)</f>
        <v/>
      </c>
      <c r="N402" s="149" t="str">
        <f>IF(ISBLANK(partije!P58),"",partije!P58)</f>
        <v/>
      </c>
      <c r="O402" s="149" t="str">
        <f>IF(ISBLANK(partije!Q58),"",partije!Q58)</f>
        <v/>
      </c>
      <c r="P402" s="151" t="str">
        <f>IF(ISBLANK(partije!R58),"",partije!R58)</f>
        <v/>
      </c>
      <c r="S402" s="92">
        <f>$S$10</f>
        <v>1</v>
      </c>
      <c r="T402" s="84">
        <f>$T$10</f>
        <v>3</v>
      </c>
    </row>
    <row r="403" spans="1:20" ht="13.5" hidden="1" customHeight="1">
      <c r="A403" s="97" t="str">
        <f>IF(ISBLANK(partije!D59),"",partije!D59)</f>
        <v/>
      </c>
      <c r="B403" s="98" t="str">
        <f>IF(ISBLANK(partije!E59),"",partije!E59)</f>
        <v/>
      </c>
      <c r="C403" s="152" t="str">
        <f>INDEX(D397:D400,MATCH(S403,A397:A400,0))</f>
        <v>bye</v>
      </c>
      <c r="D403" s="176" t="str">
        <f>INDEX(D397:D400,MATCH(T403,A397:A400,0))</f>
        <v>bye</v>
      </c>
      <c r="E403" s="153" t="str">
        <f>IF(ISBLANK(partije!J59),"",partije!J59)</f>
        <v/>
      </c>
      <c r="F403" s="153" t="str">
        <f>IF(ISBLANK(partije!K59),"",partije!K59)</f>
        <v/>
      </c>
      <c r="G403" s="581" t="str">
        <f>IF(ISBLANK(partije!L59),"",partije!L59)</f>
        <v/>
      </c>
      <c r="H403" s="581"/>
      <c r="I403" s="581" t="str">
        <f>IF(ISBLANK(partije!M59),"",partije!M59)</f>
        <v/>
      </c>
      <c r="J403" s="581"/>
      <c r="K403" s="581" t="str">
        <f>IF(ISBLANK(partije!N59),"",partije!N59)</f>
        <v/>
      </c>
      <c r="L403" s="581" t="str">
        <f>IF(ISBLANK(partije!M59),"",partije!M59)</f>
        <v/>
      </c>
      <c r="M403" s="155" t="str">
        <f>IF(ISBLANK(partije!O59),"",partije!O59)</f>
        <v/>
      </c>
      <c r="N403" s="154" t="str">
        <f>IF(ISBLANK(partije!P59),"",partije!P59)</f>
        <v/>
      </c>
      <c r="O403" s="154" t="str">
        <f>IF(ISBLANK(partije!Q59),"",partije!Q59)</f>
        <v/>
      </c>
      <c r="P403" s="156" t="str">
        <f>IF(ISBLANK(partije!R59),"",partije!R59)</f>
        <v/>
      </c>
      <c r="S403" s="93">
        <f>$S$11</f>
        <v>2</v>
      </c>
      <c r="T403" s="85">
        <f>$T$11</f>
        <v>4</v>
      </c>
    </row>
    <row r="404" spans="1:20" ht="13.5" hidden="1" customHeight="1">
      <c r="A404" s="97" t="str">
        <f>IF(ISBLANK(partije!D124),"",partije!D124)</f>
        <v/>
      </c>
      <c r="B404" s="98" t="str">
        <f>IF(ISBLANK(partije!E124),"",partije!E124)</f>
        <v/>
      </c>
      <c r="C404" s="152" t="str">
        <f>INDEX(D397:D400,MATCH(S404,A397:A400,0))</f>
        <v>bye</v>
      </c>
      <c r="D404" s="176" t="str">
        <f>INDEX(D397:D400,MATCH(T404,A397:A400,0))</f>
        <v>bye</v>
      </c>
      <c r="E404" s="153" t="str">
        <f>IF(ISBLANK(partije!J124),"",partije!J124)</f>
        <v/>
      </c>
      <c r="F404" s="153" t="str">
        <f>IF(ISBLANK(partije!K124),"",partije!K124)</f>
        <v/>
      </c>
      <c r="G404" s="581" t="str">
        <f>IF(ISBLANK(partije!L124),"",partije!L124)</f>
        <v/>
      </c>
      <c r="H404" s="581"/>
      <c r="I404" s="581" t="str">
        <f>IF(ISBLANK(partije!M124),"",partije!M124)</f>
        <v/>
      </c>
      <c r="J404" s="581"/>
      <c r="K404" s="581" t="str">
        <f>IF(ISBLANK(partije!N124),"",partije!N124)</f>
        <v/>
      </c>
      <c r="L404" s="581" t="str">
        <f>IF(ISBLANK(partije!M124),"",partije!M124)</f>
        <v/>
      </c>
      <c r="M404" s="155" t="str">
        <f>IF(ISBLANK(partije!O124),"",partije!O124)</f>
        <v/>
      </c>
      <c r="N404" s="154" t="str">
        <f>IF(ISBLANK(partije!P124),"",partije!P124)</f>
        <v/>
      </c>
      <c r="O404" s="154" t="str">
        <f>IF(ISBLANK(partije!Q124),"",partije!Q124)</f>
        <v/>
      </c>
      <c r="P404" s="156" t="str">
        <f>IF(ISBLANK(partije!R124),"",partije!R124)</f>
        <v/>
      </c>
      <c r="S404" s="93">
        <f>$S$12</f>
        <v>1</v>
      </c>
      <c r="T404" s="85">
        <f>$T$12</f>
        <v>2</v>
      </c>
    </row>
    <row r="405" spans="1:20" ht="13.5" hidden="1" customHeight="1">
      <c r="A405" s="97" t="str">
        <f>IF(ISBLANK(partije!D125),"",partije!D125)</f>
        <v/>
      </c>
      <c r="B405" s="98" t="str">
        <f>IF(ISBLANK(partije!E125),"",partije!E125)</f>
        <v/>
      </c>
      <c r="C405" s="152" t="str">
        <f>INDEX(D397:D400,MATCH(S405,A397:A400,0))</f>
        <v>bye</v>
      </c>
      <c r="D405" s="176" t="str">
        <f>INDEX(D397:D400,MATCH(T405,A397:A400,0))</f>
        <v>bye</v>
      </c>
      <c r="E405" s="153" t="str">
        <f>IF(ISBLANK(partije!J125),"",partije!J125)</f>
        <v/>
      </c>
      <c r="F405" s="153" t="str">
        <f>IF(ISBLANK(partije!K125),"",partije!K125)</f>
        <v/>
      </c>
      <c r="G405" s="581" t="str">
        <f>IF(ISBLANK(partije!L125),"",partije!L125)</f>
        <v/>
      </c>
      <c r="H405" s="581"/>
      <c r="I405" s="581" t="str">
        <f>IF(ISBLANK(partije!M125),"",partije!M125)</f>
        <v/>
      </c>
      <c r="J405" s="581"/>
      <c r="K405" s="581" t="str">
        <f>IF(ISBLANK(partije!N125),"",partije!N125)</f>
        <v/>
      </c>
      <c r="L405" s="581" t="str">
        <f>IF(ISBLANK(partije!M125),"",partije!M125)</f>
        <v/>
      </c>
      <c r="M405" s="155" t="str">
        <f>IF(ISBLANK(partije!O125),"",partije!O125)</f>
        <v/>
      </c>
      <c r="N405" s="154" t="str">
        <f>IF(ISBLANK(partije!P125),"",partije!P125)</f>
        <v/>
      </c>
      <c r="O405" s="154" t="str">
        <f>IF(ISBLANK(partije!Q125),"",partije!Q125)</f>
        <v/>
      </c>
      <c r="P405" s="156" t="str">
        <f>IF(ISBLANK(partije!R125),"",partije!R125)</f>
        <v/>
      </c>
      <c r="S405" s="93">
        <f>$S$13</f>
        <v>3</v>
      </c>
      <c r="T405" s="85">
        <f>$T$13</f>
        <v>4</v>
      </c>
    </row>
    <row r="406" spans="1:20" ht="13.5" hidden="1" customHeight="1">
      <c r="A406" s="97" t="str">
        <f>IF(ISBLANK(partije!D190),"",partije!D190)</f>
        <v/>
      </c>
      <c r="B406" s="98" t="str">
        <f>IF(ISBLANK(partije!E190),"",partije!E190)</f>
        <v/>
      </c>
      <c r="C406" s="152" t="str">
        <f>INDEX(D397:D400,MATCH(S406,A397:A400,0))</f>
        <v>bye</v>
      </c>
      <c r="D406" s="176" t="str">
        <f>INDEX(D397:D400,MATCH(T406,A397:A400,0))</f>
        <v>bye</v>
      </c>
      <c r="E406" s="153" t="str">
        <f>IF(ISBLANK(partije!J190),"",partije!J190)</f>
        <v/>
      </c>
      <c r="F406" s="153" t="str">
        <f>IF(ISBLANK(partije!K190),"",partije!K190)</f>
        <v/>
      </c>
      <c r="G406" s="581" t="str">
        <f>IF(ISBLANK(partije!L190),"",partije!L190)</f>
        <v/>
      </c>
      <c r="H406" s="581"/>
      <c r="I406" s="581" t="str">
        <f>IF(ISBLANK(partije!M190),"",partije!M190)</f>
        <v/>
      </c>
      <c r="J406" s="581"/>
      <c r="K406" s="581" t="str">
        <f>IF(ISBLANK(partije!N190),"",partije!N190)</f>
        <v/>
      </c>
      <c r="L406" s="581" t="str">
        <f>IF(ISBLANK(partije!M190),"",partije!M190)</f>
        <v/>
      </c>
      <c r="M406" s="155" t="str">
        <f>IF(ISBLANK(partije!O190),"",partije!O190)</f>
        <v/>
      </c>
      <c r="N406" s="154" t="str">
        <f>IF(ISBLANK(partije!P190),"",partije!P190)</f>
        <v/>
      </c>
      <c r="O406" s="154" t="str">
        <f>IF(ISBLANK(partije!Q190),"",partije!Q190)</f>
        <v/>
      </c>
      <c r="P406" s="156" t="str">
        <f>IF(ISBLANK(partije!R190),"",partije!R190)</f>
        <v/>
      </c>
      <c r="S406" s="93">
        <f>$S$14</f>
        <v>1</v>
      </c>
      <c r="T406" s="85">
        <f>$T$14</f>
        <v>4</v>
      </c>
    </row>
    <row r="407" spans="1:20" ht="13.5" hidden="1" customHeight="1">
      <c r="A407" s="99" t="str">
        <f>IF(ISBLANK(partije!D191),"",partije!D191)</f>
        <v/>
      </c>
      <c r="B407" s="100" t="str">
        <f>IF(ISBLANK(partije!E191),"",partije!E191)</f>
        <v/>
      </c>
      <c r="C407" s="157" t="str">
        <f>INDEX(D397:D400,MATCH(S407,A397:A400,0))</f>
        <v>bye</v>
      </c>
      <c r="D407" s="177" t="str">
        <f>INDEX(D397:D400,MATCH(T407,A397:A400,0))</f>
        <v>bye</v>
      </c>
      <c r="E407" s="158" t="str">
        <f>IF(ISBLANK(partije!J191),"",partije!J191)</f>
        <v/>
      </c>
      <c r="F407" s="158" t="str">
        <f>IF(ISBLANK(partije!K191),"",partije!K191)</f>
        <v/>
      </c>
      <c r="G407" s="571" t="str">
        <f>IF(ISBLANK(partije!L191),"",partije!L191)</f>
        <v/>
      </c>
      <c r="H407" s="571"/>
      <c r="I407" s="571" t="str">
        <f>IF(ISBLANK(partije!M191),"",partije!M191)</f>
        <v/>
      </c>
      <c r="J407" s="571"/>
      <c r="K407" s="571" t="str">
        <f>IF(ISBLANK(partije!N191),"",partije!N191)</f>
        <v/>
      </c>
      <c r="L407" s="571" t="str">
        <f>IF(ISBLANK(partije!M191),"",partije!M191)</f>
        <v/>
      </c>
      <c r="M407" s="160" t="str">
        <f>IF(ISBLANK(partije!O191),"",partije!O191)</f>
        <v/>
      </c>
      <c r="N407" s="159" t="str">
        <f>IF(ISBLANK(partije!P191),"",partije!P191)</f>
        <v/>
      </c>
      <c r="O407" s="159" t="str">
        <f>IF(ISBLANK(partije!Q191),"",partije!Q191)</f>
        <v/>
      </c>
      <c r="P407" s="161" t="str">
        <f>IF(ISBLANK(partije!R191),"",partije!R191)</f>
        <v/>
      </c>
      <c r="S407" s="94">
        <f>$S$15</f>
        <v>2</v>
      </c>
      <c r="T407" s="86">
        <f>$T$15</f>
        <v>3</v>
      </c>
    </row>
    <row r="409" spans="1:20" ht="13.5" customHeight="1">
      <c r="B409" s="12"/>
      <c r="C409" s="168"/>
      <c r="D409" s="145" t="s">
        <v>83</v>
      </c>
      <c r="E409" s="132"/>
      <c r="F409" s="132"/>
      <c r="G409" s="132"/>
      <c r="H409" s="132"/>
      <c r="I409" s="133"/>
      <c r="J409" s="133"/>
      <c r="K409" s="132"/>
      <c r="L409" s="132"/>
      <c r="M409" s="132"/>
      <c r="N409" s="134"/>
      <c r="O409" s="135"/>
      <c r="P409" s="132"/>
      <c r="Q409" s="13"/>
      <c r="R409" s="13"/>
    </row>
    <row r="410" spans="1:20" ht="13.5" customHeight="1">
      <c r="B410" s="208" t="s">
        <v>0</v>
      </c>
      <c r="C410" s="211"/>
      <c r="D410" s="172" t="s">
        <v>1</v>
      </c>
      <c r="E410" s="572">
        <v>1</v>
      </c>
      <c r="F410" s="572"/>
      <c r="G410" s="572">
        <v>2</v>
      </c>
      <c r="H410" s="572"/>
      <c r="I410" s="573">
        <v>3</v>
      </c>
      <c r="J410" s="573"/>
      <c r="K410" s="572">
        <v>4</v>
      </c>
      <c r="L410" s="572"/>
      <c r="M410" s="136" t="s">
        <v>2</v>
      </c>
      <c r="N410" s="136" t="s">
        <v>3</v>
      </c>
      <c r="O410" s="137" t="s">
        <v>7</v>
      </c>
      <c r="P410" s="138"/>
      <c r="Q410" s="49" t="s">
        <v>84</v>
      </c>
      <c r="R410" s="50"/>
    </row>
    <row r="411" spans="1:20" ht="13.5" customHeight="1">
      <c r="A411" s="81">
        <v>1</v>
      </c>
      <c r="B411" s="209">
        <v>301</v>
      </c>
      <c r="C411" s="212" t="str">
        <f>IF(ISNA(MATCH(B411,spisak!$F$4:$F$260,0)),"",INDEX(spisak!$C$4:$C$260,MATCH(B411,spisak!$F$4:$F$260,0)))</f>
        <v/>
      </c>
      <c r="D411" s="173" t="str">
        <f>IF(ISNA(MATCH(B411,spisak!$F$4:$F$260,0)),"bye",INDEX(spisak!$B$4:$B$260,MATCH(B411,spisak!$F$4:$F$260,0)))</f>
        <v>bye</v>
      </c>
      <c r="E411" s="139"/>
      <c r="F411" s="140"/>
      <c r="G411" s="574" t="str">
        <f t="array" ref="G411">INDEX(E416:E421,MATCH(D411&amp;D412,C416:C421&amp;D416:D421,0))&amp;"/"&amp;INDEX(F416:F421,MATCH(D411&amp;D412,C416:C421&amp;D416:D421,0))</f>
        <v>/</v>
      </c>
      <c r="H411" s="575"/>
      <c r="I411" s="574" t="str">
        <f t="array" ref="I411">INDEX(E416:E421,MATCH(D411&amp;D413,C416:C421&amp;D416:D421,0))&amp;"/"&amp;INDEX(F416:F421,MATCH(D411&amp;D413,C416:C421&amp;D416:D421,0))</f>
        <v>/</v>
      </c>
      <c r="J411" s="575"/>
      <c r="K411" s="574" t="str">
        <f t="array" ref="K411">INDEX(E416:E421,MATCH(D411&amp;D414,C416:C421&amp;D416:D421,0))&amp;"/"&amp;INDEX(F416:F421,MATCH(D411&amp;D414,C416:C421&amp;D416:D421,0))</f>
        <v>/</v>
      </c>
      <c r="L411" s="575"/>
      <c r="M411" s="141" t="str">
        <f>IF(ISBLANK(partije!$J$2),"",COUNTIFS(C416:C421,D411,E416:E421,3)+COUNTIFS(D416:D421,D411,F416:F421,3))</f>
        <v/>
      </c>
      <c r="N411" s="141" t="str">
        <f>IF(ISBLANK(partije!$J$2),"",COUNTIFS(C416:C421,D411,E416:E421,"&lt;3")+COUNTIFS(D416:D421,D411,F416:F421,"&lt;3"))</f>
        <v/>
      </c>
      <c r="O411" s="142"/>
      <c r="P411" s="131">
        <v>1</v>
      </c>
      <c r="Q411" s="88" t="e">
        <f>IF(ISBLANK(D411),"*",INDEX(D411:D414,MATCH(P411,O411:O414,0)))</f>
        <v>#N/A</v>
      </c>
      <c r="R411" s="89"/>
    </row>
    <row r="412" spans="1:20" ht="13.5" customHeight="1">
      <c r="A412" s="81">
        <v>2</v>
      </c>
      <c r="B412" s="209">
        <v>302</v>
      </c>
      <c r="C412" s="212" t="str">
        <f>IF(ISNA(MATCH(B412,spisak!$F$4:$F$260,0)),"",INDEX(spisak!$C$4:$C$260,MATCH(B412,spisak!$F$4:$F$260,0)))</f>
        <v/>
      </c>
      <c r="D412" s="173" t="str">
        <f>IF(ISNA(MATCH(B412,spisak!$F$4:$F$260,0)),"bye",INDEX(spisak!$B$4:$B$260,MATCH(B412,spisak!$F$4:$F$260,0)))</f>
        <v>bye</v>
      </c>
      <c r="E412" s="574" t="str">
        <f t="array" ref="E412">INDEX(F416:F421,MATCH(D411&amp;D412,C416:C421&amp;D416:D421,0))&amp;"/"&amp;INDEX(E416:E421,MATCH(D411&amp;D412,C416:C421&amp;D416:D421,0))</f>
        <v>/</v>
      </c>
      <c r="F412" s="575"/>
      <c r="G412" s="139"/>
      <c r="H412" s="140"/>
      <c r="I412" s="574" t="str">
        <f t="array" ref="I412">INDEX(E416:E421,MATCH(D412&amp;D413,C416:C421&amp;D416:D421,0))&amp;"/"&amp;INDEX(F416:F421,MATCH(D412&amp;D413,C416:C421&amp;D416:D421,0))</f>
        <v>/</v>
      </c>
      <c r="J412" s="575"/>
      <c r="K412" s="574" t="str">
        <f t="array" ref="K412">INDEX(E416:E421,MATCH(D412&amp;D414,C416:C421&amp;D416:D421,0))&amp;"/"&amp;INDEX(F416:F421,MATCH(D412&amp;D414,C416:C421&amp;D416:D421,0))</f>
        <v>/</v>
      </c>
      <c r="L412" s="575"/>
      <c r="M412" s="141" t="str">
        <f>IF(ISBLANK(partije!$J$2),"",COUNTIFS(C416:C421,D412,E416:E421,3)+COUNTIFS(D416:D421,D412,F416:F421,3))</f>
        <v/>
      </c>
      <c r="N412" s="141" t="str">
        <f>IF(ISBLANK(partije!$J$2),"",COUNTIFS(C416:C421,D412,E416:E421,"&lt;3")+COUNTIFS(D416:D421,D412,F416:F421,"&lt;3"))</f>
        <v/>
      </c>
      <c r="O412" s="142"/>
      <c r="P412" s="131">
        <v>2</v>
      </c>
      <c r="Q412" s="90" t="e">
        <f>IF(ISBLANK(D412),"*",INDEX(D411:D414,MATCH(P412,O411:O414,0)))</f>
        <v>#N/A</v>
      </c>
      <c r="R412" s="91"/>
    </row>
    <row r="413" spans="1:20" ht="13.5" customHeight="1">
      <c r="A413" s="81">
        <v>3</v>
      </c>
      <c r="B413" s="209">
        <v>303</v>
      </c>
      <c r="C413" s="212" t="str">
        <f>IF(ISNA(MATCH(B413,spisak!$F$4:$F$260,0)),"",INDEX(spisak!$C$4:$C$260,MATCH(B413,spisak!$F$4:$F$260,0)))</f>
        <v/>
      </c>
      <c r="D413" s="173" t="str">
        <f>IF(ISNA(MATCH(B413,spisak!$F$4:$F$260,0)),"bye",INDEX(spisak!$B$4:$B$260,MATCH(B413,spisak!$F$4:$F$260,0)))</f>
        <v>bye</v>
      </c>
      <c r="E413" s="574" t="str">
        <f t="array" ref="E413">INDEX(F416:F421,MATCH(D411&amp;D413,C416:C421&amp;D416:D421,0))&amp;"/"&amp;INDEX(E416:E421,MATCH(D411&amp;D413,C416:C421&amp;D416:D421,0))</f>
        <v>/</v>
      </c>
      <c r="F413" s="575"/>
      <c r="G413" s="574" t="str">
        <f t="array" ref="G413">INDEX(F416:F421,MATCH(D412&amp;D413,C416:C421&amp;D416:D421,0))&amp;"/"&amp;INDEX(E416:E421,MATCH(D412&amp;D413,C416:C421&amp;D416:D421,0))</f>
        <v>/</v>
      </c>
      <c r="H413" s="575"/>
      <c r="I413" s="139"/>
      <c r="J413" s="140"/>
      <c r="K413" s="574" t="str">
        <f t="array" ref="K413">INDEX(E416:E421,MATCH(D413&amp;D414,C416:C421&amp;D416:D421,0))&amp;"/"&amp;INDEX(F416:F421,MATCH(D413&amp;D414,C416:C421&amp;D416:D421,0))</f>
        <v>/</v>
      </c>
      <c r="L413" s="575"/>
      <c r="M413" s="141" t="str">
        <f>IF(ISBLANK(partije!$J$2),"",COUNTIFS(C416:C421,D413,E416:E421,3)+COUNTIFS(D416:D421,D413,F416:F421,3))</f>
        <v/>
      </c>
      <c r="N413" s="141" t="str">
        <f>IF(ISBLANK(partije!$J$2),"",COUNTIFS(C416:C421,D413,E416:E421,"&lt;3")+COUNTIFS(D416:D421,D413,F416:F421,"&lt;3"))</f>
        <v/>
      </c>
      <c r="O413" s="142"/>
      <c r="P413" s="131">
        <v>3</v>
      </c>
      <c r="Q413" s="90" t="e">
        <f>IF(ISBLANK(D413),"*",INDEX(D411:D414,MATCH(P413,O411:O414,0)))</f>
        <v>#N/A</v>
      </c>
      <c r="R413" s="91"/>
    </row>
    <row r="414" spans="1:20" ht="13.5" customHeight="1">
      <c r="A414" s="82">
        <v>4</v>
      </c>
      <c r="B414" s="210">
        <v>304</v>
      </c>
      <c r="C414" s="213" t="str">
        <f>IF(ISNA(MATCH(B414,spisak!$F$4:$F$260,0)),"",INDEX(spisak!$C$4:$C$260,MATCH(B414,spisak!$F$4:$F$260,0)))</f>
        <v/>
      </c>
      <c r="D414" s="174" t="str">
        <f>IF(ISNA(MATCH(B414,spisak!$F$4:$F$260,0)),"bye",INDEX(spisak!$B$4:$B$260,MATCH(B414,spisak!$F$4:$F$260,0)))</f>
        <v>bye</v>
      </c>
      <c r="E414" s="576" t="str">
        <f t="array" ref="E414">INDEX(F416:F421,MATCH(D411&amp;D414,C416:C421&amp;D416:D421,0))&amp;"/"&amp;INDEX(E416:E421,MATCH(D411&amp;D414,C416:C421&amp;D416:D421,0))</f>
        <v>/</v>
      </c>
      <c r="F414" s="577"/>
      <c r="G414" s="576" t="str">
        <f t="array" ref="G414">INDEX(F416:F421,MATCH(D412&amp;D414,C416:C421&amp;D416:D421,0))&amp;"/"&amp;INDEX(E416:E421,MATCH(D412&amp;D414,C416:C421&amp;D416:D421,0))</f>
        <v>/</v>
      </c>
      <c r="H414" s="577"/>
      <c r="I414" s="576" t="str">
        <f t="array" ref="I414">INDEX(F416:F421,MATCH(D413&amp;D414,C416:C421&amp;D416:D421,0))&amp;"/"&amp;INDEX(E416:E421,MATCH(D413&amp;D414,C416:C421&amp;D416:D421,0))</f>
        <v>/</v>
      </c>
      <c r="J414" s="577"/>
      <c r="K414" s="139"/>
      <c r="L414" s="140"/>
      <c r="M414" s="143" t="str">
        <f>IF(ISBLANK(partije!$J$2),"",COUNTIFS(C416:C421,D414,E416:E421,3)+COUNTIFS(D416:D421,D414,F416:F421,3))</f>
        <v/>
      </c>
      <c r="N414" s="143" t="str">
        <f>IF(ISBLANK(partije!$J$2),"",COUNTIFS(C416:C421,D414,E416:E421,"&lt;3")+COUNTIFS(D416:D421,D414,F416:F421,"&lt;3"))</f>
        <v/>
      </c>
      <c r="O414" s="144"/>
      <c r="P414" s="131">
        <v>4</v>
      </c>
      <c r="Q414" s="90" t="e">
        <f>IF(ISBLANK(D414),"*",INDEX(D411:D414,MATCH(P414,O411:O414,0)))</f>
        <v>#N/A</v>
      </c>
      <c r="R414" s="91"/>
    </row>
    <row r="415" spans="1:20" ht="13.5" hidden="1" customHeight="1">
      <c r="A415" s="567"/>
      <c r="B415" s="567"/>
      <c r="C415" s="169"/>
      <c r="E415" s="568" t="s">
        <v>10</v>
      </c>
      <c r="F415" s="568"/>
      <c r="G415" s="569" t="s">
        <v>11</v>
      </c>
      <c r="H415" s="569"/>
      <c r="I415" s="570" t="s">
        <v>4</v>
      </c>
      <c r="J415" s="570"/>
      <c r="K415" s="578" t="s">
        <v>12</v>
      </c>
      <c r="L415" s="578"/>
      <c r="M415" s="197" t="s">
        <v>5</v>
      </c>
      <c r="N415" s="197" t="s">
        <v>6</v>
      </c>
      <c r="O415" s="198" t="s">
        <v>8</v>
      </c>
      <c r="P415" s="199" t="s">
        <v>9</v>
      </c>
      <c r="Q415" s="13"/>
      <c r="R415" s="13"/>
      <c r="S415" s="579" t="s">
        <v>125</v>
      </c>
      <c r="T415" s="579"/>
    </row>
    <row r="416" spans="1:20" ht="13.5" hidden="1" customHeight="1">
      <c r="A416" s="95" t="str">
        <f>IF(ISBLANK(partije!D60),"",partije!D60)</f>
        <v/>
      </c>
      <c r="B416" s="96" t="str">
        <f>IF(ISBLANK(partije!E60),"",partije!E60)</f>
        <v/>
      </c>
      <c r="C416" s="147" t="str">
        <f>INDEX(D411:D414,MATCH(S416,A411:A414,0))</f>
        <v>bye</v>
      </c>
      <c r="D416" s="175" t="str">
        <f>INDEX(D411:D414,MATCH(T416,A411:A414,0))</f>
        <v>bye</v>
      </c>
      <c r="E416" s="148" t="str">
        <f>IF(ISBLANK(partije!J60),"",partije!J60)</f>
        <v/>
      </c>
      <c r="F416" s="148" t="str">
        <f>IF(ISBLANK(partije!K60),"",partije!K60)</f>
        <v/>
      </c>
      <c r="G416" s="580" t="str">
        <f>IF(ISBLANK(partije!L60),"",partije!L60)</f>
        <v/>
      </c>
      <c r="H416" s="580"/>
      <c r="I416" s="580" t="str">
        <f>IF(ISBLANK(partije!M60),"",partije!M60)</f>
        <v/>
      </c>
      <c r="J416" s="580"/>
      <c r="K416" s="580" t="str">
        <f>IF(ISBLANK(partije!N60),"",partije!N60)</f>
        <v/>
      </c>
      <c r="L416" s="580" t="str">
        <f>IF(ISBLANK(partije!M60),"",partije!M60)</f>
        <v/>
      </c>
      <c r="M416" s="150" t="str">
        <f>IF(ISBLANK(partije!O60),"",partije!O60)</f>
        <v/>
      </c>
      <c r="N416" s="149" t="str">
        <f>IF(ISBLANK(partije!P60),"",partije!P60)</f>
        <v/>
      </c>
      <c r="O416" s="149" t="str">
        <f>IF(ISBLANK(partije!Q60),"",partije!Q60)</f>
        <v/>
      </c>
      <c r="P416" s="151" t="str">
        <f>IF(ISBLANK(partije!R60),"",partije!R60)</f>
        <v/>
      </c>
      <c r="S416" s="92">
        <f>$S$10</f>
        <v>1</v>
      </c>
      <c r="T416" s="84">
        <f>$T$10</f>
        <v>3</v>
      </c>
    </row>
    <row r="417" spans="1:20" ht="13.5" hidden="1" customHeight="1">
      <c r="A417" s="97" t="str">
        <f>IF(ISBLANK(partije!D61),"",partije!D61)</f>
        <v/>
      </c>
      <c r="B417" s="98" t="str">
        <f>IF(ISBLANK(partije!E61),"",partije!E61)</f>
        <v/>
      </c>
      <c r="C417" s="152" t="str">
        <f>INDEX(D411:D414,MATCH(S417,A411:A414,0))</f>
        <v>bye</v>
      </c>
      <c r="D417" s="176" t="str">
        <f>INDEX(D411:D414,MATCH(T417,A411:A414,0))</f>
        <v>bye</v>
      </c>
      <c r="E417" s="153" t="str">
        <f>IF(ISBLANK(partije!J61),"",partije!J61)</f>
        <v/>
      </c>
      <c r="F417" s="153" t="str">
        <f>IF(ISBLANK(partije!K61),"",partije!K61)</f>
        <v/>
      </c>
      <c r="G417" s="581" t="str">
        <f>IF(ISBLANK(partije!L61),"",partije!L61)</f>
        <v/>
      </c>
      <c r="H417" s="581"/>
      <c r="I417" s="581" t="str">
        <f>IF(ISBLANK(partije!M61),"",partije!M61)</f>
        <v/>
      </c>
      <c r="J417" s="581"/>
      <c r="K417" s="581" t="str">
        <f>IF(ISBLANK(partije!N61),"",partije!N61)</f>
        <v/>
      </c>
      <c r="L417" s="581" t="str">
        <f>IF(ISBLANK(partije!M61),"",partije!M61)</f>
        <v/>
      </c>
      <c r="M417" s="155" t="str">
        <f>IF(ISBLANK(partije!O61),"",partije!O61)</f>
        <v/>
      </c>
      <c r="N417" s="154" t="str">
        <f>IF(ISBLANK(partije!P61),"",partije!P61)</f>
        <v/>
      </c>
      <c r="O417" s="154" t="str">
        <f>IF(ISBLANK(partije!Q61),"",partije!Q61)</f>
        <v/>
      </c>
      <c r="P417" s="156" t="str">
        <f>IF(ISBLANK(partije!R61),"",partije!R61)</f>
        <v/>
      </c>
      <c r="S417" s="93">
        <f>$S$11</f>
        <v>2</v>
      </c>
      <c r="T417" s="85">
        <f>$T$11</f>
        <v>4</v>
      </c>
    </row>
    <row r="418" spans="1:20" ht="13.5" hidden="1" customHeight="1">
      <c r="A418" s="97" t="str">
        <f>IF(ISBLANK(partije!D126),"",partije!D126)</f>
        <v/>
      </c>
      <c r="B418" s="98" t="str">
        <f>IF(ISBLANK(partije!E126),"",partije!E126)</f>
        <v/>
      </c>
      <c r="C418" s="152" t="str">
        <f>INDEX(D411:D414,MATCH(S418,A411:A414,0))</f>
        <v>bye</v>
      </c>
      <c r="D418" s="176" t="str">
        <f>INDEX(D411:D414,MATCH(T418,A411:A414,0))</f>
        <v>bye</v>
      </c>
      <c r="E418" s="153" t="str">
        <f>IF(ISBLANK(partije!J126),"",partije!J126)</f>
        <v/>
      </c>
      <c r="F418" s="153" t="str">
        <f>IF(ISBLANK(partije!K126),"",partije!K126)</f>
        <v/>
      </c>
      <c r="G418" s="581" t="str">
        <f>IF(ISBLANK(partije!L126),"",partije!L126)</f>
        <v/>
      </c>
      <c r="H418" s="581"/>
      <c r="I418" s="581" t="str">
        <f>IF(ISBLANK(partije!M126),"",partije!M126)</f>
        <v/>
      </c>
      <c r="J418" s="581"/>
      <c r="K418" s="581" t="str">
        <f>IF(ISBLANK(partije!N126),"",partije!N126)</f>
        <v/>
      </c>
      <c r="L418" s="581" t="str">
        <f>IF(ISBLANK(partije!M126),"",partije!M126)</f>
        <v/>
      </c>
      <c r="M418" s="155" t="str">
        <f>IF(ISBLANK(partije!O126),"",partije!O126)</f>
        <v/>
      </c>
      <c r="N418" s="154" t="str">
        <f>IF(ISBLANK(partije!P126),"",partije!P126)</f>
        <v/>
      </c>
      <c r="O418" s="154" t="str">
        <f>IF(ISBLANK(partije!Q126),"",partije!Q126)</f>
        <v/>
      </c>
      <c r="P418" s="156" t="str">
        <f>IF(ISBLANK(partije!R126),"",partije!R126)</f>
        <v/>
      </c>
      <c r="S418" s="93">
        <f>$S$12</f>
        <v>1</v>
      </c>
      <c r="T418" s="85">
        <f>$T$12</f>
        <v>2</v>
      </c>
    </row>
    <row r="419" spans="1:20" ht="13.5" hidden="1" customHeight="1">
      <c r="A419" s="97" t="str">
        <f>IF(ISBLANK(partije!D127),"",partije!D127)</f>
        <v/>
      </c>
      <c r="B419" s="98" t="str">
        <f>IF(ISBLANK(partije!E127),"",partije!E127)</f>
        <v/>
      </c>
      <c r="C419" s="152" t="str">
        <f>INDEX(D411:D414,MATCH(S419,A411:A414,0))</f>
        <v>bye</v>
      </c>
      <c r="D419" s="176" t="str">
        <f>INDEX(D411:D414,MATCH(T419,A411:A414,0))</f>
        <v>bye</v>
      </c>
      <c r="E419" s="153" t="str">
        <f>IF(ISBLANK(partije!J127),"",partije!J127)</f>
        <v/>
      </c>
      <c r="F419" s="153" t="str">
        <f>IF(ISBLANK(partije!K127),"",partije!K127)</f>
        <v/>
      </c>
      <c r="G419" s="581" t="str">
        <f>IF(ISBLANK(partije!L127),"",partije!L127)</f>
        <v/>
      </c>
      <c r="H419" s="581"/>
      <c r="I419" s="581" t="str">
        <f>IF(ISBLANK(partije!M127),"",partije!M127)</f>
        <v/>
      </c>
      <c r="J419" s="581"/>
      <c r="K419" s="581" t="str">
        <f>IF(ISBLANK(partije!N127),"",partije!N127)</f>
        <v/>
      </c>
      <c r="L419" s="581" t="str">
        <f>IF(ISBLANK(partije!M127),"",partije!M127)</f>
        <v/>
      </c>
      <c r="M419" s="155" t="str">
        <f>IF(ISBLANK(partije!O127),"",partije!O127)</f>
        <v/>
      </c>
      <c r="N419" s="154" t="str">
        <f>IF(ISBLANK(partije!P127),"",partije!P127)</f>
        <v/>
      </c>
      <c r="O419" s="154" t="str">
        <f>IF(ISBLANK(partije!Q127),"",partije!Q127)</f>
        <v/>
      </c>
      <c r="P419" s="156" t="str">
        <f>IF(ISBLANK(partije!R127),"",partije!R127)</f>
        <v/>
      </c>
      <c r="S419" s="93">
        <f>$S$13</f>
        <v>3</v>
      </c>
      <c r="T419" s="85">
        <f>$T$13</f>
        <v>4</v>
      </c>
    </row>
    <row r="420" spans="1:20" ht="13.5" hidden="1" customHeight="1">
      <c r="A420" s="97" t="str">
        <f>IF(ISBLANK(partije!D192),"",partije!D192)</f>
        <v/>
      </c>
      <c r="B420" s="98" t="str">
        <f>IF(ISBLANK(partije!E192),"",partije!E192)</f>
        <v/>
      </c>
      <c r="C420" s="152" t="str">
        <f>INDEX(D411:D414,MATCH(S420,A411:A414,0))</f>
        <v>bye</v>
      </c>
      <c r="D420" s="176" t="str">
        <f>INDEX(D411:D414,MATCH(T420,A411:A414,0))</f>
        <v>bye</v>
      </c>
      <c r="E420" s="153" t="str">
        <f>IF(ISBLANK(partije!J192),"",partije!J192)</f>
        <v/>
      </c>
      <c r="F420" s="153" t="str">
        <f>IF(ISBLANK(partije!K192),"",partije!K192)</f>
        <v/>
      </c>
      <c r="G420" s="581" t="str">
        <f>IF(ISBLANK(partije!L192),"",partije!L192)</f>
        <v/>
      </c>
      <c r="H420" s="581"/>
      <c r="I420" s="581" t="str">
        <f>IF(ISBLANK(partije!M192),"",partije!M192)</f>
        <v/>
      </c>
      <c r="J420" s="581"/>
      <c r="K420" s="581" t="str">
        <f>IF(ISBLANK(partije!N192),"",partije!N192)</f>
        <v/>
      </c>
      <c r="L420" s="581" t="str">
        <f>IF(ISBLANK(partije!M192),"",partije!M192)</f>
        <v/>
      </c>
      <c r="M420" s="155" t="str">
        <f>IF(ISBLANK(partije!O192),"",partije!O192)</f>
        <v/>
      </c>
      <c r="N420" s="154" t="str">
        <f>IF(ISBLANK(partije!P192),"",partije!P192)</f>
        <v/>
      </c>
      <c r="O420" s="154" t="str">
        <f>IF(ISBLANK(partije!Q192),"",partije!Q192)</f>
        <v/>
      </c>
      <c r="P420" s="156" t="str">
        <f>IF(ISBLANK(partije!R192),"",partije!R192)</f>
        <v/>
      </c>
      <c r="S420" s="93">
        <f>$S$14</f>
        <v>1</v>
      </c>
      <c r="T420" s="85">
        <f>$T$14</f>
        <v>4</v>
      </c>
    </row>
    <row r="421" spans="1:20" ht="13.5" hidden="1" customHeight="1">
      <c r="A421" s="99" t="str">
        <f>IF(ISBLANK(partije!D193),"",partije!D193)</f>
        <v/>
      </c>
      <c r="B421" s="100" t="str">
        <f>IF(ISBLANK(partije!E193),"",partije!E193)</f>
        <v/>
      </c>
      <c r="C421" s="157" t="str">
        <f>INDEX(D411:D414,MATCH(S421,A411:A414,0))</f>
        <v>bye</v>
      </c>
      <c r="D421" s="177" t="str">
        <f>INDEX(D411:D414,MATCH(T421,A411:A414,0))</f>
        <v>bye</v>
      </c>
      <c r="E421" s="158" t="str">
        <f>IF(ISBLANK(partije!J193),"",partije!J193)</f>
        <v/>
      </c>
      <c r="F421" s="158" t="str">
        <f>IF(ISBLANK(partije!K193),"",partije!K193)</f>
        <v/>
      </c>
      <c r="G421" s="571" t="str">
        <f>IF(ISBLANK(partije!L193),"",partije!L193)</f>
        <v/>
      </c>
      <c r="H421" s="571"/>
      <c r="I421" s="571" t="str">
        <f>IF(ISBLANK(partije!M193),"",partije!M193)</f>
        <v/>
      </c>
      <c r="J421" s="571"/>
      <c r="K421" s="571" t="str">
        <f>IF(ISBLANK(partije!N193),"",partije!N193)</f>
        <v/>
      </c>
      <c r="L421" s="571" t="str">
        <f>IF(ISBLANK(partije!M193),"",partije!M193)</f>
        <v/>
      </c>
      <c r="M421" s="160" t="str">
        <f>IF(ISBLANK(partije!O193),"",partije!O193)</f>
        <v/>
      </c>
      <c r="N421" s="159" t="str">
        <f>IF(ISBLANK(partije!P193),"",partije!P193)</f>
        <v/>
      </c>
      <c r="O421" s="159" t="str">
        <f>IF(ISBLANK(partije!Q193),"",partije!Q193)</f>
        <v/>
      </c>
      <c r="P421" s="161" t="str">
        <f>IF(ISBLANK(partije!R193),"",partije!R193)</f>
        <v/>
      </c>
      <c r="S421" s="94">
        <f>$S$15</f>
        <v>2</v>
      </c>
      <c r="T421" s="86">
        <f>$T$15</f>
        <v>3</v>
      </c>
    </row>
    <row r="423" spans="1:20" ht="13.5" customHeight="1">
      <c r="B423" s="12"/>
      <c r="C423" s="168"/>
      <c r="D423" s="145" t="s">
        <v>90</v>
      </c>
      <c r="E423" s="132"/>
      <c r="F423" s="132"/>
      <c r="G423" s="132"/>
      <c r="H423" s="132"/>
      <c r="I423" s="133"/>
      <c r="J423" s="133"/>
      <c r="K423" s="132"/>
      <c r="L423" s="132"/>
      <c r="M423" s="132"/>
      <c r="N423" s="134"/>
      <c r="O423" s="135"/>
      <c r="P423" s="132"/>
      <c r="Q423" s="13"/>
      <c r="R423" s="13"/>
    </row>
    <row r="424" spans="1:20" ht="13.5" customHeight="1">
      <c r="B424" s="208" t="s">
        <v>0</v>
      </c>
      <c r="C424" s="211"/>
      <c r="D424" s="172" t="s">
        <v>1</v>
      </c>
      <c r="E424" s="572">
        <v>1</v>
      </c>
      <c r="F424" s="572"/>
      <c r="G424" s="572">
        <v>2</v>
      </c>
      <c r="H424" s="572"/>
      <c r="I424" s="573">
        <v>3</v>
      </c>
      <c r="J424" s="573"/>
      <c r="K424" s="572">
        <v>4</v>
      </c>
      <c r="L424" s="572"/>
      <c r="M424" s="136" t="s">
        <v>2</v>
      </c>
      <c r="N424" s="136" t="s">
        <v>3</v>
      </c>
      <c r="O424" s="137" t="s">
        <v>7</v>
      </c>
      <c r="P424" s="138"/>
      <c r="Q424" s="49" t="s">
        <v>177</v>
      </c>
      <c r="R424" s="50"/>
    </row>
    <row r="425" spans="1:20" ht="13.5" customHeight="1">
      <c r="A425" s="81">
        <v>1</v>
      </c>
      <c r="B425" s="209">
        <v>311</v>
      </c>
      <c r="C425" s="212" t="str">
        <f>IF(ISNA(MATCH(B425,spisak!$F$4:$F$260,0)),"",INDEX(spisak!$C$4:$C$260,MATCH(B425,spisak!$F$4:$F$260,0)))</f>
        <v/>
      </c>
      <c r="D425" s="173" t="str">
        <f>IF(ISNA(MATCH(B425,spisak!$F$4:$F$260,0)),"bye",INDEX(spisak!$B$4:$B$260,MATCH(B425,spisak!$F$4:$F$260,0)))</f>
        <v>bye</v>
      </c>
      <c r="E425" s="139"/>
      <c r="F425" s="140"/>
      <c r="G425" s="574" t="str">
        <f t="array" ref="G425">INDEX(E430:E435,MATCH(D425&amp;D426,C430:C435&amp;D430:D435,0))&amp;"/"&amp;INDEX(F430:F435,MATCH(D425&amp;D426,C430:C435&amp;D430:D435,0))</f>
        <v>/</v>
      </c>
      <c r="H425" s="575"/>
      <c r="I425" s="574" t="str">
        <f t="array" ref="I425">INDEX(E430:E435,MATCH(D425&amp;D427,C430:C435&amp;D430:D435,0))&amp;"/"&amp;INDEX(F430:F435,MATCH(D425&amp;D427,C430:C435&amp;D430:D435,0))</f>
        <v>/</v>
      </c>
      <c r="J425" s="575"/>
      <c r="K425" s="574" t="str">
        <f t="array" ref="K425">INDEX(E430:E435,MATCH(D425&amp;D428,C430:C435&amp;D430:D435,0))&amp;"/"&amp;INDEX(F430:F435,MATCH(D425&amp;D428,C430:C435&amp;D430:D435,0))</f>
        <v>/</v>
      </c>
      <c r="L425" s="575"/>
      <c r="M425" s="141" t="str">
        <f>IF(ISBLANK(partije!$J$2),"",COUNTIFS(C430:C435,D425,E430:E435,3)+COUNTIFS(D430:D435,D425,F430:F435,3))</f>
        <v/>
      </c>
      <c r="N425" s="141" t="str">
        <f>IF(ISBLANK(partije!$J$2),"",COUNTIFS(C430:C435,D425,E430:E435,"&lt;3")+COUNTIFS(D430:D435,D425,F430:F435,"&lt;3"))</f>
        <v/>
      </c>
      <c r="O425" s="142"/>
      <c r="P425" s="131">
        <v>1</v>
      </c>
      <c r="Q425" s="88" t="e">
        <f>IF(ISBLANK(D425),"*",INDEX(D425:D428,MATCH(P425,O425:O428,0)))</f>
        <v>#N/A</v>
      </c>
      <c r="R425" s="89"/>
    </row>
    <row r="426" spans="1:20" ht="13.5" customHeight="1">
      <c r="A426" s="81">
        <v>2</v>
      </c>
      <c r="B426" s="209">
        <v>312</v>
      </c>
      <c r="C426" s="212" t="str">
        <f>IF(ISNA(MATCH(B426,spisak!$F$4:$F$260,0)),"",INDEX(spisak!$C$4:$C$260,MATCH(B426,spisak!$F$4:$F$260,0)))</f>
        <v/>
      </c>
      <c r="D426" s="173" t="str">
        <f>IF(ISNA(MATCH(B426,spisak!$F$4:$F$260,0)),"bye",INDEX(spisak!$B$4:$B$260,MATCH(B426,spisak!$F$4:$F$260,0)))</f>
        <v>bye</v>
      </c>
      <c r="E426" s="574" t="str">
        <f t="array" ref="E426">INDEX(F430:F435,MATCH(D425&amp;D426,C430:C435&amp;D430:D435,0))&amp;"/"&amp;INDEX(E430:E435,MATCH(D425&amp;D426,C430:C435&amp;D430:D435,0))</f>
        <v>/</v>
      </c>
      <c r="F426" s="575"/>
      <c r="G426" s="139"/>
      <c r="H426" s="140"/>
      <c r="I426" s="574" t="str">
        <f t="array" ref="I426">INDEX(E430:E435,MATCH(D426&amp;D427,C430:C435&amp;D430:D435,0))&amp;"/"&amp;INDEX(F430:F435,MATCH(D426&amp;D427,C430:C435&amp;D430:D435,0))</f>
        <v>/</v>
      </c>
      <c r="J426" s="575"/>
      <c r="K426" s="574" t="str">
        <f t="array" ref="K426">INDEX(E430:E435,MATCH(D426&amp;D428,C430:C435&amp;D430:D435,0))&amp;"/"&amp;INDEX(F430:F435,MATCH(D426&amp;D428,C430:C435&amp;D430:D435,0))</f>
        <v>/</v>
      </c>
      <c r="L426" s="575"/>
      <c r="M426" s="141" t="str">
        <f>IF(ISBLANK(partije!$J$2),"",COUNTIFS(C430:C435,D426,E430:E435,3)+COUNTIFS(D430:D435,D426,F430:F435,3))</f>
        <v/>
      </c>
      <c r="N426" s="141" t="str">
        <f>IF(ISBLANK(partije!$J$2),"",COUNTIFS(C430:C435,D426,E430:E435,"&lt;3")+COUNTIFS(D430:D435,D426,F430:F435,"&lt;3"))</f>
        <v/>
      </c>
      <c r="O426" s="142"/>
      <c r="P426" s="131">
        <v>2</v>
      </c>
      <c r="Q426" s="90" t="e">
        <f>IF(ISBLANK(D426),"*",INDEX(D425:D428,MATCH(P426,O425:O428,0)))</f>
        <v>#N/A</v>
      </c>
      <c r="R426" s="91"/>
    </row>
    <row r="427" spans="1:20" ht="13.5" customHeight="1">
      <c r="A427" s="81">
        <v>3</v>
      </c>
      <c r="B427" s="209">
        <v>313</v>
      </c>
      <c r="C427" s="212" t="str">
        <f>IF(ISNA(MATCH(B427,spisak!$F$4:$F$260,0)),"",INDEX(spisak!$C$4:$C$260,MATCH(B427,spisak!$F$4:$F$260,0)))</f>
        <v/>
      </c>
      <c r="D427" s="173" t="str">
        <f>IF(ISNA(MATCH(B427,spisak!$F$4:$F$260,0)),"bye",INDEX(spisak!$B$4:$B$260,MATCH(B427,spisak!$F$4:$F$260,0)))</f>
        <v>bye</v>
      </c>
      <c r="E427" s="574" t="str">
        <f t="array" ref="E427">INDEX(F430:F435,MATCH(D425&amp;D427,C430:C435&amp;D430:D435,0))&amp;"/"&amp;INDEX(E430:E435,MATCH(D425&amp;D427,C430:C435&amp;D430:D435,0))</f>
        <v>/</v>
      </c>
      <c r="F427" s="575"/>
      <c r="G427" s="574" t="str">
        <f t="array" ref="G427">INDEX(F430:F435,MATCH(D426&amp;D427,C430:C435&amp;D430:D435,0))&amp;"/"&amp;INDEX(E430:E435,MATCH(D426&amp;D427,C430:C435&amp;D430:D435,0))</f>
        <v>/</v>
      </c>
      <c r="H427" s="575"/>
      <c r="I427" s="139"/>
      <c r="J427" s="140"/>
      <c r="K427" s="574" t="str">
        <f t="array" ref="K427">INDEX(E430:E435,MATCH(D427&amp;D428,C430:C435&amp;D430:D435,0))&amp;"/"&amp;INDEX(F430:F435,MATCH(D427&amp;D428,C430:C435&amp;D430:D435,0))</f>
        <v>/</v>
      </c>
      <c r="L427" s="575"/>
      <c r="M427" s="141" t="str">
        <f>IF(ISBLANK(partije!$J$2),"",COUNTIFS(C430:C435,D427,E430:E435,3)+COUNTIFS(D430:D435,D427,F430:F435,3))</f>
        <v/>
      </c>
      <c r="N427" s="141" t="str">
        <f>IF(ISBLANK(partije!$J$2),"",COUNTIFS(C430:C435,D427,E430:E435,"&lt;3")+COUNTIFS(D430:D435,D427,F430:F435,"&lt;3"))</f>
        <v/>
      </c>
      <c r="O427" s="142"/>
      <c r="P427" s="131">
        <v>3</v>
      </c>
      <c r="Q427" s="90" t="e">
        <f>IF(ISBLANK(D427),"*",INDEX(D425:D428,MATCH(P427,O425:O428,0)))</f>
        <v>#N/A</v>
      </c>
      <c r="R427" s="91"/>
    </row>
    <row r="428" spans="1:20" ht="13.5" customHeight="1">
      <c r="A428" s="82">
        <v>4</v>
      </c>
      <c r="B428" s="210">
        <v>314</v>
      </c>
      <c r="C428" s="213" t="str">
        <f>IF(ISNA(MATCH(B428,spisak!$F$4:$F$260,0)),"",INDEX(spisak!$C$4:$C$260,MATCH(B428,spisak!$F$4:$F$260,0)))</f>
        <v/>
      </c>
      <c r="D428" s="174" t="str">
        <f>IF(ISNA(MATCH(B428,spisak!$F$4:$F$260,0)),"bye",INDEX(spisak!$B$4:$B$260,MATCH(B428,spisak!$F$4:$F$260,0)))</f>
        <v>bye</v>
      </c>
      <c r="E428" s="576" t="str">
        <f t="array" ref="E428">INDEX(F430:F435,MATCH(D425&amp;D428,C430:C435&amp;D430:D435,0))&amp;"/"&amp;INDEX(E430:E435,MATCH(D425&amp;D428,C430:C435&amp;D430:D435,0))</f>
        <v>/</v>
      </c>
      <c r="F428" s="577"/>
      <c r="G428" s="576" t="str">
        <f t="array" ref="G428">INDEX(F430:F435,MATCH(D426&amp;D428,C430:C435&amp;D430:D435,0))&amp;"/"&amp;INDEX(E430:E435,MATCH(D426&amp;D428,C430:C435&amp;D430:D435,0))</f>
        <v>/</v>
      </c>
      <c r="H428" s="577"/>
      <c r="I428" s="576" t="str">
        <f t="array" ref="I428">INDEX(F430:F435,MATCH(D427&amp;D428,C430:C435&amp;D430:D435,0))&amp;"/"&amp;INDEX(E430:E435,MATCH(D427&amp;D428,C430:C435&amp;D430:D435,0))</f>
        <v>/</v>
      </c>
      <c r="J428" s="577"/>
      <c r="K428" s="139"/>
      <c r="L428" s="140"/>
      <c r="M428" s="143" t="str">
        <f>IF(ISBLANK(partije!$J$2),"",COUNTIFS(C430:C435,D428,E430:E435,3)+COUNTIFS(D430:D435,D428,F430:F435,3))</f>
        <v/>
      </c>
      <c r="N428" s="143" t="str">
        <f>IF(ISBLANK(partije!$J$2),"",COUNTIFS(C430:C435,D428,E430:E435,"&lt;3")+COUNTIFS(D430:D435,D428,F430:F435,"&lt;3"))</f>
        <v/>
      </c>
      <c r="O428" s="144"/>
      <c r="P428" s="131">
        <v>4</v>
      </c>
      <c r="Q428" s="90" t="e">
        <f>IF(ISBLANK(D428),"*",INDEX(D425:D428,MATCH(P428,O425:O428,0)))</f>
        <v>#N/A</v>
      </c>
      <c r="R428" s="91"/>
    </row>
    <row r="429" spans="1:20" ht="13.5" hidden="1" customHeight="1">
      <c r="A429" s="567"/>
      <c r="B429" s="567"/>
      <c r="C429" s="169"/>
      <c r="E429" s="568" t="s">
        <v>10</v>
      </c>
      <c r="F429" s="568"/>
      <c r="G429" s="569" t="s">
        <v>11</v>
      </c>
      <c r="H429" s="569"/>
      <c r="I429" s="570" t="s">
        <v>4</v>
      </c>
      <c r="J429" s="570"/>
      <c r="K429" s="578" t="s">
        <v>12</v>
      </c>
      <c r="L429" s="578"/>
      <c r="M429" s="197" t="s">
        <v>5</v>
      </c>
      <c r="N429" s="197" t="s">
        <v>6</v>
      </c>
      <c r="O429" s="198" t="s">
        <v>8</v>
      </c>
      <c r="P429" s="199" t="s">
        <v>9</v>
      </c>
      <c r="Q429" s="13"/>
      <c r="R429" s="13"/>
      <c r="S429" s="579" t="s">
        <v>125</v>
      </c>
      <c r="T429" s="579"/>
    </row>
    <row r="430" spans="1:20" ht="13.5" hidden="1" customHeight="1">
      <c r="A430" s="95" t="str">
        <f>IF(ISBLANK(partije!D62),"",partije!D62)</f>
        <v/>
      </c>
      <c r="B430" s="96" t="str">
        <f>IF(ISBLANK(partije!E62),"",partije!E62)</f>
        <v/>
      </c>
      <c r="C430" s="147" t="str">
        <f>INDEX(D425:D428,MATCH(S430,A425:A428,0))</f>
        <v>bye</v>
      </c>
      <c r="D430" s="175" t="str">
        <f>INDEX(D425:D428,MATCH(T430,A425:A428,0))</f>
        <v>bye</v>
      </c>
      <c r="E430" s="148" t="str">
        <f>IF(ISBLANK(partije!J62),"",partije!J62)</f>
        <v/>
      </c>
      <c r="F430" s="148" t="str">
        <f>IF(ISBLANK(partije!K62),"",partije!K62)</f>
        <v/>
      </c>
      <c r="G430" s="580" t="str">
        <f>IF(ISBLANK(partije!L62),"",partije!L62)</f>
        <v/>
      </c>
      <c r="H430" s="580"/>
      <c r="I430" s="580" t="str">
        <f>IF(ISBLANK(partije!M62),"",partije!M62)</f>
        <v/>
      </c>
      <c r="J430" s="580"/>
      <c r="K430" s="580" t="str">
        <f>IF(ISBLANK(partije!N62),"",partije!N62)</f>
        <v/>
      </c>
      <c r="L430" s="580" t="str">
        <f>IF(ISBLANK(partije!P62),"",partije!P62)</f>
        <v/>
      </c>
      <c r="M430" s="150" t="str">
        <f>IF(ISBLANK(partije!O62),"",partije!O62)</f>
        <v/>
      </c>
      <c r="N430" s="149" t="str">
        <f>IF(ISBLANK(partije!P62),"",partije!P62)</f>
        <v/>
      </c>
      <c r="O430" s="149" t="str">
        <f>IF(ISBLANK(partije!Q62),"",partije!Q62)</f>
        <v/>
      </c>
      <c r="P430" s="151" t="str">
        <f>IF(ISBLANK(partije!R62),"",partije!R62)</f>
        <v/>
      </c>
      <c r="S430" s="92">
        <f>$S$10</f>
        <v>1</v>
      </c>
      <c r="T430" s="84">
        <f>$T$10</f>
        <v>3</v>
      </c>
    </row>
    <row r="431" spans="1:20" ht="13.5" hidden="1" customHeight="1">
      <c r="A431" s="97" t="str">
        <f>IF(ISBLANK(partije!D63),"",partije!D63)</f>
        <v/>
      </c>
      <c r="B431" s="98" t="str">
        <f>IF(ISBLANK(partije!E63),"",partije!E63)</f>
        <v/>
      </c>
      <c r="C431" s="152" t="str">
        <f>INDEX(D425:D428,MATCH(S431,A425:A428,0))</f>
        <v>bye</v>
      </c>
      <c r="D431" s="176" t="str">
        <f>INDEX(D425:D428,MATCH(T431,A425:A428,0))</f>
        <v>bye</v>
      </c>
      <c r="E431" s="153" t="str">
        <f>IF(ISBLANK(partije!J63),"",partije!J63)</f>
        <v/>
      </c>
      <c r="F431" s="153" t="str">
        <f>IF(ISBLANK(partije!K63),"",partije!K63)</f>
        <v/>
      </c>
      <c r="G431" s="581" t="str">
        <f>IF(ISBLANK(partije!L63),"",partije!L63)</f>
        <v/>
      </c>
      <c r="H431" s="581"/>
      <c r="I431" s="581" t="str">
        <f>IF(ISBLANK(partije!M63),"",partije!M63)</f>
        <v/>
      </c>
      <c r="J431" s="581"/>
      <c r="K431" s="581" t="str">
        <f>IF(ISBLANK(partije!N63),"",partije!N63)</f>
        <v/>
      </c>
      <c r="L431" s="581" t="str">
        <f>IF(ISBLANK(partije!P63),"",partije!P63)</f>
        <v/>
      </c>
      <c r="M431" s="155" t="str">
        <f>IF(ISBLANK(partije!O63),"",partije!O63)</f>
        <v/>
      </c>
      <c r="N431" s="154" t="str">
        <f>IF(ISBLANK(partije!P63),"",partije!P63)</f>
        <v/>
      </c>
      <c r="O431" s="154" t="str">
        <f>IF(ISBLANK(partije!Q63),"",partije!Q63)</f>
        <v/>
      </c>
      <c r="P431" s="156" t="str">
        <f>IF(ISBLANK(partije!R63),"",partije!R63)</f>
        <v/>
      </c>
      <c r="S431" s="93">
        <f>$S$11</f>
        <v>2</v>
      </c>
      <c r="T431" s="85">
        <f>$T$11</f>
        <v>4</v>
      </c>
    </row>
    <row r="432" spans="1:20" ht="13.5" hidden="1" customHeight="1">
      <c r="A432" s="97" t="str">
        <f>IF(ISBLANK(partije!D128),"",partije!D128)</f>
        <v/>
      </c>
      <c r="B432" s="98" t="str">
        <f>IF(ISBLANK(partije!E128),"",partije!E128)</f>
        <v/>
      </c>
      <c r="C432" s="152" t="str">
        <f>INDEX(D425:D428,MATCH(S432,A425:A428,0))</f>
        <v>bye</v>
      </c>
      <c r="D432" s="176" t="str">
        <f>INDEX(D425:D428,MATCH(T432,A425:A428,0))</f>
        <v>bye</v>
      </c>
      <c r="E432" s="153" t="str">
        <f>IF(ISBLANK(partije!J128),"",partije!J128)</f>
        <v/>
      </c>
      <c r="F432" s="153" t="str">
        <f>IF(ISBLANK(partije!K128),"",partije!K128)</f>
        <v/>
      </c>
      <c r="G432" s="581" t="str">
        <f>IF(ISBLANK(partije!L128),"",partije!L128)</f>
        <v/>
      </c>
      <c r="H432" s="581"/>
      <c r="I432" s="581" t="str">
        <f>IF(ISBLANK(partije!M128),"",partije!M128)</f>
        <v/>
      </c>
      <c r="J432" s="581"/>
      <c r="K432" s="581" t="str">
        <f>IF(ISBLANK(partije!N128),"",partije!N128)</f>
        <v/>
      </c>
      <c r="L432" s="581" t="str">
        <f>IF(ISBLANK(partije!P128),"",partije!P128)</f>
        <v/>
      </c>
      <c r="M432" s="155" t="str">
        <f>IF(ISBLANK(partije!O128),"",partije!O128)</f>
        <v/>
      </c>
      <c r="N432" s="154" t="str">
        <f>IF(ISBLANK(partije!P128),"",partije!P128)</f>
        <v/>
      </c>
      <c r="O432" s="154" t="str">
        <f>IF(ISBLANK(partije!Q128),"",partije!Q128)</f>
        <v/>
      </c>
      <c r="P432" s="156" t="str">
        <f>IF(ISBLANK(partije!R128),"",partije!R128)</f>
        <v/>
      </c>
      <c r="S432" s="93">
        <f>$S$12</f>
        <v>1</v>
      </c>
      <c r="T432" s="85">
        <f>$T$12</f>
        <v>2</v>
      </c>
    </row>
    <row r="433" spans="1:20" ht="13.5" hidden="1" customHeight="1">
      <c r="A433" s="97" t="str">
        <f>IF(ISBLANK(partije!D129),"",partije!D129)</f>
        <v/>
      </c>
      <c r="B433" s="98" t="str">
        <f>IF(ISBLANK(partije!E129),"",partije!E129)</f>
        <v/>
      </c>
      <c r="C433" s="152" t="str">
        <f>INDEX(D425:D428,MATCH(S433,A425:A428,0))</f>
        <v>bye</v>
      </c>
      <c r="D433" s="176" t="str">
        <f>INDEX(D425:D428,MATCH(T433,A425:A428,0))</f>
        <v>bye</v>
      </c>
      <c r="E433" s="153" t="str">
        <f>IF(ISBLANK(partije!J129),"",partije!J129)</f>
        <v/>
      </c>
      <c r="F433" s="153" t="str">
        <f>IF(ISBLANK(partije!K129),"",partije!K129)</f>
        <v/>
      </c>
      <c r="G433" s="581" t="str">
        <f>IF(ISBLANK(partije!L129),"",partije!L129)</f>
        <v/>
      </c>
      <c r="H433" s="581"/>
      <c r="I433" s="581" t="str">
        <f>IF(ISBLANK(partije!M129),"",partije!M129)</f>
        <v/>
      </c>
      <c r="J433" s="581"/>
      <c r="K433" s="581" t="str">
        <f>IF(ISBLANK(partije!N129),"",partije!N129)</f>
        <v/>
      </c>
      <c r="L433" s="581" t="str">
        <f>IF(ISBLANK(partije!P129),"",partije!P129)</f>
        <v/>
      </c>
      <c r="M433" s="155" t="str">
        <f>IF(ISBLANK(partije!O129),"",partije!O129)</f>
        <v/>
      </c>
      <c r="N433" s="154" t="str">
        <f>IF(ISBLANK(partije!P129),"",partije!P129)</f>
        <v/>
      </c>
      <c r="O433" s="154" t="str">
        <f>IF(ISBLANK(partije!Q129),"",partije!Q129)</f>
        <v/>
      </c>
      <c r="P433" s="156" t="str">
        <f>IF(ISBLANK(partije!R129),"",partije!R129)</f>
        <v/>
      </c>
      <c r="S433" s="93">
        <f>$S$13</f>
        <v>3</v>
      </c>
      <c r="T433" s="85">
        <f>$T$13</f>
        <v>4</v>
      </c>
    </row>
    <row r="434" spans="1:20" ht="13.5" hidden="1" customHeight="1">
      <c r="A434" s="97" t="str">
        <f>IF(ISBLANK(partije!D194),"",partije!D194)</f>
        <v/>
      </c>
      <c r="B434" s="98" t="str">
        <f>IF(ISBLANK(partije!E194),"",partije!E194)</f>
        <v/>
      </c>
      <c r="C434" s="152" t="str">
        <f>INDEX(D425:D428,MATCH(S434,A425:A428,0))</f>
        <v>bye</v>
      </c>
      <c r="D434" s="176" t="str">
        <f>INDEX(D425:D428,MATCH(T434,A425:A428,0))</f>
        <v>bye</v>
      </c>
      <c r="E434" s="153" t="str">
        <f>IF(ISBLANK(partije!J194),"",partije!J194)</f>
        <v/>
      </c>
      <c r="F434" s="153" t="str">
        <f>IF(ISBLANK(partije!K194),"",partije!K194)</f>
        <v/>
      </c>
      <c r="G434" s="581" t="str">
        <f>IF(ISBLANK(partije!L194),"",partije!L194)</f>
        <v/>
      </c>
      <c r="H434" s="581"/>
      <c r="I434" s="581" t="str">
        <f>IF(ISBLANK(partije!M194),"",partije!M194)</f>
        <v/>
      </c>
      <c r="J434" s="581"/>
      <c r="K434" s="581" t="str">
        <f>IF(ISBLANK(partije!N194),"",partije!N194)</f>
        <v/>
      </c>
      <c r="L434" s="581" t="str">
        <f>IF(ISBLANK(partije!P194),"",partije!P194)</f>
        <v/>
      </c>
      <c r="M434" s="155" t="str">
        <f>IF(ISBLANK(partije!O194),"",partije!O194)</f>
        <v/>
      </c>
      <c r="N434" s="154" t="str">
        <f>IF(ISBLANK(partije!P194),"",partije!P194)</f>
        <v/>
      </c>
      <c r="O434" s="154" t="str">
        <f>IF(ISBLANK(partije!Q194),"",partije!Q194)</f>
        <v/>
      </c>
      <c r="P434" s="156" t="str">
        <f>IF(ISBLANK(partije!R194),"",partije!R194)</f>
        <v/>
      </c>
      <c r="S434" s="93">
        <f>$S$14</f>
        <v>1</v>
      </c>
      <c r="T434" s="85">
        <f>$T$14</f>
        <v>4</v>
      </c>
    </row>
    <row r="435" spans="1:20" ht="13.5" hidden="1" customHeight="1">
      <c r="A435" s="99" t="str">
        <f>IF(ISBLANK(partije!D195),"",partije!D195)</f>
        <v/>
      </c>
      <c r="B435" s="100" t="str">
        <f>IF(ISBLANK(partije!E195),"",partije!E195)</f>
        <v/>
      </c>
      <c r="C435" s="157" t="str">
        <f>INDEX(D425:D428,MATCH(S435,A425:A428,0))</f>
        <v>bye</v>
      </c>
      <c r="D435" s="177" t="str">
        <f>INDEX(D425:D428,MATCH(T435,A425:A428,0))</f>
        <v>bye</v>
      </c>
      <c r="E435" s="158" t="str">
        <f>IF(ISBLANK(partije!J195),"",partije!J195)</f>
        <v/>
      </c>
      <c r="F435" s="158" t="str">
        <f>IF(ISBLANK(partije!K195),"",partije!K195)</f>
        <v/>
      </c>
      <c r="G435" s="571" t="str">
        <f>IF(ISBLANK(partije!L195),"",partije!L195)</f>
        <v/>
      </c>
      <c r="H435" s="571"/>
      <c r="I435" s="571" t="str">
        <f>IF(ISBLANK(partije!M195),"",partije!M195)</f>
        <v/>
      </c>
      <c r="J435" s="571"/>
      <c r="K435" s="571" t="str">
        <f>IF(ISBLANK(partije!N195),"",partije!N195)</f>
        <v/>
      </c>
      <c r="L435" s="571" t="str">
        <f>IF(ISBLANK(partije!P195),"",partije!P195)</f>
        <v/>
      </c>
      <c r="M435" s="160" t="str">
        <f>IF(ISBLANK(partije!O195),"",partije!O195)</f>
        <v/>
      </c>
      <c r="N435" s="159" t="str">
        <f>IF(ISBLANK(partije!P195),"",partije!P195)</f>
        <v/>
      </c>
      <c r="O435" s="159" t="str">
        <f>IF(ISBLANK(partije!Q195),"",partije!Q195)</f>
        <v/>
      </c>
      <c r="P435" s="161" t="str">
        <f>IF(ISBLANK(partije!R195),"",partije!R195)</f>
        <v/>
      </c>
      <c r="S435" s="94">
        <f>$S$15</f>
        <v>2</v>
      </c>
      <c r="T435" s="86">
        <f>$T$15</f>
        <v>3</v>
      </c>
    </row>
    <row r="437" spans="1:20" ht="13.5" customHeight="1">
      <c r="B437" s="12"/>
      <c r="C437" s="168"/>
      <c r="D437" s="145" t="s">
        <v>92</v>
      </c>
      <c r="E437" s="132"/>
      <c r="F437" s="132"/>
      <c r="G437" s="132"/>
      <c r="H437" s="132"/>
      <c r="I437" s="133"/>
      <c r="J437" s="133"/>
      <c r="K437" s="132"/>
      <c r="L437" s="132"/>
      <c r="M437" s="132"/>
      <c r="N437" s="134"/>
      <c r="O437" s="135"/>
      <c r="P437" s="132"/>
      <c r="Q437" s="13"/>
      <c r="R437" s="13"/>
    </row>
    <row r="438" spans="1:20" ht="13.5" customHeight="1">
      <c r="B438" s="208" t="s">
        <v>0</v>
      </c>
      <c r="C438" s="211"/>
      <c r="D438" s="172" t="s">
        <v>1</v>
      </c>
      <c r="E438" s="572">
        <v>1</v>
      </c>
      <c r="F438" s="572"/>
      <c r="G438" s="572">
        <v>2</v>
      </c>
      <c r="H438" s="572"/>
      <c r="I438" s="573">
        <v>3</v>
      </c>
      <c r="J438" s="573"/>
      <c r="K438" s="572">
        <v>4</v>
      </c>
      <c r="L438" s="572"/>
      <c r="M438" s="136" t="s">
        <v>2</v>
      </c>
      <c r="N438" s="136" t="s">
        <v>3</v>
      </c>
      <c r="O438" s="137" t="s">
        <v>7</v>
      </c>
      <c r="P438" s="138"/>
      <c r="Q438" s="49" t="s">
        <v>178</v>
      </c>
      <c r="R438" s="50"/>
    </row>
    <row r="439" spans="1:20" ht="13.5" customHeight="1">
      <c r="A439" s="81">
        <v>1</v>
      </c>
      <c r="B439" s="209">
        <v>321</v>
      </c>
      <c r="C439" s="212" t="str">
        <f>IF(ISNA(MATCH(B439,spisak!$F$4:$F$260,0)),"",INDEX(spisak!$C$4:$C$260,MATCH(B439,spisak!$F$4:$F$260,0)))</f>
        <v/>
      </c>
      <c r="D439" s="173" t="str">
        <f>IF(ISNA(MATCH(B439,spisak!$F$4:$F$260,0)),"bye",INDEX(spisak!$B$4:$B$260,MATCH(B439,spisak!$F$4:$F$260,0)))</f>
        <v>bye</v>
      </c>
      <c r="E439" s="139"/>
      <c r="F439" s="140"/>
      <c r="G439" s="574" t="str">
        <f t="array" ref="G439">INDEX(E444:E449,MATCH(D439&amp;D440,C444:C449&amp;D444:D449,0))&amp;"/"&amp;INDEX(F444:F449,MATCH(D439&amp;D440,C444:C449&amp;D444:D449,0))</f>
        <v>/</v>
      </c>
      <c r="H439" s="575"/>
      <c r="I439" s="574" t="str">
        <f t="array" ref="I439">INDEX(E444:E449,MATCH(D439&amp;D441,C444:C449&amp;D444:D449,0))&amp;"/"&amp;INDEX(F444:F449,MATCH(D439&amp;D441,C444:C449&amp;D444:D449,0))</f>
        <v>/</v>
      </c>
      <c r="J439" s="575"/>
      <c r="K439" s="574" t="str">
        <f t="array" ref="K439">INDEX(E444:E449,MATCH(D439&amp;D442,C444:C449&amp;D444:D449,0))&amp;"/"&amp;INDEX(F444:F449,MATCH(D439&amp;D442,C444:C449&amp;D444:D449,0))</f>
        <v>/</v>
      </c>
      <c r="L439" s="575"/>
      <c r="M439" s="141" t="str">
        <f>IF(ISBLANK(partije!$J$2),"",COUNTIFS(C444:C449,D439,E444:E449,3)+COUNTIFS(D444:D449,D439,F444:F449,3))</f>
        <v/>
      </c>
      <c r="N439" s="141" t="str">
        <f>IF(ISBLANK(partije!$J$2),"",COUNTIFS(C444:C449,D439,E444:E449,"&lt;3")+COUNTIFS(D444:D449,D439,F444:F449,"&lt;3"))</f>
        <v/>
      </c>
      <c r="O439" s="142"/>
      <c r="P439" s="131">
        <v>1</v>
      </c>
      <c r="Q439" s="88" t="e">
        <f>IF(ISBLANK(D439),"*",INDEX(D439:D442,MATCH(P439,O439:O442,0)))</f>
        <v>#N/A</v>
      </c>
      <c r="R439" s="89"/>
    </row>
    <row r="440" spans="1:20" ht="13.5" customHeight="1">
      <c r="A440" s="81">
        <v>2</v>
      </c>
      <c r="B440" s="209">
        <v>322</v>
      </c>
      <c r="C440" s="212" t="str">
        <f>IF(ISNA(MATCH(B440,spisak!$F$4:$F$260,0)),"",INDEX(spisak!$C$4:$C$260,MATCH(B440,spisak!$F$4:$F$260,0)))</f>
        <v/>
      </c>
      <c r="D440" s="173" t="str">
        <f>IF(ISNA(MATCH(B440,spisak!$F$4:$F$260,0)),"bye",INDEX(spisak!$B$4:$B$260,MATCH(B440,spisak!$F$4:$F$260,0)))</f>
        <v>bye</v>
      </c>
      <c r="E440" s="574" t="str">
        <f t="array" ref="E440">INDEX(F444:F449,MATCH(D439&amp;D440,C444:C449&amp;D444:D449,0))&amp;"/"&amp;INDEX(E444:E449,MATCH(D439&amp;D440,C444:C449&amp;D444:D449,0))</f>
        <v>/</v>
      </c>
      <c r="F440" s="575"/>
      <c r="G440" s="139"/>
      <c r="H440" s="140"/>
      <c r="I440" s="574" t="str">
        <f t="array" ref="I440">INDEX(E444:E449,MATCH(D440&amp;D441,C444:C449&amp;D444:D449,0))&amp;"/"&amp;INDEX(F444:F449,MATCH(D440&amp;D441,C444:C449&amp;D444:D449,0))</f>
        <v>/</v>
      </c>
      <c r="J440" s="575"/>
      <c r="K440" s="574" t="str">
        <f t="array" ref="K440">INDEX(E444:E449,MATCH(D440&amp;D442,C444:C449&amp;D444:D449,0))&amp;"/"&amp;INDEX(F444:F449,MATCH(D440&amp;D442,C444:C449&amp;D444:D449,0))</f>
        <v>/</v>
      </c>
      <c r="L440" s="575"/>
      <c r="M440" s="141" t="str">
        <f>IF(ISBLANK(partije!$J$2),"",COUNTIFS(C444:C449,D440,E444:E449,3)+COUNTIFS(D444:D449,D440,F444:F449,3))</f>
        <v/>
      </c>
      <c r="N440" s="141" t="str">
        <f>IF(ISBLANK(partije!$J$2),"",COUNTIFS(C444:C449,D440,E444:E449,"&lt;3")+COUNTIFS(D444:D449,D440,F444:F449,"&lt;3"))</f>
        <v/>
      </c>
      <c r="O440" s="142"/>
      <c r="P440" s="131">
        <v>2</v>
      </c>
      <c r="Q440" s="90" t="e">
        <f>IF(ISBLANK(D440),"*",INDEX(D439:D442,MATCH(P440,O439:O442,0)))</f>
        <v>#N/A</v>
      </c>
      <c r="R440" s="91"/>
    </row>
    <row r="441" spans="1:20" ht="13.5" customHeight="1">
      <c r="A441" s="81">
        <v>3</v>
      </c>
      <c r="B441" s="209">
        <v>323</v>
      </c>
      <c r="C441" s="212" t="str">
        <f>IF(ISNA(MATCH(B441,spisak!$F$4:$F$260,0)),"",INDEX(spisak!$C$4:$C$260,MATCH(B441,spisak!$F$4:$F$260,0)))</f>
        <v/>
      </c>
      <c r="D441" s="173" t="str">
        <f>IF(ISNA(MATCH(B441,spisak!$F$4:$F$260,0)),"bye",INDEX(spisak!$B$4:$B$260,MATCH(B441,spisak!$F$4:$F$260,0)))</f>
        <v>bye</v>
      </c>
      <c r="E441" s="574" t="str">
        <f t="array" ref="E441">INDEX(F444:F449,MATCH(D439&amp;D441,C444:C449&amp;D444:D449,0))&amp;"/"&amp;INDEX(E444:E449,MATCH(D439&amp;D441,C444:C449&amp;D444:D449,0))</f>
        <v>/</v>
      </c>
      <c r="F441" s="575"/>
      <c r="G441" s="574" t="str">
        <f t="array" ref="G441">INDEX(F444:F449,MATCH(D440&amp;D441,C444:C449&amp;D444:D449,0))&amp;"/"&amp;INDEX(E444:E449,MATCH(D440&amp;D441,C444:C449&amp;D444:D449,0))</f>
        <v>/</v>
      </c>
      <c r="H441" s="575"/>
      <c r="I441" s="139"/>
      <c r="J441" s="140"/>
      <c r="K441" s="574" t="str">
        <f t="array" ref="K441">INDEX(E444:E449,MATCH(D441&amp;D442,C444:C449&amp;D444:D449,0))&amp;"/"&amp;INDEX(F444:F449,MATCH(D441&amp;D442,C444:C449&amp;D444:D449,0))</f>
        <v>/</v>
      </c>
      <c r="L441" s="575"/>
      <c r="M441" s="141" t="str">
        <f>IF(ISBLANK(partije!$J$2),"",COUNTIFS(C444:C449,D441,E444:E449,3)+COUNTIFS(D444:D449,D441,F444:F449,3))</f>
        <v/>
      </c>
      <c r="N441" s="141" t="str">
        <f>IF(ISBLANK(partije!$J$2),"",COUNTIFS(C444:C449,D441,E444:E449,"&lt;3")+COUNTIFS(D444:D449,D441,F444:F449,"&lt;3"))</f>
        <v/>
      </c>
      <c r="O441" s="142"/>
      <c r="P441" s="131">
        <v>3</v>
      </c>
      <c r="Q441" s="90" t="e">
        <f>IF(ISBLANK(D441),"*",INDEX(D439:D442,MATCH(P441,O439:O442,0)))</f>
        <v>#N/A</v>
      </c>
      <c r="R441" s="91"/>
    </row>
    <row r="442" spans="1:20" ht="13.5" customHeight="1">
      <c r="A442" s="82">
        <v>4</v>
      </c>
      <c r="B442" s="210">
        <v>324</v>
      </c>
      <c r="C442" s="213" t="str">
        <f>IF(ISNA(MATCH(B442,spisak!$F$4:$F$260,0)),"",INDEX(spisak!$C$4:$C$260,MATCH(B442,spisak!$F$4:$F$260,0)))</f>
        <v/>
      </c>
      <c r="D442" s="174" t="str">
        <f>IF(ISNA(MATCH(B442,spisak!$F$4:$F$260,0)),"bye",INDEX(spisak!$B$4:$B$260,MATCH(B442,spisak!$F$4:$F$260,0)))</f>
        <v>bye</v>
      </c>
      <c r="E442" s="576" t="str">
        <f t="array" ref="E442">INDEX(F444:F449,MATCH(D439&amp;D442,C444:C449&amp;D444:D449,0))&amp;"/"&amp;INDEX(E444:E449,MATCH(D439&amp;D442,C444:C449&amp;D444:D449,0))</f>
        <v>/</v>
      </c>
      <c r="F442" s="577"/>
      <c r="G442" s="576" t="str">
        <f t="array" ref="G442">INDEX(F444:F449,MATCH(D440&amp;D442,C444:C449&amp;D444:D449,0))&amp;"/"&amp;INDEX(E444:E449,MATCH(D440&amp;D442,C444:C449&amp;D444:D449,0))</f>
        <v>/</v>
      </c>
      <c r="H442" s="577"/>
      <c r="I442" s="576" t="str">
        <f t="array" ref="I442">INDEX(F444:F449,MATCH(D441&amp;D442,C444:C449&amp;D444:D449,0))&amp;"/"&amp;INDEX(E444:E449,MATCH(D441&amp;D442,C444:C449&amp;D444:D449,0))</f>
        <v>/</v>
      </c>
      <c r="J442" s="577"/>
      <c r="K442" s="139"/>
      <c r="L442" s="140"/>
      <c r="M442" s="143" t="str">
        <f>IF(ISBLANK(partije!$J$2),"",COUNTIFS(C444:C449,D442,E444:E449,3)+COUNTIFS(D444:D449,D442,F444:F449,3))</f>
        <v/>
      </c>
      <c r="N442" s="143" t="str">
        <f>IF(ISBLANK(partije!$J$2),"",COUNTIFS(C444:C449,D442,E444:E449,"&lt;3")+COUNTIFS(D444:D449,D442,F444:F449,"&lt;3"))</f>
        <v/>
      </c>
      <c r="O442" s="144"/>
      <c r="P442" s="131">
        <v>4</v>
      </c>
      <c r="Q442" s="90" t="e">
        <f>IF(ISBLANK(D442),"*",INDEX(D439:D442,MATCH(P442,O439:O442,0)))</f>
        <v>#N/A</v>
      </c>
      <c r="R442" s="91"/>
    </row>
    <row r="443" spans="1:20" ht="13.5" hidden="1" customHeight="1">
      <c r="A443" s="567"/>
      <c r="B443" s="567"/>
      <c r="C443" s="169"/>
      <c r="E443" s="568" t="s">
        <v>10</v>
      </c>
      <c r="F443" s="568"/>
      <c r="G443" s="569" t="s">
        <v>11</v>
      </c>
      <c r="H443" s="569"/>
      <c r="I443" s="570" t="s">
        <v>4</v>
      </c>
      <c r="J443" s="570"/>
      <c r="K443" s="578" t="s">
        <v>12</v>
      </c>
      <c r="L443" s="578"/>
      <c r="M443" s="197" t="s">
        <v>5</v>
      </c>
      <c r="N443" s="197" t="s">
        <v>6</v>
      </c>
      <c r="O443" s="198" t="s">
        <v>8</v>
      </c>
      <c r="P443" s="199" t="s">
        <v>9</v>
      </c>
      <c r="Q443" s="13"/>
      <c r="R443" s="13"/>
      <c r="S443" s="579" t="s">
        <v>125</v>
      </c>
      <c r="T443" s="579"/>
    </row>
    <row r="444" spans="1:20" ht="13.5" hidden="1" customHeight="1">
      <c r="A444" s="95" t="str">
        <f>IF(ISBLANK(partije!D64),"",partije!D64)</f>
        <v/>
      </c>
      <c r="B444" s="96" t="str">
        <f>IF(ISBLANK(partije!E64),"",partije!E64)</f>
        <v/>
      </c>
      <c r="C444" s="147" t="str">
        <f>INDEX(D439:D442,MATCH(S444,A439:A442,0))</f>
        <v>bye</v>
      </c>
      <c r="D444" s="175" t="str">
        <f>INDEX(D439:D442,MATCH(T444,A439:A442,0))</f>
        <v>bye</v>
      </c>
      <c r="E444" s="148" t="str">
        <f>IF(ISBLANK(partije!J64),"",partije!J64)</f>
        <v/>
      </c>
      <c r="F444" s="148" t="str">
        <f>IF(ISBLANK(partije!K64),"",partije!K64)</f>
        <v/>
      </c>
      <c r="G444" s="580" t="str">
        <f>IF(ISBLANK(partije!L64),"",partije!L64)</f>
        <v/>
      </c>
      <c r="H444" s="580"/>
      <c r="I444" s="580" t="str">
        <f>IF(ISBLANK(partije!M64),"",partije!M64)</f>
        <v/>
      </c>
      <c r="J444" s="580"/>
      <c r="K444" s="580" t="str">
        <f>IF(ISBLANK(partije!N64),"",partije!N64)</f>
        <v/>
      </c>
      <c r="L444" s="580" t="str">
        <f>IF(ISBLANK(partije!M64),"",partije!M64)</f>
        <v/>
      </c>
      <c r="M444" s="150" t="str">
        <f>IF(ISBLANK(partije!O64),"",partije!O64)</f>
        <v/>
      </c>
      <c r="N444" s="149" t="str">
        <f>IF(ISBLANK(partije!P64),"",partije!P64)</f>
        <v/>
      </c>
      <c r="O444" s="149" t="str">
        <f>IF(ISBLANK(partije!Q64),"",partije!Q64)</f>
        <v/>
      </c>
      <c r="P444" s="151" t="str">
        <f>IF(ISBLANK(partije!R64),"",partije!R64)</f>
        <v/>
      </c>
      <c r="S444" s="92">
        <f>$S$10</f>
        <v>1</v>
      </c>
      <c r="T444" s="84">
        <f>$T$10</f>
        <v>3</v>
      </c>
    </row>
    <row r="445" spans="1:20" ht="13.5" hidden="1" customHeight="1">
      <c r="A445" s="97" t="str">
        <f>IF(ISBLANK(partije!D65),"",partije!D65)</f>
        <v/>
      </c>
      <c r="B445" s="98" t="str">
        <f>IF(ISBLANK(partije!E65),"",partije!E65)</f>
        <v/>
      </c>
      <c r="C445" s="152" t="str">
        <f>INDEX(D439:D442,MATCH(S445,A439:A442,0))</f>
        <v>bye</v>
      </c>
      <c r="D445" s="176" t="str">
        <f>INDEX(D439:D442,MATCH(T445,A439:A442,0))</f>
        <v>bye</v>
      </c>
      <c r="E445" s="153" t="str">
        <f>IF(ISBLANK(partije!J65),"",partije!J65)</f>
        <v/>
      </c>
      <c r="F445" s="153" t="str">
        <f>IF(ISBLANK(partije!K65),"",partije!K65)</f>
        <v/>
      </c>
      <c r="G445" s="581" t="str">
        <f>IF(ISBLANK(partije!L65),"",partije!L65)</f>
        <v/>
      </c>
      <c r="H445" s="581"/>
      <c r="I445" s="581" t="str">
        <f>IF(ISBLANK(partije!M65),"",partije!M65)</f>
        <v/>
      </c>
      <c r="J445" s="581"/>
      <c r="K445" s="581" t="str">
        <f>IF(ISBLANK(partije!N65),"",partije!N65)</f>
        <v/>
      </c>
      <c r="L445" s="581" t="str">
        <f>IF(ISBLANK(partije!M65),"",partije!M65)</f>
        <v/>
      </c>
      <c r="M445" s="155" t="str">
        <f>IF(ISBLANK(partije!O65),"",partije!O65)</f>
        <v/>
      </c>
      <c r="N445" s="154" t="str">
        <f>IF(ISBLANK(partije!P65),"",partije!P65)</f>
        <v/>
      </c>
      <c r="O445" s="154" t="str">
        <f>IF(ISBLANK(partije!Q65),"",partije!Q65)</f>
        <v/>
      </c>
      <c r="P445" s="156" t="str">
        <f>IF(ISBLANK(partije!R65),"",partije!R65)</f>
        <v/>
      </c>
      <c r="S445" s="93">
        <f>$S$11</f>
        <v>2</v>
      </c>
      <c r="T445" s="85">
        <f>$T$11</f>
        <v>4</v>
      </c>
    </row>
    <row r="446" spans="1:20" ht="13.5" hidden="1" customHeight="1">
      <c r="A446" s="97" t="str">
        <f>IF(ISBLANK(partije!D130),"",partije!D130)</f>
        <v/>
      </c>
      <c r="B446" s="98" t="str">
        <f>IF(ISBLANK(partije!E130),"",partije!E130)</f>
        <v/>
      </c>
      <c r="C446" s="152" t="str">
        <f>INDEX(D439:D442,MATCH(S446,A439:A442,0))</f>
        <v>bye</v>
      </c>
      <c r="D446" s="176" t="str">
        <f>INDEX(D439:D442,MATCH(T446,A439:A442,0))</f>
        <v>bye</v>
      </c>
      <c r="E446" s="153" t="str">
        <f>IF(ISBLANK(partije!J130),"",partije!J130)</f>
        <v/>
      </c>
      <c r="F446" s="153" t="str">
        <f>IF(ISBLANK(partije!K130),"",partije!K130)</f>
        <v/>
      </c>
      <c r="G446" s="581" t="str">
        <f>IF(ISBLANK(partije!L130),"",partije!L130)</f>
        <v/>
      </c>
      <c r="H446" s="581"/>
      <c r="I446" s="581" t="str">
        <f>IF(ISBLANK(partije!M130),"",partije!M130)</f>
        <v/>
      </c>
      <c r="J446" s="581"/>
      <c r="K446" s="581" t="str">
        <f>IF(ISBLANK(partije!N130),"",partije!N130)</f>
        <v/>
      </c>
      <c r="L446" s="581" t="str">
        <f>IF(ISBLANK(partije!M130),"",partije!M130)</f>
        <v/>
      </c>
      <c r="M446" s="155" t="str">
        <f>IF(ISBLANK(partije!O130),"",partije!O130)</f>
        <v/>
      </c>
      <c r="N446" s="154" t="str">
        <f>IF(ISBLANK(partije!P130),"",partije!P130)</f>
        <v/>
      </c>
      <c r="O446" s="154" t="str">
        <f>IF(ISBLANK(partije!Q130),"",partije!Q130)</f>
        <v/>
      </c>
      <c r="P446" s="156" t="str">
        <f>IF(ISBLANK(partije!R130),"",partije!R130)</f>
        <v/>
      </c>
      <c r="S446" s="93">
        <f>$S$12</f>
        <v>1</v>
      </c>
      <c r="T446" s="85">
        <f>$T$12</f>
        <v>2</v>
      </c>
    </row>
    <row r="447" spans="1:20" ht="13.5" hidden="1" customHeight="1">
      <c r="A447" s="97" t="str">
        <f>IF(ISBLANK(partije!D131),"",partije!D131)</f>
        <v/>
      </c>
      <c r="B447" s="98" t="str">
        <f>IF(ISBLANK(partije!E131),"",partije!E131)</f>
        <v/>
      </c>
      <c r="C447" s="152" t="str">
        <f>INDEX(D439:D442,MATCH(S447,A439:A442,0))</f>
        <v>bye</v>
      </c>
      <c r="D447" s="176" t="str">
        <f>INDEX(D439:D442,MATCH(T447,A439:A442,0))</f>
        <v>bye</v>
      </c>
      <c r="E447" s="153" t="str">
        <f>IF(ISBLANK(partije!J131),"",partije!J131)</f>
        <v/>
      </c>
      <c r="F447" s="153" t="str">
        <f>IF(ISBLANK(partije!K131),"",partije!K131)</f>
        <v/>
      </c>
      <c r="G447" s="581" t="str">
        <f>IF(ISBLANK(partije!L131),"",partije!L131)</f>
        <v/>
      </c>
      <c r="H447" s="581"/>
      <c r="I447" s="581" t="str">
        <f>IF(ISBLANK(partije!M131),"",partije!M131)</f>
        <v/>
      </c>
      <c r="J447" s="581"/>
      <c r="K447" s="581" t="str">
        <f>IF(ISBLANK(partije!N131),"",partije!N131)</f>
        <v/>
      </c>
      <c r="L447" s="581" t="str">
        <f>IF(ISBLANK(partije!M131),"",partije!M131)</f>
        <v/>
      </c>
      <c r="M447" s="155" t="str">
        <f>IF(ISBLANK(partije!O131),"",partije!O131)</f>
        <v/>
      </c>
      <c r="N447" s="154" t="str">
        <f>IF(ISBLANK(partije!P131),"",partije!P131)</f>
        <v/>
      </c>
      <c r="O447" s="154" t="str">
        <f>IF(ISBLANK(partije!Q131),"",partije!Q131)</f>
        <v/>
      </c>
      <c r="P447" s="156" t="str">
        <f>IF(ISBLANK(partije!R131),"",partije!R131)</f>
        <v/>
      </c>
      <c r="S447" s="93">
        <f>$S$13</f>
        <v>3</v>
      </c>
      <c r="T447" s="85">
        <f>$T$13</f>
        <v>4</v>
      </c>
    </row>
    <row r="448" spans="1:20" ht="13.5" hidden="1" customHeight="1">
      <c r="A448" s="97" t="str">
        <f>IF(ISBLANK(partije!D196),"",partije!D196)</f>
        <v/>
      </c>
      <c r="B448" s="98" t="str">
        <f>IF(ISBLANK(partije!E196),"",partije!E196)</f>
        <v/>
      </c>
      <c r="C448" s="152" t="str">
        <f>INDEX(D439:D442,MATCH(S448,A439:A442,0))</f>
        <v>bye</v>
      </c>
      <c r="D448" s="176" t="str">
        <f>INDEX(D439:D442,MATCH(T448,A439:A442,0))</f>
        <v>bye</v>
      </c>
      <c r="E448" s="153" t="str">
        <f>IF(ISBLANK(partije!J196),"",partije!J196)</f>
        <v/>
      </c>
      <c r="F448" s="153" t="str">
        <f>IF(ISBLANK(partije!K196),"",partije!K196)</f>
        <v/>
      </c>
      <c r="G448" s="581" t="str">
        <f>IF(ISBLANK(partije!L196),"",partije!L196)</f>
        <v/>
      </c>
      <c r="H448" s="581"/>
      <c r="I448" s="581" t="str">
        <f>IF(ISBLANK(partije!M196),"",partije!M196)</f>
        <v/>
      </c>
      <c r="J448" s="581"/>
      <c r="K448" s="581" t="str">
        <f>IF(ISBLANK(partije!N196),"",partije!N196)</f>
        <v/>
      </c>
      <c r="L448" s="581" t="str">
        <f>IF(ISBLANK(partije!M196),"",partije!M196)</f>
        <v/>
      </c>
      <c r="M448" s="155" t="str">
        <f>IF(ISBLANK(partije!O196),"",partije!O196)</f>
        <v/>
      </c>
      <c r="N448" s="154" t="str">
        <f>IF(ISBLANK(partije!P196),"",partije!P196)</f>
        <v/>
      </c>
      <c r="O448" s="154" t="str">
        <f>IF(ISBLANK(partije!Q196),"",partije!Q196)</f>
        <v/>
      </c>
      <c r="P448" s="156" t="str">
        <f>IF(ISBLANK(partije!R196),"",partije!R196)</f>
        <v/>
      </c>
      <c r="S448" s="93">
        <f>$S$14</f>
        <v>1</v>
      </c>
      <c r="T448" s="85">
        <f>$T$14</f>
        <v>4</v>
      </c>
    </row>
    <row r="449" spans="1:20" ht="13.5" hidden="1" customHeight="1">
      <c r="A449" s="99" t="str">
        <f>IF(ISBLANK(partije!D197),"",partije!D197)</f>
        <v/>
      </c>
      <c r="B449" s="100" t="str">
        <f>IF(ISBLANK(partije!E197),"",partije!E197)</f>
        <v/>
      </c>
      <c r="C449" s="157" t="str">
        <f>INDEX(D439:D442,MATCH(S449,A439:A442,0))</f>
        <v>bye</v>
      </c>
      <c r="D449" s="177" t="str">
        <f>INDEX(D439:D442,MATCH(T449,A439:A442,0))</f>
        <v>bye</v>
      </c>
      <c r="E449" s="158" t="str">
        <f>IF(ISBLANK(partije!J197),"",partije!J197)</f>
        <v/>
      </c>
      <c r="F449" s="158" t="str">
        <f>IF(ISBLANK(partije!K197),"",partije!K197)</f>
        <v/>
      </c>
      <c r="G449" s="571" t="str">
        <f>IF(ISBLANK(partije!L197),"",partije!L197)</f>
        <v/>
      </c>
      <c r="H449" s="571"/>
      <c r="I449" s="571" t="str">
        <f>IF(ISBLANK(partije!M197),"",partije!M197)</f>
        <v/>
      </c>
      <c r="J449" s="571"/>
      <c r="K449" s="571" t="str">
        <f>IF(ISBLANK(partije!N197),"",partije!N197)</f>
        <v/>
      </c>
      <c r="L449" s="571" t="str">
        <f>IF(ISBLANK(partije!M197),"",partije!M197)</f>
        <v/>
      </c>
      <c r="M449" s="160" t="str">
        <f>IF(ISBLANK(partije!O197),"",partije!O197)</f>
        <v/>
      </c>
      <c r="N449" s="159" t="str">
        <f>IF(ISBLANK(partije!P197),"",partije!P197)</f>
        <v/>
      </c>
      <c r="O449" s="159" t="str">
        <f>IF(ISBLANK(partije!Q197),"",partije!Q197)</f>
        <v/>
      </c>
      <c r="P449" s="161" t="str">
        <f>IF(ISBLANK(partije!R197),"",partije!R197)</f>
        <v/>
      </c>
      <c r="S449" s="94">
        <f>$S$15</f>
        <v>2</v>
      </c>
      <c r="T449" s="86">
        <f>$T$15</f>
        <v>3</v>
      </c>
    </row>
    <row r="451" spans="1:20" ht="13.5" customHeight="1">
      <c r="B451" s="12"/>
      <c r="C451" s="168"/>
      <c r="D451" s="145" t="s">
        <v>91</v>
      </c>
      <c r="E451" s="132"/>
      <c r="F451" s="132"/>
      <c r="G451" s="132"/>
      <c r="H451" s="132"/>
      <c r="I451" s="133"/>
      <c r="J451" s="133"/>
      <c r="K451" s="132"/>
      <c r="L451" s="132"/>
      <c r="M451" s="132"/>
      <c r="N451" s="134"/>
      <c r="O451" s="135"/>
      <c r="P451" s="132"/>
      <c r="Q451" s="13"/>
      <c r="R451" s="13"/>
    </row>
    <row r="452" spans="1:20" ht="13.5" customHeight="1">
      <c r="B452" s="208" t="s">
        <v>0</v>
      </c>
      <c r="C452" s="211"/>
      <c r="D452" s="172" t="s">
        <v>1</v>
      </c>
      <c r="E452" s="572">
        <v>1</v>
      </c>
      <c r="F452" s="572"/>
      <c r="G452" s="572">
        <v>2</v>
      </c>
      <c r="H452" s="572"/>
      <c r="I452" s="573">
        <v>3</v>
      </c>
      <c r="J452" s="573"/>
      <c r="K452" s="572">
        <v>4</v>
      </c>
      <c r="L452" s="572"/>
      <c r="M452" s="136" t="s">
        <v>2</v>
      </c>
      <c r="N452" s="136" t="s">
        <v>3</v>
      </c>
      <c r="O452" s="137" t="s">
        <v>7</v>
      </c>
      <c r="P452" s="138"/>
      <c r="Q452" s="49" t="s">
        <v>179</v>
      </c>
      <c r="R452" s="50"/>
    </row>
    <row r="453" spans="1:20" ht="13.5" customHeight="1">
      <c r="A453" s="81">
        <v>1</v>
      </c>
      <c r="B453" s="209">
        <v>331</v>
      </c>
      <c r="C453" s="212" t="str">
        <f>IF(ISNA(MATCH(B453,spisak!$F$4:$F$260,0)),"",INDEX(spisak!$C$4:$C$260,MATCH(B453,spisak!$F$4:$F$260,0)))</f>
        <v/>
      </c>
      <c r="D453" s="173" t="str">
        <f>IF(ISNA(MATCH(B453,spisak!$F$4:$F$260,0)),"bye",INDEX(spisak!$B$4:$B$260,MATCH(B453,spisak!$F$4:$F$260,0)))</f>
        <v>bye</v>
      </c>
      <c r="E453" s="139"/>
      <c r="F453" s="140"/>
      <c r="G453" s="574" t="str">
        <f t="array" ref="G453">INDEX(E458:E463,MATCH(D453&amp;D454,C458:C463&amp;D458:D463,0))&amp;"/"&amp;INDEX(F458:F463,MATCH(D453&amp;D454,C458:C463&amp;D458:D463,0))</f>
        <v>/</v>
      </c>
      <c r="H453" s="575"/>
      <c r="I453" s="574" t="str">
        <f t="array" ref="I453">INDEX(E458:E463,MATCH(D453&amp;D455,C458:C463&amp;D458:D463,0))&amp;"/"&amp;INDEX(F458:F463,MATCH(D453&amp;D455,C458:C463&amp;D458:D463,0))</f>
        <v>/</v>
      </c>
      <c r="J453" s="575"/>
      <c r="K453" s="574" t="str">
        <f t="array" ref="K453">INDEX(E458:E463,MATCH(D453&amp;D456,C458:C463&amp;D458:D463,0))&amp;"/"&amp;INDEX(F458:F463,MATCH(D453&amp;D456,C458:C463&amp;D458:D463,0))</f>
        <v>/</v>
      </c>
      <c r="L453" s="575"/>
      <c r="M453" s="141" t="str">
        <f>IF(ISBLANK(partije!$J$2),"",COUNTIFS(C458:C463,D453,E458:E463,3)+COUNTIFS(D458:D463,D453,F458:F463,3))</f>
        <v/>
      </c>
      <c r="N453" s="141" t="str">
        <f>IF(ISBLANK(partije!$J$2),"",COUNTIFS(C458:C463,D453,E458:E463,"&lt;3")+COUNTIFS(D458:D463,D453,F458:F463,"&lt;3"))</f>
        <v/>
      </c>
      <c r="O453" s="142"/>
      <c r="P453" s="131">
        <v>1</v>
      </c>
      <c r="Q453" s="88" t="e">
        <f>IF(ISBLANK(D453),"*",INDEX(D453:D456,MATCH(P453,O453:O456,0)))</f>
        <v>#N/A</v>
      </c>
      <c r="R453" s="89"/>
    </row>
    <row r="454" spans="1:20" ht="13.5" customHeight="1">
      <c r="A454" s="81">
        <v>2</v>
      </c>
      <c r="B454" s="209">
        <v>332</v>
      </c>
      <c r="C454" s="212" t="str">
        <f>IF(ISNA(MATCH(B454,spisak!$F$4:$F$260,0)),"",INDEX(spisak!$C$4:$C$260,MATCH(B454,spisak!$F$4:$F$260,0)))</f>
        <v/>
      </c>
      <c r="D454" s="173" t="str">
        <f>IF(ISNA(MATCH(B454,spisak!$F$4:$F$260,0)),"bye",INDEX(spisak!$B$4:$B$260,MATCH(B454,spisak!$F$4:$F$260,0)))</f>
        <v>bye</v>
      </c>
      <c r="E454" s="574" t="str">
        <f t="array" ref="E454">INDEX(F458:F463,MATCH(D453&amp;D454,C458:C463&amp;D458:D463,0))&amp;"/"&amp;INDEX(E458:E463,MATCH(D453&amp;D454,C458:C463&amp;D458:D463,0))</f>
        <v>/</v>
      </c>
      <c r="F454" s="575"/>
      <c r="G454" s="139"/>
      <c r="H454" s="140"/>
      <c r="I454" s="574" t="str">
        <f t="array" ref="I454">INDEX(E458:E463,MATCH(D454&amp;D455,C458:C463&amp;D458:D463,0))&amp;"/"&amp;INDEX(F458:F463,MATCH(D454&amp;D455,C458:C463&amp;D458:D463,0))</f>
        <v>/</v>
      </c>
      <c r="J454" s="575"/>
      <c r="K454" s="574" t="str">
        <f t="array" ref="K454">INDEX(E458:E463,MATCH(D454&amp;D456,C458:C463&amp;D458:D463,0))&amp;"/"&amp;INDEX(F458:F463,MATCH(D454&amp;D456,C458:C463&amp;D458:D463,0))</f>
        <v>/</v>
      </c>
      <c r="L454" s="575"/>
      <c r="M454" s="141" t="str">
        <f>IF(ISBLANK(partije!$J$2),"",COUNTIFS(C458:C463,D454,E458:E463,3)+COUNTIFS(D458:D463,D454,F458:F463,3))</f>
        <v/>
      </c>
      <c r="N454" s="141" t="str">
        <f>IF(ISBLANK(partije!$J$2),"",COUNTIFS(C458:C463,D454,E458:E463,"&lt;3")+COUNTIFS(D458:D463,D454,F458:F463,"&lt;3"))</f>
        <v/>
      </c>
      <c r="O454" s="142"/>
      <c r="P454" s="131">
        <v>2</v>
      </c>
      <c r="Q454" s="90" t="e">
        <f>IF(ISBLANK(D454),"*",INDEX(D453:D456,MATCH(P454,O453:O456,0)))</f>
        <v>#N/A</v>
      </c>
      <c r="R454" s="91"/>
    </row>
    <row r="455" spans="1:20" ht="13.5" customHeight="1">
      <c r="A455" s="81">
        <v>3</v>
      </c>
      <c r="B455" s="209">
        <v>333</v>
      </c>
      <c r="C455" s="212" t="str">
        <f>IF(ISNA(MATCH(B455,spisak!$F$4:$F$260,0)),"",INDEX(spisak!$C$4:$C$260,MATCH(B455,spisak!$F$4:$F$260,0)))</f>
        <v/>
      </c>
      <c r="D455" s="173" t="str">
        <f>IF(ISNA(MATCH(B455,spisak!$F$4:$F$260,0)),"bye",INDEX(spisak!$B$4:$B$260,MATCH(B455,spisak!$F$4:$F$260,0)))</f>
        <v>bye</v>
      </c>
      <c r="E455" s="574" t="str">
        <f t="array" ref="E455">INDEX(F458:F463,MATCH(D453&amp;D455,C458:C463&amp;D458:D463,0))&amp;"/"&amp;INDEX(E458:E463,MATCH(D453&amp;D455,C458:C463&amp;D458:D463,0))</f>
        <v>/</v>
      </c>
      <c r="F455" s="575"/>
      <c r="G455" s="574" t="str">
        <f t="array" ref="G455">INDEX(F458:F463,MATCH(D454&amp;D455,C458:C463&amp;D458:D463,0))&amp;"/"&amp;INDEX(E458:E463,MATCH(D454&amp;D455,C458:C463&amp;D458:D463,0))</f>
        <v>/</v>
      </c>
      <c r="H455" s="575"/>
      <c r="I455" s="139"/>
      <c r="J455" s="140"/>
      <c r="K455" s="574" t="str">
        <f t="array" ref="K455">INDEX(E458:E463,MATCH(D455&amp;D456,C458:C463&amp;D458:D463,0))&amp;"/"&amp;INDEX(F458:F463,MATCH(D455&amp;D456,C458:C463&amp;D458:D463,0))</f>
        <v>/</v>
      </c>
      <c r="L455" s="575"/>
      <c r="M455" s="141" t="str">
        <f>IF(ISBLANK(partije!$J$2),"",COUNTIFS(C458:C463,D455,E458:E463,3)+COUNTIFS(D458:D463,D455,F458:F463,3))</f>
        <v/>
      </c>
      <c r="N455" s="141" t="str">
        <f>IF(ISBLANK(partije!$J$2),"",COUNTIFS(C458:C463,D455,E458:E463,"&lt;3")+COUNTIFS(D458:D463,D455,F458:F463,"&lt;3"))</f>
        <v/>
      </c>
      <c r="O455" s="142"/>
      <c r="P455" s="131">
        <v>3</v>
      </c>
      <c r="Q455" s="90" t="e">
        <f>IF(ISBLANK(D455),"*",INDEX(D453:D456,MATCH(P455,O453:O456,0)))</f>
        <v>#N/A</v>
      </c>
      <c r="R455" s="91"/>
    </row>
    <row r="456" spans="1:20" ht="13.5" customHeight="1">
      <c r="A456" s="82">
        <v>4</v>
      </c>
      <c r="B456" s="210">
        <v>334</v>
      </c>
      <c r="C456" s="213" t="str">
        <f>IF(ISNA(MATCH(B456,spisak!$F$4:$F$260,0)),"",INDEX(spisak!$C$4:$C$260,MATCH(B456,spisak!$F$4:$F$260,0)))</f>
        <v/>
      </c>
      <c r="D456" s="174" t="str">
        <f>IF(ISNA(MATCH(B456,spisak!$F$4:$F$260,0)),"bye",INDEX(spisak!$B$4:$B$260,MATCH(B456,spisak!$F$4:$F$260,0)))</f>
        <v>bye</v>
      </c>
      <c r="E456" s="576" t="str">
        <f t="array" ref="E456">INDEX(F458:F463,MATCH(D453&amp;D456,C458:C463&amp;D458:D463,0))&amp;"/"&amp;INDEX(E458:E463,MATCH(D453&amp;D456,C458:C463&amp;D458:D463,0))</f>
        <v>/</v>
      </c>
      <c r="F456" s="577"/>
      <c r="G456" s="576" t="str">
        <f t="array" ref="G456">INDEX(F458:F463,MATCH(D454&amp;D456,C458:C463&amp;D458:D463,0))&amp;"/"&amp;INDEX(E458:E463,MATCH(D454&amp;D456,C458:C463&amp;D458:D463,0))</f>
        <v>/</v>
      </c>
      <c r="H456" s="577"/>
      <c r="I456" s="576" t="str">
        <f t="array" ref="I456">INDEX(F458:F463,MATCH(D455&amp;D456,C458:C463&amp;D458:D463,0))&amp;"/"&amp;INDEX(E458:E463,MATCH(D455&amp;D456,C458:C463&amp;D458:D463,0))</f>
        <v>/</v>
      </c>
      <c r="J456" s="577"/>
      <c r="K456" s="139"/>
      <c r="L456" s="140"/>
      <c r="M456" s="143" t="str">
        <f>IF(ISBLANK(partije!$J$2),"",COUNTIFS(C458:C463,D456,E458:E463,3)+COUNTIFS(D458:D463,D456,F458:F463,3))</f>
        <v/>
      </c>
      <c r="N456" s="143" t="str">
        <f>IF(ISBLANK(partije!$J$2),"",COUNTIFS(C458:C463,D456,E458:E463,"&lt;3")+COUNTIFS(D458:D463,D456,F458:F463,"&lt;3"))</f>
        <v/>
      </c>
      <c r="O456" s="144"/>
      <c r="P456" s="131">
        <v>4</v>
      </c>
      <c r="Q456" s="90" t="e">
        <f>IF(ISBLANK(D456),"*",INDEX(D453:D456,MATCH(P456,O453:O456,0)))</f>
        <v>#N/A</v>
      </c>
      <c r="R456" s="91"/>
    </row>
    <row r="457" spans="1:20" ht="13.5" hidden="1" customHeight="1">
      <c r="A457" s="567"/>
      <c r="B457" s="567"/>
      <c r="C457" s="169"/>
      <c r="E457" s="568" t="s">
        <v>10</v>
      </c>
      <c r="F457" s="568"/>
      <c r="G457" s="569" t="s">
        <v>11</v>
      </c>
      <c r="H457" s="569"/>
      <c r="I457" s="570" t="s">
        <v>4</v>
      </c>
      <c r="J457" s="570"/>
      <c r="K457" s="578" t="s">
        <v>12</v>
      </c>
      <c r="L457" s="578"/>
      <c r="M457" s="197" t="s">
        <v>5</v>
      </c>
      <c r="N457" s="197" t="s">
        <v>6</v>
      </c>
      <c r="O457" s="198" t="s">
        <v>8</v>
      </c>
      <c r="P457" s="199" t="s">
        <v>9</v>
      </c>
      <c r="Q457" s="13"/>
      <c r="R457" s="13"/>
      <c r="S457" s="579" t="s">
        <v>125</v>
      </c>
      <c r="T457" s="579"/>
    </row>
    <row r="458" spans="1:20" ht="13.5" hidden="1" customHeight="1">
      <c r="A458" s="95" t="str">
        <f>IF(ISBLANK(partije!D66),"",partije!D66)</f>
        <v/>
      </c>
      <c r="B458" s="96" t="str">
        <f>IF(ISBLANK(partije!E66),"",partije!E66)</f>
        <v/>
      </c>
      <c r="C458" s="147" t="str">
        <f>INDEX(D453:D456,MATCH(S458,A453:A456,0))</f>
        <v>bye</v>
      </c>
      <c r="D458" s="175" t="str">
        <f>INDEX(D453:D456,MATCH(T458,A453:A456,0))</f>
        <v>bye</v>
      </c>
      <c r="E458" s="148" t="str">
        <f>IF(ISBLANK(partije!J66),"",partije!J66)</f>
        <v/>
      </c>
      <c r="F458" s="148" t="str">
        <f>IF(ISBLANK(partije!K66),"",partije!K66)</f>
        <v/>
      </c>
      <c r="G458" s="580" t="str">
        <f>IF(ISBLANK(partije!L66),"",partije!L66)</f>
        <v/>
      </c>
      <c r="H458" s="580"/>
      <c r="I458" s="580" t="str">
        <f>IF(ISBLANK(partije!M66),"",partije!M66)</f>
        <v/>
      </c>
      <c r="J458" s="580"/>
      <c r="K458" s="580" t="str">
        <f>IF(ISBLANK(partije!N66),"",partije!N66)</f>
        <v/>
      </c>
      <c r="L458" s="580" t="str">
        <f>IF(ISBLANK(partije!M66),"",partije!M66)</f>
        <v/>
      </c>
      <c r="M458" s="150" t="str">
        <f>IF(ISBLANK(partije!O66),"",partije!O66)</f>
        <v/>
      </c>
      <c r="N458" s="149" t="str">
        <f>IF(ISBLANK(partije!P66),"",partije!P66)</f>
        <v/>
      </c>
      <c r="O458" s="149" t="str">
        <f>IF(ISBLANK(partije!Q66),"",partije!Q66)</f>
        <v/>
      </c>
      <c r="P458" s="151" t="str">
        <f>IF(ISBLANK(partije!R66),"",partije!R66)</f>
        <v/>
      </c>
      <c r="S458" s="92">
        <f>$S$10</f>
        <v>1</v>
      </c>
      <c r="T458" s="84">
        <f>$T$10</f>
        <v>3</v>
      </c>
    </row>
    <row r="459" spans="1:20" ht="13.5" hidden="1" customHeight="1">
      <c r="A459" s="97" t="str">
        <f>IF(ISBLANK(partije!D67),"",partije!D67)</f>
        <v/>
      </c>
      <c r="B459" s="98" t="str">
        <f>IF(ISBLANK(partije!E67),"",partije!E67)</f>
        <v/>
      </c>
      <c r="C459" s="152" t="str">
        <f>INDEX(D453:D456,MATCH(S459,A453:A456,0))</f>
        <v>bye</v>
      </c>
      <c r="D459" s="176" t="str">
        <f>INDEX(D453:D456,MATCH(T459,A453:A456,0))</f>
        <v>bye</v>
      </c>
      <c r="E459" s="153" t="str">
        <f>IF(ISBLANK(partije!J67),"",partije!J67)</f>
        <v/>
      </c>
      <c r="F459" s="153" t="str">
        <f>IF(ISBLANK(partije!K67),"",partije!K67)</f>
        <v/>
      </c>
      <c r="G459" s="581" t="str">
        <f>IF(ISBLANK(partije!L67),"",partije!L67)</f>
        <v/>
      </c>
      <c r="H459" s="581"/>
      <c r="I459" s="581" t="str">
        <f>IF(ISBLANK(partije!M67),"",partije!M67)</f>
        <v/>
      </c>
      <c r="J459" s="581"/>
      <c r="K459" s="581" t="str">
        <f>IF(ISBLANK(partije!N67),"",partije!N67)</f>
        <v/>
      </c>
      <c r="L459" s="581" t="str">
        <f>IF(ISBLANK(partije!M67),"",partije!M67)</f>
        <v/>
      </c>
      <c r="M459" s="155" t="str">
        <f>IF(ISBLANK(partije!O67),"",partije!O67)</f>
        <v/>
      </c>
      <c r="N459" s="154" t="str">
        <f>IF(ISBLANK(partije!P67),"",partije!P67)</f>
        <v/>
      </c>
      <c r="O459" s="154" t="str">
        <f>IF(ISBLANK(partije!Q67),"",partije!Q67)</f>
        <v/>
      </c>
      <c r="P459" s="156" t="str">
        <f>IF(ISBLANK(partije!R67),"",partije!R67)</f>
        <v/>
      </c>
      <c r="S459" s="93">
        <f>$S$11</f>
        <v>2</v>
      </c>
      <c r="T459" s="85">
        <f>$T$11</f>
        <v>4</v>
      </c>
    </row>
    <row r="460" spans="1:20" ht="13.5" hidden="1" customHeight="1">
      <c r="A460" s="97" t="str">
        <f>IF(ISBLANK(partije!D132),"",partije!D132)</f>
        <v/>
      </c>
      <c r="B460" s="98" t="str">
        <f>IF(ISBLANK(partije!E132),"",partije!E132)</f>
        <v/>
      </c>
      <c r="C460" s="152" t="str">
        <f>INDEX(D453:D456,MATCH(S460,A453:A456,0))</f>
        <v>bye</v>
      </c>
      <c r="D460" s="176" t="str">
        <f>INDEX(D453:D456,MATCH(T460,A453:A456,0))</f>
        <v>bye</v>
      </c>
      <c r="E460" s="153" t="str">
        <f>IF(ISBLANK(partije!J132),"",partije!J132)</f>
        <v/>
      </c>
      <c r="F460" s="153" t="str">
        <f>IF(ISBLANK(partije!K132),"",partije!K132)</f>
        <v/>
      </c>
      <c r="G460" s="581" t="str">
        <f>IF(ISBLANK(partije!L132),"",partije!L132)</f>
        <v/>
      </c>
      <c r="H460" s="581"/>
      <c r="I460" s="581" t="str">
        <f>IF(ISBLANK(partije!M132),"",partije!M132)</f>
        <v/>
      </c>
      <c r="J460" s="581"/>
      <c r="K460" s="581" t="str">
        <f>IF(ISBLANK(partije!N132),"",partije!N132)</f>
        <v/>
      </c>
      <c r="L460" s="581" t="str">
        <f>IF(ISBLANK(partije!M132),"",partije!M132)</f>
        <v/>
      </c>
      <c r="M460" s="155" t="str">
        <f>IF(ISBLANK(partije!O132),"",partije!O132)</f>
        <v/>
      </c>
      <c r="N460" s="154" t="str">
        <f>IF(ISBLANK(partije!P132),"",partije!P132)</f>
        <v/>
      </c>
      <c r="O460" s="154" t="str">
        <f>IF(ISBLANK(partije!Q132),"",partije!Q132)</f>
        <v/>
      </c>
      <c r="P460" s="156" t="str">
        <f>IF(ISBLANK(partije!R132),"",partije!R132)</f>
        <v/>
      </c>
      <c r="S460" s="93">
        <f>$S$12</f>
        <v>1</v>
      </c>
      <c r="T460" s="85">
        <f>$T$12</f>
        <v>2</v>
      </c>
    </row>
    <row r="461" spans="1:20" ht="13.5" hidden="1" customHeight="1">
      <c r="A461" s="97" t="str">
        <f>IF(ISBLANK(partije!D133),"",partije!D133)</f>
        <v/>
      </c>
      <c r="B461" s="98" t="str">
        <f>IF(ISBLANK(partije!E133),"",partije!E133)</f>
        <v/>
      </c>
      <c r="C461" s="152" t="str">
        <f>INDEX(D453:D456,MATCH(S461,A453:A456,0))</f>
        <v>bye</v>
      </c>
      <c r="D461" s="176" t="str">
        <f>INDEX(D453:D456,MATCH(T461,A453:A456,0))</f>
        <v>bye</v>
      </c>
      <c r="E461" s="153" t="str">
        <f>IF(ISBLANK(partije!J133),"",partije!J133)</f>
        <v/>
      </c>
      <c r="F461" s="153" t="str">
        <f>IF(ISBLANK(partije!K133),"",partije!K133)</f>
        <v/>
      </c>
      <c r="G461" s="581" t="str">
        <f>IF(ISBLANK(partije!L133),"",partije!L133)</f>
        <v/>
      </c>
      <c r="H461" s="581"/>
      <c r="I461" s="581" t="str">
        <f>IF(ISBLANK(partije!M133),"",partije!M133)</f>
        <v/>
      </c>
      <c r="J461" s="581"/>
      <c r="K461" s="581" t="str">
        <f>IF(ISBLANK(partije!N133),"",partije!N133)</f>
        <v/>
      </c>
      <c r="L461" s="581" t="str">
        <f>IF(ISBLANK(partije!M133),"",partije!M133)</f>
        <v/>
      </c>
      <c r="M461" s="155" t="str">
        <f>IF(ISBLANK(partije!O133),"",partije!O133)</f>
        <v/>
      </c>
      <c r="N461" s="154" t="str">
        <f>IF(ISBLANK(partije!P133),"",partije!P133)</f>
        <v/>
      </c>
      <c r="O461" s="154" t="str">
        <f>IF(ISBLANK(partije!Q133),"",partije!Q133)</f>
        <v/>
      </c>
      <c r="P461" s="156" t="str">
        <f>IF(ISBLANK(partije!R133),"",partije!R133)</f>
        <v/>
      </c>
      <c r="S461" s="93">
        <f>$S$13</f>
        <v>3</v>
      </c>
      <c r="T461" s="85">
        <f>$T$13</f>
        <v>4</v>
      </c>
    </row>
    <row r="462" spans="1:20" ht="13.5" hidden="1" customHeight="1">
      <c r="A462" s="97" t="str">
        <f>IF(ISBLANK(partije!D198),"",partije!D198)</f>
        <v/>
      </c>
      <c r="B462" s="98" t="str">
        <f>IF(ISBLANK(partije!E198),"",partije!E198)</f>
        <v/>
      </c>
      <c r="C462" s="152" t="str">
        <f>INDEX(D453:D456,MATCH(S462,A453:A456,0))</f>
        <v>bye</v>
      </c>
      <c r="D462" s="176" t="str">
        <f>INDEX(D453:D456,MATCH(T462,A453:A456,0))</f>
        <v>bye</v>
      </c>
      <c r="E462" s="153" t="str">
        <f>IF(ISBLANK(partije!J198),"",partije!J198)</f>
        <v/>
      </c>
      <c r="F462" s="153" t="str">
        <f>IF(ISBLANK(partije!K198),"",partije!K198)</f>
        <v/>
      </c>
      <c r="G462" s="581" t="str">
        <f>IF(ISBLANK(partije!L198),"",partije!L198)</f>
        <v/>
      </c>
      <c r="H462" s="581"/>
      <c r="I462" s="581" t="str">
        <f>IF(ISBLANK(partije!M198),"",partije!M198)</f>
        <v/>
      </c>
      <c r="J462" s="581"/>
      <c r="K462" s="581" t="str">
        <f>IF(ISBLANK(partije!N198),"",partije!N198)</f>
        <v/>
      </c>
      <c r="L462" s="581" t="str">
        <f>IF(ISBLANK(partije!M198),"",partije!M198)</f>
        <v/>
      </c>
      <c r="M462" s="155" t="str">
        <f>IF(ISBLANK(partije!O198),"",partije!O198)</f>
        <v/>
      </c>
      <c r="N462" s="154" t="str">
        <f>IF(ISBLANK(partije!P198),"",partije!P198)</f>
        <v/>
      </c>
      <c r="O462" s="154" t="str">
        <f>IF(ISBLANK(partije!Q198),"",partije!Q198)</f>
        <v/>
      </c>
      <c r="P462" s="156" t="str">
        <f>IF(ISBLANK(partije!R198),"",partije!R198)</f>
        <v/>
      </c>
      <c r="S462" s="93">
        <f>$S$14</f>
        <v>1</v>
      </c>
      <c r="T462" s="85">
        <f>$T$14</f>
        <v>4</v>
      </c>
    </row>
    <row r="463" spans="1:20" ht="13.5" hidden="1" customHeight="1">
      <c r="A463" s="99" t="str">
        <f>IF(ISBLANK(partije!D199),"",partije!D199)</f>
        <v/>
      </c>
      <c r="B463" s="100" t="str">
        <f>IF(ISBLANK(partije!E199),"",partije!E199)</f>
        <v/>
      </c>
      <c r="C463" s="157" t="str">
        <f>INDEX(D453:D456,MATCH(S463,A453:A456,0))</f>
        <v>bye</v>
      </c>
      <c r="D463" s="177" t="str">
        <f>INDEX(D453:D456,MATCH(T463,A453:A456,0))</f>
        <v>bye</v>
      </c>
      <c r="E463" s="158" t="str">
        <f>IF(ISBLANK(partije!J199),"",partije!J199)</f>
        <v/>
      </c>
      <c r="F463" s="158" t="str">
        <f>IF(ISBLANK(partije!K199),"",partije!K199)</f>
        <v/>
      </c>
      <c r="G463" s="571" t="str">
        <f>IF(ISBLANK(partije!L199),"",partije!L199)</f>
        <v/>
      </c>
      <c r="H463" s="571"/>
      <c r="I463" s="571" t="str">
        <f>IF(ISBLANK(partije!M199),"",partije!M199)</f>
        <v/>
      </c>
      <c r="J463" s="571"/>
      <c r="K463" s="571" t="str">
        <f>IF(ISBLANK(partije!N199),"",partije!N199)</f>
        <v/>
      </c>
      <c r="L463" s="571" t="str">
        <f>IF(ISBLANK(partije!M199),"",partije!M199)</f>
        <v/>
      </c>
      <c r="M463" s="160" t="str">
        <f>IF(ISBLANK(partije!O199),"",partije!O199)</f>
        <v/>
      </c>
      <c r="N463" s="159" t="str">
        <f>IF(ISBLANK(partije!P199),"",partije!P199)</f>
        <v/>
      </c>
      <c r="O463" s="159" t="str">
        <f>IF(ISBLANK(partije!Q199),"",partije!Q199)</f>
        <v/>
      </c>
      <c r="P463" s="161" t="str">
        <f>IF(ISBLANK(partije!R199),"",partije!R199)</f>
        <v/>
      </c>
      <c r="S463" s="94">
        <f>$S$15</f>
        <v>2</v>
      </c>
      <c r="T463" s="86">
        <f>$T$15</f>
        <v>3</v>
      </c>
    </row>
  </sheetData>
  <sheetProtection sheet="1" objects="1" scenarios="1" selectLockedCells="1"/>
  <mergeCells count="1319">
    <mergeCell ref="G462:H462"/>
    <mergeCell ref="I462:J462"/>
    <mergeCell ref="K462:L462"/>
    <mergeCell ref="G463:H463"/>
    <mergeCell ref="I463:J463"/>
    <mergeCell ref="K463:L463"/>
    <mergeCell ref="E452:F452"/>
    <mergeCell ref="G452:H452"/>
    <mergeCell ref="I452:J452"/>
    <mergeCell ref="K452:L452"/>
    <mergeCell ref="G453:H453"/>
    <mergeCell ref="I453:J453"/>
    <mergeCell ref="K453:L453"/>
    <mergeCell ref="E454:F454"/>
    <mergeCell ref="I454:J454"/>
    <mergeCell ref="K454:L454"/>
    <mergeCell ref="E455:F455"/>
    <mergeCell ref="G455:H455"/>
    <mergeCell ref="K455:L455"/>
    <mergeCell ref="E456:F456"/>
    <mergeCell ref="G456:H456"/>
    <mergeCell ref="I456:J456"/>
    <mergeCell ref="K457:L457"/>
    <mergeCell ref="G458:H458"/>
    <mergeCell ref="I458:J458"/>
    <mergeCell ref="K458:L458"/>
    <mergeCell ref="G459:H459"/>
    <mergeCell ref="I459:J459"/>
    <mergeCell ref="K459:L459"/>
    <mergeCell ref="G460:H460"/>
    <mergeCell ref="I460:J460"/>
    <mergeCell ref="K460:L460"/>
    <mergeCell ref="G461:H461"/>
    <mergeCell ref="I461:J461"/>
    <mergeCell ref="K461:L461"/>
    <mergeCell ref="A443:B443"/>
    <mergeCell ref="E443:F443"/>
    <mergeCell ref="G443:H443"/>
    <mergeCell ref="I443:J443"/>
    <mergeCell ref="A457:B457"/>
    <mergeCell ref="E457:F457"/>
    <mergeCell ref="G457:H457"/>
    <mergeCell ref="I457:J457"/>
    <mergeCell ref="K443:L443"/>
    <mergeCell ref="S443:T443"/>
    <mergeCell ref="G444:H444"/>
    <mergeCell ref="I444:J444"/>
    <mergeCell ref="K444:L444"/>
    <mergeCell ref="G445:H445"/>
    <mergeCell ref="I445:J445"/>
    <mergeCell ref="K445:L445"/>
    <mergeCell ref="G446:H446"/>
    <mergeCell ref="I446:J446"/>
    <mergeCell ref="K446:L446"/>
    <mergeCell ref="G447:H447"/>
    <mergeCell ref="I447:J447"/>
    <mergeCell ref="K447:L447"/>
    <mergeCell ref="G448:H448"/>
    <mergeCell ref="I448:J448"/>
    <mergeCell ref="K448:L448"/>
    <mergeCell ref="G449:H449"/>
    <mergeCell ref="I449:J449"/>
    <mergeCell ref="K449:L449"/>
    <mergeCell ref="S457:T457"/>
    <mergeCell ref="G434:H434"/>
    <mergeCell ref="I434:J434"/>
    <mergeCell ref="K434:L434"/>
    <mergeCell ref="E438:F438"/>
    <mergeCell ref="G438:H438"/>
    <mergeCell ref="I438:J438"/>
    <mergeCell ref="K438:L438"/>
    <mergeCell ref="G439:H439"/>
    <mergeCell ref="I439:J439"/>
    <mergeCell ref="K439:L439"/>
    <mergeCell ref="E440:F440"/>
    <mergeCell ref="I440:J440"/>
    <mergeCell ref="K440:L440"/>
    <mergeCell ref="E441:F441"/>
    <mergeCell ref="G441:H441"/>
    <mergeCell ref="K441:L441"/>
    <mergeCell ref="E442:F442"/>
    <mergeCell ref="G442:H442"/>
    <mergeCell ref="I442:J442"/>
    <mergeCell ref="G435:H435"/>
    <mergeCell ref="I435:J435"/>
    <mergeCell ref="K435:L435"/>
    <mergeCell ref="G433:H433"/>
    <mergeCell ref="I433:J433"/>
    <mergeCell ref="K433:L433"/>
    <mergeCell ref="A415:B415"/>
    <mergeCell ref="E415:F415"/>
    <mergeCell ref="G415:H415"/>
    <mergeCell ref="I415:J415"/>
    <mergeCell ref="A429:B429"/>
    <mergeCell ref="E429:F429"/>
    <mergeCell ref="G429:H429"/>
    <mergeCell ref="I429:J429"/>
    <mergeCell ref="K415:L415"/>
    <mergeCell ref="E424:F424"/>
    <mergeCell ref="G424:H424"/>
    <mergeCell ref="I424:J424"/>
    <mergeCell ref="K424:L424"/>
    <mergeCell ref="G425:H425"/>
    <mergeCell ref="I425:J425"/>
    <mergeCell ref="K425:L425"/>
    <mergeCell ref="E426:F426"/>
    <mergeCell ref="I426:J426"/>
    <mergeCell ref="K426:L426"/>
    <mergeCell ref="E427:F427"/>
    <mergeCell ref="G427:H427"/>
    <mergeCell ref="K427:L427"/>
    <mergeCell ref="E428:F428"/>
    <mergeCell ref="G428:H428"/>
    <mergeCell ref="I428:J428"/>
    <mergeCell ref="K429:L429"/>
    <mergeCell ref="K418:L418"/>
    <mergeCell ref="G419:H419"/>
    <mergeCell ref="I419:J419"/>
    <mergeCell ref="K419:L419"/>
    <mergeCell ref="G420:H420"/>
    <mergeCell ref="I420:J420"/>
    <mergeCell ref="K420:L420"/>
    <mergeCell ref="G421:H421"/>
    <mergeCell ref="I421:J421"/>
    <mergeCell ref="K421:L421"/>
    <mergeCell ref="G430:H430"/>
    <mergeCell ref="I430:J430"/>
    <mergeCell ref="K430:L430"/>
    <mergeCell ref="G431:H431"/>
    <mergeCell ref="I431:J431"/>
    <mergeCell ref="K431:L431"/>
    <mergeCell ref="G432:H432"/>
    <mergeCell ref="I432:J432"/>
    <mergeCell ref="K432:L432"/>
    <mergeCell ref="S429:T429"/>
    <mergeCell ref="G406:H406"/>
    <mergeCell ref="I406:J406"/>
    <mergeCell ref="K406:L406"/>
    <mergeCell ref="E410:F410"/>
    <mergeCell ref="G410:H410"/>
    <mergeCell ref="I410:J410"/>
    <mergeCell ref="K410:L410"/>
    <mergeCell ref="G411:H411"/>
    <mergeCell ref="I411:J411"/>
    <mergeCell ref="K411:L411"/>
    <mergeCell ref="E412:F412"/>
    <mergeCell ref="I412:J412"/>
    <mergeCell ref="K412:L412"/>
    <mergeCell ref="E413:F413"/>
    <mergeCell ref="G413:H413"/>
    <mergeCell ref="K413:L413"/>
    <mergeCell ref="E414:F414"/>
    <mergeCell ref="G414:H414"/>
    <mergeCell ref="I414:J414"/>
    <mergeCell ref="G407:H407"/>
    <mergeCell ref="I407:J407"/>
    <mergeCell ref="K407:L407"/>
    <mergeCell ref="S415:T415"/>
    <mergeCell ref="G416:H416"/>
    <mergeCell ref="I416:J416"/>
    <mergeCell ref="K416:L416"/>
    <mergeCell ref="G417:H417"/>
    <mergeCell ref="I417:J417"/>
    <mergeCell ref="K417:L417"/>
    <mergeCell ref="G418:H418"/>
    <mergeCell ref="I418:J418"/>
    <mergeCell ref="G405:H405"/>
    <mergeCell ref="I405:J405"/>
    <mergeCell ref="K405:L405"/>
    <mergeCell ref="A387:B387"/>
    <mergeCell ref="E387:F387"/>
    <mergeCell ref="G387:H387"/>
    <mergeCell ref="I387:J387"/>
    <mergeCell ref="A401:B401"/>
    <mergeCell ref="E401:F401"/>
    <mergeCell ref="G401:H401"/>
    <mergeCell ref="I401:J401"/>
    <mergeCell ref="K387:L387"/>
    <mergeCell ref="E396:F396"/>
    <mergeCell ref="G396:H396"/>
    <mergeCell ref="I396:J396"/>
    <mergeCell ref="K396:L396"/>
    <mergeCell ref="G397:H397"/>
    <mergeCell ref="I397:J397"/>
    <mergeCell ref="K397:L397"/>
    <mergeCell ref="E398:F398"/>
    <mergeCell ref="I398:J398"/>
    <mergeCell ref="K398:L398"/>
    <mergeCell ref="E399:F399"/>
    <mergeCell ref="G399:H399"/>
    <mergeCell ref="K399:L399"/>
    <mergeCell ref="E400:F400"/>
    <mergeCell ref="G400:H400"/>
    <mergeCell ref="I400:J400"/>
    <mergeCell ref="K401:L401"/>
    <mergeCell ref="K390:L390"/>
    <mergeCell ref="G391:H391"/>
    <mergeCell ref="I391:J391"/>
    <mergeCell ref="K391:L391"/>
    <mergeCell ref="G392:H392"/>
    <mergeCell ref="I392:J392"/>
    <mergeCell ref="K392:L392"/>
    <mergeCell ref="G393:H393"/>
    <mergeCell ref="I393:J393"/>
    <mergeCell ref="K393:L393"/>
    <mergeCell ref="G402:H402"/>
    <mergeCell ref="I402:J402"/>
    <mergeCell ref="K402:L402"/>
    <mergeCell ref="G403:H403"/>
    <mergeCell ref="I403:J403"/>
    <mergeCell ref="K403:L403"/>
    <mergeCell ref="G404:H404"/>
    <mergeCell ref="I404:J404"/>
    <mergeCell ref="K404:L404"/>
    <mergeCell ref="S401:T401"/>
    <mergeCell ref="G378:H378"/>
    <mergeCell ref="I378:J378"/>
    <mergeCell ref="K378:L378"/>
    <mergeCell ref="E382:F382"/>
    <mergeCell ref="G382:H382"/>
    <mergeCell ref="I382:J382"/>
    <mergeCell ref="K382:L382"/>
    <mergeCell ref="G383:H383"/>
    <mergeCell ref="I383:J383"/>
    <mergeCell ref="K383:L383"/>
    <mergeCell ref="E384:F384"/>
    <mergeCell ref="I384:J384"/>
    <mergeCell ref="K384:L384"/>
    <mergeCell ref="E385:F385"/>
    <mergeCell ref="G385:H385"/>
    <mergeCell ref="K385:L385"/>
    <mergeCell ref="E386:F386"/>
    <mergeCell ref="G386:H386"/>
    <mergeCell ref="I386:J386"/>
    <mergeCell ref="G379:H379"/>
    <mergeCell ref="I379:J379"/>
    <mergeCell ref="K379:L379"/>
    <mergeCell ref="S387:T387"/>
    <mergeCell ref="G388:H388"/>
    <mergeCell ref="I388:J388"/>
    <mergeCell ref="K388:L388"/>
    <mergeCell ref="G389:H389"/>
    <mergeCell ref="I389:J389"/>
    <mergeCell ref="K389:L389"/>
    <mergeCell ref="G390:H390"/>
    <mergeCell ref="I390:J390"/>
    <mergeCell ref="G377:H377"/>
    <mergeCell ref="I377:J377"/>
    <mergeCell ref="K377:L377"/>
    <mergeCell ref="A359:B359"/>
    <mergeCell ref="E359:F359"/>
    <mergeCell ref="G359:H359"/>
    <mergeCell ref="I359:J359"/>
    <mergeCell ref="A373:B373"/>
    <mergeCell ref="E373:F373"/>
    <mergeCell ref="G373:H373"/>
    <mergeCell ref="I373:J373"/>
    <mergeCell ref="K359:L359"/>
    <mergeCell ref="E368:F368"/>
    <mergeCell ref="G368:H368"/>
    <mergeCell ref="I368:J368"/>
    <mergeCell ref="K368:L368"/>
    <mergeCell ref="G369:H369"/>
    <mergeCell ref="I369:J369"/>
    <mergeCell ref="K369:L369"/>
    <mergeCell ref="E370:F370"/>
    <mergeCell ref="I370:J370"/>
    <mergeCell ref="K370:L370"/>
    <mergeCell ref="E371:F371"/>
    <mergeCell ref="G371:H371"/>
    <mergeCell ref="K371:L371"/>
    <mergeCell ref="E372:F372"/>
    <mergeCell ref="G372:H372"/>
    <mergeCell ref="I372:J372"/>
    <mergeCell ref="K373:L373"/>
    <mergeCell ref="K362:L362"/>
    <mergeCell ref="G363:H363"/>
    <mergeCell ref="I363:J363"/>
    <mergeCell ref="K363:L363"/>
    <mergeCell ref="G364:H364"/>
    <mergeCell ref="I364:J364"/>
    <mergeCell ref="K364:L364"/>
    <mergeCell ref="G365:H365"/>
    <mergeCell ref="I365:J365"/>
    <mergeCell ref="K365:L365"/>
    <mergeCell ref="G374:H374"/>
    <mergeCell ref="I374:J374"/>
    <mergeCell ref="K374:L374"/>
    <mergeCell ref="G375:H375"/>
    <mergeCell ref="I375:J375"/>
    <mergeCell ref="K375:L375"/>
    <mergeCell ref="G376:H376"/>
    <mergeCell ref="I376:J376"/>
    <mergeCell ref="K376:L376"/>
    <mergeCell ref="S373:T373"/>
    <mergeCell ref="G350:H350"/>
    <mergeCell ref="I350:J350"/>
    <mergeCell ref="K350:L350"/>
    <mergeCell ref="E354:F354"/>
    <mergeCell ref="G354:H354"/>
    <mergeCell ref="I354:J354"/>
    <mergeCell ref="K354:L354"/>
    <mergeCell ref="G355:H355"/>
    <mergeCell ref="I355:J355"/>
    <mergeCell ref="K355:L355"/>
    <mergeCell ref="E356:F356"/>
    <mergeCell ref="I356:J356"/>
    <mergeCell ref="K356:L356"/>
    <mergeCell ref="E357:F357"/>
    <mergeCell ref="G357:H357"/>
    <mergeCell ref="K357:L357"/>
    <mergeCell ref="E358:F358"/>
    <mergeCell ref="G358:H358"/>
    <mergeCell ref="I358:J358"/>
    <mergeCell ref="G351:H351"/>
    <mergeCell ref="I351:J351"/>
    <mergeCell ref="K351:L351"/>
    <mergeCell ref="S359:T359"/>
    <mergeCell ref="G360:H360"/>
    <mergeCell ref="I360:J360"/>
    <mergeCell ref="K360:L360"/>
    <mergeCell ref="G361:H361"/>
    <mergeCell ref="I361:J361"/>
    <mergeCell ref="K361:L361"/>
    <mergeCell ref="G362:H362"/>
    <mergeCell ref="I362:J362"/>
    <mergeCell ref="G349:H349"/>
    <mergeCell ref="I349:J349"/>
    <mergeCell ref="K349:L349"/>
    <mergeCell ref="A331:B331"/>
    <mergeCell ref="E331:F331"/>
    <mergeCell ref="G331:H331"/>
    <mergeCell ref="I331:J331"/>
    <mergeCell ref="A345:B345"/>
    <mergeCell ref="E345:F345"/>
    <mergeCell ref="G345:H345"/>
    <mergeCell ref="I345:J345"/>
    <mergeCell ref="K331:L331"/>
    <mergeCell ref="E340:F340"/>
    <mergeCell ref="G340:H340"/>
    <mergeCell ref="I340:J340"/>
    <mergeCell ref="K340:L340"/>
    <mergeCell ref="G341:H341"/>
    <mergeCell ref="I341:J341"/>
    <mergeCell ref="K341:L341"/>
    <mergeCell ref="E342:F342"/>
    <mergeCell ref="I342:J342"/>
    <mergeCell ref="K342:L342"/>
    <mergeCell ref="E343:F343"/>
    <mergeCell ref="G343:H343"/>
    <mergeCell ref="K343:L343"/>
    <mergeCell ref="E344:F344"/>
    <mergeCell ref="G344:H344"/>
    <mergeCell ref="I344:J344"/>
    <mergeCell ref="K345:L345"/>
    <mergeCell ref="K334:L334"/>
    <mergeCell ref="G335:H335"/>
    <mergeCell ref="I335:J335"/>
    <mergeCell ref="K335:L335"/>
    <mergeCell ref="G336:H336"/>
    <mergeCell ref="I336:J336"/>
    <mergeCell ref="K336:L336"/>
    <mergeCell ref="G337:H337"/>
    <mergeCell ref="I337:J337"/>
    <mergeCell ref="K337:L337"/>
    <mergeCell ref="G346:H346"/>
    <mergeCell ref="I346:J346"/>
    <mergeCell ref="K346:L346"/>
    <mergeCell ref="G347:H347"/>
    <mergeCell ref="I347:J347"/>
    <mergeCell ref="K347:L347"/>
    <mergeCell ref="G348:H348"/>
    <mergeCell ref="I348:J348"/>
    <mergeCell ref="K348:L348"/>
    <mergeCell ref="S345:T345"/>
    <mergeCell ref="G322:H322"/>
    <mergeCell ref="I322:J322"/>
    <mergeCell ref="K322:L322"/>
    <mergeCell ref="E326:F326"/>
    <mergeCell ref="G326:H326"/>
    <mergeCell ref="I326:J326"/>
    <mergeCell ref="K326:L326"/>
    <mergeCell ref="G327:H327"/>
    <mergeCell ref="I327:J327"/>
    <mergeCell ref="K327:L327"/>
    <mergeCell ref="E328:F328"/>
    <mergeCell ref="I328:J328"/>
    <mergeCell ref="K328:L328"/>
    <mergeCell ref="E329:F329"/>
    <mergeCell ref="G329:H329"/>
    <mergeCell ref="K329:L329"/>
    <mergeCell ref="E330:F330"/>
    <mergeCell ref="G330:H330"/>
    <mergeCell ref="I330:J330"/>
    <mergeCell ref="G323:H323"/>
    <mergeCell ref="I323:J323"/>
    <mergeCell ref="K323:L323"/>
    <mergeCell ref="S331:T331"/>
    <mergeCell ref="G332:H332"/>
    <mergeCell ref="I332:J332"/>
    <mergeCell ref="K332:L332"/>
    <mergeCell ref="G333:H333"/>
    <mergeCell ref="I333:J333"/>
    <mergeCell ref="K333:L333"/>
    <mergeCell ref="G334:H334"/>
    <mergeCell ref="I334:J334"/>
    <mergeCell ref="G321:H321"/>
    <mergeCell ref="I321:J321"/>
    <mergeCell ref="K321:L321"/>
    <mergeCell ref="A303:B303"/>
    <mergeCell ref="E303:F303"/>
    <mergeCell ref="G303:H303"/>
    <mergeCell ref="I303:J303"/>
    <mergeCell ref="A317:B317"/>
    <mergeCell ref="E317:F317"/>
    <mergeCell ref="G317:H317"/>
    <mergeCell ref="I317:J317"/>
    <mergeCell ref="K303:L303"/>
    <mergeCell ref="E312:F312"/>
    <mergeCell ref="G312:H312"/>
    <mergeCell ref="I312:J312"/>
    <mergeCell ref="K312:L312"/>
    <mergeCell ref="G313:H313"/>
    <mergeCell ref="I313:J313"/>
    <mergeCell ref="K313:L313"/>
    <mergeCell ref="E314:F314"/>
    <mergeCell ref="I314:J314"/>
    <mergeCell ref="K314:L314"/>
    <mergeCell ref="E315:F315"/>
    <mergeCell ref="G315:H315"/>
    <mergeCell ref="K315:L315"/>
    <mergeCell ref="E316:F316"/>
    <mergeCell ref="G316:H316"/>
    <mergeCell ref="I316:J316"/>
    <mergeCell ref="K317:L317"/>
    <mergeCell ref="K306:L306"/>
    <mergeCell ref="G307:H307"/>
    <mergeCell ref="I307:J307"/>
    <mergeCell ref="K307:L307"/>
    <mergeCell ref="G308:H308"/>
    <mergeCell ref="I308:J308"/>
    <mergeCell ref="K308:L308"/>
    <mergeCell ref="G309:H309"/>
    <mergeCell ref="I309:J309"/>
    <mergeCell ref="K309:L309"/>
    <mergeCell ref="G318:H318"/>
    <mergeCell ref="I318:J318"/>
    <mergeCell ref="K318:L318"/>
    <mergeCell ref="G319:H319"/>
    <mergeCell ref="I319:J319"/>
    <mergeCell ref="K319:L319"/>
    <mergeCell ref="G320:H320"/>
    <mergeCell ref="I320:J320"/>
    <mergeCell ref="K320:L320"/>
    <mergeCell ref="S317:T317"/>
    <mergeCell ref="G294:H294"/>
    <mergeCell ref="I294:J294"/>
    <mergeCell ref="K294:L294"/>
    <mergeCell ref="E298:F298"/>
    <mergeCell ref="G298:H298"/>
    <mergeCell ref="I298:J298"/>
    <mergeCell ref="K298:L298"/>
    <mergeCell ref="G299:H299"/>
    <mergeCell ref="I299:J299"/>
    <mergeCell ref="K299:L299"/>
    <mergeCell ref="E300:F300"/>
    <mergeCell ref="I300:J300"/>
    <mergeCell ref="K300:L300"/>
    <mergeCell ref="E301:F301"/>
    <mergeCell ref="G301:H301"/>
    <mergeCell ref="K301:L301"/>
    <mergeCell ref="E302:F302"/>
    <mergeCell ref="G302:H302"/>
    <mergeCell ref="I302:J302"/>
    <mergeCell ref="G295:H295"/>
    <mergeCell ref="I295:J295"/>
    <mergeCell ref="K295:L295"/>
    <mergeCell ref="S303:T303"/>
    <mergeCell ref="G304:H304"/>
    <mergeCell ref="I304:J304"/>
    <mergeCell ref="K304:L304"/>
    <mergeCell ref="G305:H305"/>
    <mergeCell ref="I305:J305"/>
    <mergeCell ref="K305:L305"/>
    <mergeCell ref="G306:H306"/>
    <mergeCell ref="I306:J306"/>
    <mergeCell ref="G293:H293"/>
    <mergeCell ref="I293:J293"/>
    <mergeCell ref="K293:L293"/>
    <mergeCell ref="A275:B275"/>
    <mergeCell ref="E275:F275"/>
    <mergeCell ref="G275:H275"/>
    <mergeCell ref="I275:J275"/>
    <mergeCell ref="A289:B289"/>
    <mergeCell ref="E289:F289"/>
    <mergeCell ref="G289:H289"/>
    <mergeCell ref="I289:J289"/>
    <mergeCell ref="K275:L275"/>
    <mergeCell ref="E284:F284"/>
    <mergeCell ref="G284:H284"/>
    <mergeCell ref="I284:J284"/>
    <mergeCell ref="K284:L284"/>
    <mergeCell ref="G285:H285"/>
    <mergeCell ref="I285:J285"/>
    <mergeCell ref="K285:L285"/>
    <mergeCell ref="E286:F286"/>
    <mergeCell ref="I286:J286"/>
    <mergeCell ref="K286:L286"/>
    <mergeCell ref="E287:F287"/>
    <mergeCell ref="G287:H287"/>
    <mergeCell ref="K287:L287"/>
    <mergeCell ref="E288:F288"/>
    <mergeCell ref="G288:H288"/>
    <mergeCell ref="I288:J288"/>
    <mergeCell ref="K289:L289"/>
    <mergeCell ref="K278:L278"/>
    <mergeCell ref="G279:H279"/>
    <mergeCell ref="I279:J279"/>
    <mergeCell ref="K279:L279"/>
    <mergeCell ref="G280:H280"/>
    <mergeCell ref="I280:J280"/>
    <mergeCell ref="K280:L280"/>
    <mergeCell ref="G281:H281"/>
    <mergeCell ref="I281:J281"/>
    <mergeCell ref="K281:L281"/>
    <mergeCell ref="G290:H290"/>
    <mergeCell ref="I290:J290"/>
    <mergeCell ref="K290:L290"/>
    <mergeCell ref="G291:H291"/>
    <mergeCell ref="I291:J291"/>
    <mergeCell ref="K291:L291"/>
    <mergeCell ref="G292:H292"/>
    <mergeCell ref="I292:J292"/>
    <mergeCell ref="K292:L292"/>
    <mergeCell ref="S289:T289"/>
    <mergeCell ref="G266:H266"/>
    <mergeCell ref="I266:J266"/>
    <mergeCell ref="K266:L266"/>
    <mergeCell ref="E270:F270"/>
    <mergeCell ref="G270:H270"/>
    <mergeCell ref="I270:J270"/>
    <mergeCell ref="K270:L270"/>
    <mergeCell ref="G271:H271"/>
    <mergeCell ref="I271:J271"/>
    <mergeCell ref="K271:L271"/>
    <mergeCell ref="E272:F272"/>
    <mergeCell ref="I272:J272"/>
    <mergeCell ref="K272:L272"/>
    <mergeCell ref="E273:F273"/>
    <mergeCell ref="G273:H273"/>
    <mergeCell ref="K273:L273"/>
    <mergeCell ref="E274:F274"/>
    <mergeCell ref="G274:H274"/>
    <mergeCell ref="I274:J274"/>
    <mergeCell ref="G267:H267"/>
    <mergeCell ref="I267:J267"/>
    <mergeCell ref="K267:L267"/>
    <mergeCell ref="S275:T275"/>
    <mergeCell ref="G276:H276"/>
    <mergeCell ref="I276:J276"/>
    <mergeCell ref="K276:L276"/>
    <mergeCell ref="G277:H277"/>
    <mergeCell ref="I277:J277"/>
    <mergeCell ref="K277:L277"/>
    <mergeCell ref="G278:H278"/>
    <mergeCell ref="I278:J278"/>
    <mergeCell ref="G265:H265"/>
    <mergeCell ref="I265:J265"/>
    <mergeCell ref="K265:L265"/>
    <mergeCell ref="A247:B247"/>
    <mergeCell ref="E247:F247"/>
    <mergeCell ref="G247:H247"/>
    <mergeCell ref="I247:J247"/>
    <mergeCell ref="A261:B261"/>
    <mergeCell ref="E261:F261"/>
    <mergeCell ref="G261:H261"/>
    <mergeCell ref="I261:J261"/>
    <mergeCell ref="K247:L247"/>
    <mergeCell ref="E256:F256"/>
    <mergeCell ref="G256:H256"/>
    <mergeCell ref="I256:J256"/>
    <mergeCell ref="K256:L256"/>
    <mergeCell ref="G257:H257"/>
    <mergeCell ref="I257:J257"/>
    <mergeCell ref="K257:L257"/>
    <mergeCell ref="E258:F258"/>
    <mergeCell ref="I258:J258"/>
    <mergeCell ref="K258:L258"/>
    <mergeCell ref="E259:F259"/>
    <mergeCell ref="G259:H259"/>
    <mergeCell ref="K259:L259"/>
    <mergeCell ref="E260:F260"/>
    <mergeCell ref="G260:H260"/>
    <mergeCell ref="I260:J260"/>
    <mergeCell ref="K261:L261"/>
    <mergeCell ref="K250:L250"/>
    <mergeCell ref="G251:H251"/>
    <mergeCell ref="I251:J251"/>
    <mergeCell ref="K251:L251"/>
    <mergeCell ref="G252:H252"/>
    <mergeCell ref="I252:J252"/>
    <mergeCell ref="K252:L252"/>
    <mergeCell ref="G253:H253"/>
    <mergeCell ref="I253:J253"/>
    <mergeCell ref="K253:L253"/>
    <mergeCell ref="G262:H262"/>
    <mergeCell ref="I262:J262"/>
    <mergeCell ref="K262:L262"/>
    <mergeCell ref="G263:H263"/>
    <mergeCell ref="I263:J263"/>
    <mergeCell ref="K263:L263"/>
    <mergeCell ref="G264:H264"/>
    <mergeCell ref="I264:J264"/>
    <mergeCell ref="K264:L264"/>
    <mergeCell ref="S261:T261"/>
    <mergeCell ref="G238:H238"/>
    <mergeCell ref="I238:J238"/>
    <mergeCell ref="K238:L238"/>
    <mergeCell ref="E242:F242"/>
    <mergeCell ref="G242:H242"/>
    <mergeCell ref="I242:J242"/>
    <mergeCell ref="K242:L242"/>
    <mergeCell ref="G243:H243"/>
    <mergeCell ref="I243:J243"/>
    <mergeCell ref="K243:L243"/>
    <mergeCell ref="E244:F244"/>
    <mergeCell ref="I244:J244"/>
    <mergeCell ref="K244:L244"/>
    <mergeCell ref="E245:F245"/>
    <mergeCell ref="G245:H245"/>
    <mergeCell ref="K245:L245"/>
    <mergeCell ref="E246:F246"/>
    <mergeCell ref="G246:H246"/>
    <mergeCell ref="I246:J246"/>
    <mergeCell ref="G239:H239"/>
    <mergeCell ref="I239:J239"/>
    <mergeCell ref="K239:L239"/>
    <mergeCell ref="S247:T247"/>
    <mergeCell ref="G248:H248"/>
    <mergeCell ref="I248:J248"/>
    <mergeCell ref="K248:L248"/>
    <mergeCell ref="G249:H249"/>
    <mergeCell ref="I249:J249"/>
    <mergeCell ref="K249:L249"/>
    <mergeCell ref="G250:H250"/>
    <mergeCell ref="I250:J250"/>
    <mergeCell ref="G237:H237"/>
    <mergeCell ref="I237:J237"/>
    <mergeCell ref="K237:L237"/>
    <mergeCell ref="A219:B219"/>
    <mergeCell ref="E219:F219"/>
    <mergeCell ref="G219:H219"/>
    <mergeCell ref="I219:J219"/>
    <mergeCell ref="A233:B233"/>
    <mergeCell ref="E233:F233"/>
    <mergeCell ref="G233:H233"/>
    <mergeCell ref="I233:J233"/>
    <mergeCell ref="K219:L219"/>
    <mergeCell ref="E228:F228"/>
    <mergeCell ref="G228:H228"/>
    <mergeCell ref="I228:J228"/>
    <mergeCell ref="K228:L228"/>
    <mergeCell ref="G229:H229"/>
    <mergeCell ref="I229:J229"/>
    <mergeCell ref="K229:L229"/>
    <mergeCell ref="E230:F230"/>
    <mergeCell ref="I230:J230"/>
    <mergeCell ref="K230:L230"/>
    <mergeCell ref="E231:F231"/>
    <mergeCell ref="G231:H231"/>
    <mergeCell ref="K231:L231"/>
    <mergeCell ref="E232:F232"/>
    <mergeCell ref="G232:H232"/>
    <mergeCell ref="I232:J232"/>
    <mergeCell ref="K233:L233"/>
    <mergeCell ref="K222:L222"/>
    <mergeCell ref="G223:H223"/>
    <mergeCell ref="I223:J223"/>
    <mergeCell ref="K223:L223"/>
    <mergeCell ref="G224:H224"/>
    <mergeCell ref="I224:J224"/>
    <mergeCell ref="K224:L224"/>
    <mergeCell ref="G225:H225"/>
    <mergeCell ref="I225:J225"/>
    <mergeCell ref="K225:L225"/>
    <mergeCell ref="G234:H234"/>
    <mergeCell ref="I234:J234"/>
    <mergeCell ref="K234:L234"/>
    <mergeCell ref="G235:H235"/>
    <mergeCell ref="I235:J235"/>
    <mergeCell ref="K235:L235"/>
    <mergeCell ref="G236:H236"/>
    <mergeCell ref="I236:J236"/>
    <mergeCell ref="K236:L236"/>
    <mergeCell ref="S233:T233"/>
    <mergeCell ref="G210:H210"/>
    <mergeCell ref="I210:J210"/>
    <mergeCell ref="K210:L210"/>
    <mergeCell ref="E214:F214"/>
    <mergeCell ref="G214:H214"/>
    <mergeCell ref="I214:J214"/>
    <mergeCell ref="K214:L214"/>
    <mergeCell ref="G215:H215"/>
    <mergeCell ref="I215:J215"/>
    <mergeCell ref="K215:L215"/>
    <mergeCell ref="E216:F216"/>
    <mergeCell ref="I216:J216"/>
    <mergeCell ref="K216:L216"/>
    <mergeCell ref="E217:F217"/>
    <mergeCell ref="G217:H217"/>
    <mergeCell ref="K217:L217"/>
    <mergeCell ref="E218:F218"/>
    <mergeCell ref="G218:H218"/>
    <mergeCell ref="I218:J218"/>
    <mergeCell ref="G211:H211"/>
    <mergeCell ref="I211:J211"/>
    <mergeCell ref="K211:L211"/>
    <mergeCell ref="S219:T219"/>
    <mergeCell ref="G220:H220"/>
    <mergeCell ref="I220:J220"/>
    <mergeCell ref="K220:L220"/>
    <mergeCell ref="G221:H221"/>
    <mergeCell ref="I221:J221"/>
    <mergeCell ref="K221:L221"/>
    <mergeCell ref="G222:H222"/>
    <mergeCell ref="I222:J222"/>
    <mergeCell ref="G209:H209"/>
    <mergeCell ref="I209:J209"/>
    <mergeCell ref="K209:L209"/>
    <mergeCell ref="A191:B191"/>
    <mergeCell ref="E191:F191"/>
    <mergeCell ref="G191:H191"/>
    <mergeCell ref="I191:J191"/>
    <mergeCell ref="A205:B205"/>
    <mergeCell ref="E205:F205"/>
    <mergeCell ref="G205:H205"/>
    <mergeCell ref="I205:J205"/>
    <mergeCell ref="K191:L191"/>
    <mergeCell ref="E200:F200"/>
    <mergeCell ref="G200:H200"/>
    <mergeCell ref="I200:J200"/>
    <mergeCell ref="K200:L200"/>
    <mergeCell ref="G201:H201"/>
    <mergeCell ref="I201:J201"/>
    <mergeCell ref="K201:L201"/>
    <mergeCell ref="E202:F202"/>
    <mergeCell ref="I202:J202"/>
    <mergeCell ref="K202:L202"/>
    <mergeCell ref="E203:F203"/>
    <mergeCell ref="G203:H203"/>
    <mergeCell ref="K203:L203"/>
    <mergeCell ref="E204:F204"/>
    <mergeCell ref="G204:H204"/>
    <mergeCell ref="I204:J204"/>
    <mergeCell ref="K205:L205"/>
    <mergeCell ref="K194:L194"/>
    <mergeCell ref="G195:H195"/>
    <mergeCell ref="I195:J195"/>
    <mergeCell ref="K195:L195"/>
    <mergeCell ref="G196:H196"/>
    <mergeCell ref="I196:J196"/>
    <mergeCell ref="K196:L196"/>
    <mergeCell ref="G197:H197"/>
    <mergeCell ref="I197:J197"/>
    <mergeCell ref="K197:L197"/>
    <mergeCell ref="G206:H206"/>
    <mergeCell ref="I206:J206"/>
    <mergeCell ref="K206:L206"/>
    <mergeCell ref="G207:H207"/>
    <mergeCell ref="I207:J207"/>
    <mergeCell ref="K207:L207"/>
    <mergeCell ref="G208:H208"/>
    <mergeCell ref="I208:J208"/>
    <mergeCell ref="K208:L208"/>
    <mergeCell ref="S205:T205"/>
    <mergeCell ref="G182:H182"/>
    <mergeCell ref="I182:J182"/>
    <mergeCell ref="K182:L182"/>
    <mergeCell ref="E186:F186"/>
    <mergeCell ref="G186:H186"/>
    <mergeCell ref="I186:J186"/>
    <mergeCell ref="K186:L186"/>
    <mergeCell ref="G187:H187"/>
    <mergeCell ref="I187:J187"/>
    <mergeCell ref="K187:L187"/>
    <mergeCell ref="E188:F188"/>
    <mergeCell ref="I188:J188"/>
    <mergeCell ref="K188:L188"/>
    <mergeCell ref="E189:F189"/>
    <mergeCell ref="G189:H189"/>
    <mergeCell ref="K189:L189"/>
    <mergeCell ref="E190:F190"/>
    <mergeCell ref="G190:H190"/>
    <mergeCell ref="I190:J190"/>
    <mergeCell ref="G183:H183"/>
    <mergeCell ref="I183:J183"/>
    <mergeCell ref="K183:L183"/>
    <mergeCell ref="S191:T191"/>
    <mergeCell ref="G192:H192"/>
    <mergeCell ref="I192:J192"/>
    <mergeCell ref="K192:L192"/>
    <mergeCell ref="G193:H193"/>
    <mergeCell ref="I193:J193"/>
    <mergeCell ref="K193:L193"/>
    <mergeCell ref="G194:H194"/>
    <mergeCell ref="I194:J194"/>
    <mergeCell ref="E162:F162"/>
    <mergeCell ref="G162:H162"/>
    <mergeCell ref="I162:J162"/>
    <mergeCell ref="A163:B163"/>
    <mergeCell ref="E163:F163"/>
    <mergeCell ref="G163:H163"/>
    <mergeCell ref="I163:J163"/>
    <mergeCell ref="A177:B177"/>
    <mergeCell ref="E177:F177"/>
    <mergeCell ref="G177:H177"/>
    <mergeCell ref="I177:J177"/>
    <mergeCell ref="K163:L163"/>
    <mergeCell ref="E172:F172"/>
    <mergeCell ref="G172:H172"/>
    <mergeCell ref="I172:J172"/>
    <mergeCell ref="K172:L172"/>
    <mergeCell ref="G173:H173"/>
    <mergeCell ref="I173:J173"/>
    <mergeCell ref="K173:L173"/>
    <mergeCell ref="E174:F174"/>
    <mergeCell ref="I174:J174"/>
    <mergeCell ref="K174:L174"/>
    <mergeCell ref="E175:F175"/>
    <mergeCell ref="G175:H175"/>
    <mergeCell ref="K175:L175"/>
    <mergeCell ref="E176:F176"/>
    <mergeCell ref="G176:H176"/>
    <mergeCell ref="I176:J176"/>
    <mergeCell ref="K177:L177"/>
    <mergeCell ref="K167:L167"/>
    <mergeCell ref="G168:H168"/>
    <mergeCell ref="I168:J168"/>
    <mergeCell ref="K168:L168"/>
    <mergeCell ref="G169:H169"/>
    <mergeCell ref="I169:J169"/>
    <mergeCell ref="K169:L169"/>
    <mergeCell ref="G178:H178"/>
    <mergeCell ref="I178:J178"/>
    <mergeCell ref="K178:L178"/>
    <mergeCell ref="G179:H179"/>
    <mergeCell ref="I179:J179"/>
    <mergeCell ref="K179:L179"/>
    <mergeCell ref="G180:H180"/>
    <mergeCell ref="I180:J180"/>
    <mergeCell ref="K180:L180"/>
    <mergeCell ref="G181:H181"/>
    <mergeCell ref="I181:J181"/>
    <mergeCell ref="K181:L181"/>
    <mergeCell ref="S177:T177"/>
    <mergeCell ref="G154:H154"/>
    <mergeCell ref="I154:J154"/>
    <mergeCell ref="K154:L154"/>
    <mergeCell ref="G155:H155"/>
    <mergeCell ref="I155:J155"/>
    <mergeCell ref="K155:L155"/>
    <mergeCell ref="E158:F158"/>
    <mergeCell ref="G158:H158"/>
    <mergeCell ref="I158:J158"/>
    <mergeCell ref="K158:L158"/>
    <mergeCell ref="G159:H159"/>
    <mergeCell ref="I159:J159"/>
    <mergeCell ref="K159:L159"/>
    <mergeCell ref="E160:F160"/>
    <mergeCell ref="I160:J160"/>
    <mergeCell ref="K160:L160"/>
    <mergeCell ref="E161:F161"/>
    <mergeCell ref="G161:H161"/>
    <mergeCell ref="K161:L161"/>
    <mergeCell ref="S163:T163"/>
    <mergeCell ref="G164:H164"/>
    <mergeCell ref="I164:J164"/>
    <mergeCell ref="K164:L164"/>
    <mergeCell ref="G165:H165"/>
    <mergeCell ref="I165:J165"/>
    <mergeCell ref="K165:L165"/>
    <mergeCell ref="G166:H166"/>
    <mergeCell ref="I166:J166"/>
    <mergeCell ref="K166:L166"/>
    <mergeCell ref="G167:H167"/>
    <mergeCell ref="I167:J167"/>
    <mergeCell ref="E147:F147"/>
    <mergeCell ref="G147:H147"/>
    <mergeCell ref="K147:L147"/>
    <mergeCell ref="E148:F148"/>
    <mergeCell ref="G148:H148"/>
    <mergeCell ref="I148:J148"/>
    <mergeCell ref="S148:T149"/>
    <mergeCell ref="G150:H150"/>
    <mergeCell ref="I150:J150"/>
    <mergeCell ref="K150:L150"/>
    <mergeCell ref="G151:H151"/>
    <mergeCell ref="I151:J151"/>
    <mergeCell ref="K151:L151"/>
    <mergeCell ref="G152:H152"/>
    <mergeCell ref="I152:J152"/>
    <mergeCell ref="K152:L152"/>
    <mergeCell ref="G153:H153"/>
    <mergeCell ref="I153:J153"/>
    <mergeCell ref="K153:L153"/>
    <mergeCell ref="S135:T135"/>
    <mergeCell ref="G136:H136"/>
    <mergeCell ref="I136:J136"/>
    <mergeCell ref="K136:L136"/>
    <mergeCell ref="G137:H137"/>
    <mergeCell ref="I137:J137"/>
    <mergeCell ref="K137:L137"/>
    <mergeCell ref="G138:H138"/>
    <mergeCell ref="I138:J138"/>
    <mergeCell ref="K138:L138"/>
    <mergeCell ref="G139:H139"/>
    <mergeCell ref="I139:J139"/>
    <mergeCell ref="K139:L139"/>
    <mergeCell ref="G140:H140"/>
    <mergeCell ref="I140:J140"/>
    <mergeCell ref="K140:L140"/>
    <mergeCell ref="G141:H141"/>
    <mergeCell ref="I141:J141"/>
    <mergeCell ref="K141:L141"/>
    <mergeCell ref="G131:H131"/>
    <mergeCell ref="I131:J131"/>
    <mergeCell ref="K131:L131"/>
    <mergeCell ref="E132:F132"/>
    <mergeCell ref="I132:J132"/>
    <mergeCell ref="K132:L132"/>
    <mergeCell ref="E133:F133"/>
    <mergeCell ref="G133:H133"/>
    <mergeCell ref="K133:L133"/>
    <mergeCell ref="E134:F134"/>
    <mergeCell ref="G134:H134"/>
    <mergeCell ref="I134:J134"/>
    <mergeCell ref="A135:B135"/>
    <mergeCell ref="E135:F135"/>
    <mergeCell ref="G135:H135"/>
    <mergeCell ref="I135:J135"/>
    <mergeCell ref="A149:B149"/>
    <mergeCell ref="E149:F149"/>
    <mergeCell ref="G149:H149"/>
    <mergeCell ref="I149:J149"/>
    <mergeCell ref="K149:L149"/>
    <mergeCell ref="K135:L135"/>
    <mergeCell ref="E144:F144"/>
    <mergeCell ref="G144:H144"/>
    <mergeCell ref="I144:J144"/>
    <mergeCell ref="K144:L144"/>
    <mergeCell ref="G145:H145"/>
    <mergeCell ref="I145:J145"/>
    <mergeCell ref="K145:L145"/>
    <mergeCell ref="E146:F146"/>
    <mergeCell ref="I146:J146"/>
    <mergeCell ref="K146:L146"/>
    <mergeCell ref="G123:H123"/>
    <mergeCell ref="I123:J123"/>
    <mergeCell ref="K123:L123"/>
    <mergeCell ref="G124:H124"/>
    <mergeCell ref="I124:J124"/>
    <mergeCell ref="K124:L124"/>
    <mergeCell ref="G125:H125"/>
    <mergeCell ref="I125:J125"/>
    <mergeCell ref="K125:L125"/>
    <mergeCell ref="G126:H126"/>
    <mergeCell ref="I126:J126"/>
    <mergeCell ref="K126:L126"/>
    <mergeCell ref="E130:F130"/>
    <mergeCell ref="G130:H130"/>
    <mergeCell ref="I130:J130"/>
    <mergeCell ref="K130:L130"/>
    <mergeCell ref="G127:H127"/>
    <mergeCell ref="I127:J127"/>
    <mergeCell ref="K127:L127"/>
    <mergeCell ref="I116:J116"/>
    <mergeCell ref="K116:L116"/>
    <mergeCell ref="G117:H117"/>
    <mergeCell ref="I117:J117"/>
    <mergeCell ref="K117:L117"/>
    <mergeCell ref="E118:F118"/>
    <mergeCell ref="I118:J118"/>
    <mergeCell ref="K118:L118"/>
    <mergeCell ref="E119:F119"/>
    <mergeCell ref="G119:H119"/>
    <mergeCell ref="K119:L119"/>
    <mergeCell ref="E120:F120"/>
    <mergeCell ref="G120:H120"/>
    <mergeCell ref="I120:J120"/>
    <mergeCell ref="K121:L121"/>
    <mergeCell ref="S121:T121"/>
    <mergeCell ref="G122:H122"/>
    <mergeCell ref="I122:J122"/>
    <mergeCell ref="K122:L122"/>
    <mergeCell ref="E106:F106"/>
    <mergeCell ref="G106:H106"/>
    <mergeCell ref="I106:J106"/>
    <mergeCell ref="A107:B107"/>
    <mergeCell ref="E107:F107"/>
    <mergeCell ref="G107:H107"/>
    <mergeCell ref="I107:J107"/>
    <mergeCell ref="A121:B121"/>
    <mergeCell ref="E121:F121"/>
    <mergeCell ref="G121:H121"/>
    <mergeCell ref="I121:J121"/>
    <mergeCell ref="K107:L107"/>
    <mergeCell ref="G108:H108"/>
    <mergeCell ref="I108:J108"/>
    <mergeCell ref="K108:L108"/>
    <mergeCell ref="G109:H109"/>
    <mergeCell ref="I109:J109"/>
    <mergeCell ref="K109:L109"/>
    <mergeCell ref="G110:H110"/>
    <mergeCell ref="I110:J110"/>
    <mergeCell ref="K110:L110"/>
    <mergeCell ref="G111:H111"/>
    <mergeCell ref="I111:J111"/>
    <mergeCell ref="K111:L111"/>
    <mergeCell ref="G112:H112"/>
    <mergeCell ref="I112:J112"/>
    <mergeCell ref="K112:L112"/>
    <mergeCell ref="G113:H113"/>
    <mergeCell ref="I113:J113"/>
    <mergeCell ref="K113:L113"/>
    <mergeCell ref="E116:F116"/>
    <mergeCell ref="G116:H116"/>
    <mergeCell ref="G98:H98"/>
    <mergeCell ref="I98:J98"/>
    <mergeCell ref="K98:L98"/>
    <mergeCell ref="E102:F102"/>
    <mergeCell ref="G102:H102"/>
    <mergeCell ref="I102:J102"/>
    <mergeCell ref="K102:L102"/>
    <mergeCell ref="G99:H99"/>
    <mergeCell ref="I99:J99"/>
    <mergeCell ref="K99:L99"/>
    <mergeCell ref="G103:H103"/>
    <mergeCell ref="I103:J103"/>
    <mergeCell ref="K103:L103"/>
    <mergeCell ref="E104:F104"/>
    <mergeCell ref="I104:J104"/>
    <mergeCell ref="K104:L104"/>
    <mergeCell ref="E105:F105"/>
    <mergeCell ref="G105:H105"/>
    <mergeCell ref="K105:L105"/>
    <mergeCell ref="G91:H91"/>
    <mergeCell ref="K91:L91"/>
    <mergeCell ref="E92:F92"/>
    <mergeCell ref="G92:H92"/>
    <mergeCell ref="I92:J92"/>
    <mergeCell ref="K93:L93"/>
    <mergeCell ref="S93:T93"/>
    <mergeCell ref="G94:H94"/>
    <mergeCell ref="I94:J94"/>
    <mergeCell ref="K94:L94"/>
    <mergeCell ref="G95:H95"/>
    <mergeCell ref="I95:J95"/>
    <mergeCell ref="K95:L95"/>
    <mergeCell ref="G96:H96"/>
    <mergeCell ref="I96:J96"/>
    <mergeCell ref="K96:L96"/>
    <mergeCell ref="G97:H97"/>
    <mergeCell ref="I97:J97"/>
    <mergeCell ref="K97:L97"/>
    <mergeCell ref="S79:T79"/>
    <mergeCell ref="G80:H80"/>
    <mergeCell ref="I80:J80"/>
    <mergeCell ref="K80:L80"/>
    <mergeCell ref="G81:H81"/>
    <mergeCell ref="I81:J81"/>
    <mergeCell ref="K81:L81"/>
    <mergeCell ref="G82:H82"/>
    <mergeCell ref="I82:J82"/>
    <mergeCell ref="K82:L82"/>
    <mergeCell ref="G83:H83"/>
    <mergeCell ref="I83:J83"/>
    <mergeCell ref="K83:L83"/>
    <mergeCell ref="G84:H84"/>
    <mergeCell ref="I84:J84"/>
    <mergeCell ref="K84:L84"/>
    <mergeCell ref="G85:H85"/>
    <mergeCell ref="I85:J85"/>
    <mergeCell ref="K85:L85"/>
    <mergeCell ref="G75:H75"/>
    <mergeCell ref="I75:J75"/>
    <mergeCell ref="K75:L75"/>
    <mergeCell ref="E76:F76"/>
    <mergeCell ref="I76:J76"/>
    <mergeCell ref="K76:L76"/>
    <mergeCell ref="E77:F77"/>
    <mergeCell ref="G77:H77"/>
    <mergeCell ref="K77:L77"/>
    <mergeCell ref="E78:F78"/>
    <mergeCell ref="G78:H78"/>
    <mergeCell ref="I78:J78"/>
    <mergeCell ref="A79:B79"/>
    <mergeCell ref="E79:F79"/>
    <mergeCell ref="G79:H79"/>
    <mergeCell ref="I79:J79"/>
    <mergeCell ref="A93:B93"/>
    <mergeCell ref="E93:F93"/>
    <mergeCell ref="G93:H93"/>
    <mergeCell ref="I93:J93"/>
    <mergeCell ref="K79:L79"/>
    <mergeCell ref="E88:F88"/>
    <mergeCell ref="G88:H88"/>
    <mergeCell ref="I88:J88"/>
    <mergeCell ref="K88:L88"/>
    <mergeCell ref="G89:H89"/>
    <mergeCell ref="I89:J89"/>
    <mergeCell ref="K89:L89"/>
    <mergeCell ref="E90:F90"/>
    <mergeCell ref="I90:J90"/>
    <mergeCell ref="K90:L90"/>
    <mergeCell ref="E91:F91"/>
    <mergeCell ref="G66:H66"/>
    <mergeCell ref="I66:J66"/>
    <mergeCell ref="K66:L66"/>
    <mergeCell ref="G67:H67"/>
    <mergeCell ref="I67:J67"/>
    <mergeCell ref="K67:L67"/>
    <mergeCell ref="G68:H68"/>
    <mergeCell ref="I68:J68"/>
    <mergeCell ref="K68:L68"/>
    <mergeCell ref="G69:H69"/>
    <mergeCell ref="I69:J69"/>
    <mergeCell ref="K69:L69"/>
    <mergeCell ref="G70:H70"/>
    <mergeCell ref="I70:J70"/>
    <mergeCell ref="K70:L70"/>
    <mergeCell ref="E74:F74"/>
    <mergeCell ref="G74:H74"/>
    <mergeCell ref="I74:J74"/>
    <mergeCell ref="K74:L74"/>
    <mergeCell ref="G71:H71"/>
    <mergeCell ref="I71:J71"/>
    <mergeCell ref="K71:L71"/>
    <mergeCell ref="G60:H60"/>
    <mergeCell ref="I60:J60"/>
    <mergeCell ref="K60:L60"/>
    <mergeCell ref="G61:H61"/>
    <mergeCell ref="I61:J61"/>
    <mergeCell ref="K61:L61"/>
    <mergeCell ref="E62:F62"/>
    <mergeCell ref="I62:J62"/>
    <mergeCell ref="K62:L62"/>
    <mergeCell ref="E63:F63"/>
    <mergeCell ref="G63:H63"/>
    <mergeCell ref="K63:L63"/>
    <mergeCell ref="E64:F64"/>
    <mergeCell ref="G64:H64"/>
    <mergeCell ref="I64:J64"/>
    <mergeCell ref="K65:L65"/>
    <mergeCell ref="S65:T65"/>
    <mergeCell ref="E50:F50"/>
    <mergeCell ref="G50:H50"/>
    <mergeCell ref="I50:J50"/>
    <mergeCell ref="A51:B51"/>
    <mergeCell ref="E51:F51"/>
    <mergeCell ref="G51:H51"/>
    <mergeCell ref="I51:J51"/>
    <mergeCell ref="A65:B65"/>
    <mergeCell ref="E65:F65"/>
    <mergeCell ref="G65:H65"/>
    <mergeCell ref="I65:J65"/>
    <mergeCell ref="K51:L51"/>
    <mergeCell ref="S51:T51"/>
    <mergeCell ref="G52:H52"/>
    <mergeCell ref="I52:J52"/>
    <mergeCell ref="K52:L52"/>
    <mergeCell ref="G53:H53"/>
    <mergeCell ref="I53:J53"/>
    <mergeCell ref="K53:L53"/>
    <mergeCell ref="G54:H54"/>
    <mergeCell ref="I54:J54"/>
    <mergeCell ref="K54:L54"/>
    <mergeCell ref="G55:H55"/>
    <mergeCell ref="I55:J55"/>
    <mergeCell ref="K55:L55"/>
    <mergeCell ref="G56:H56"/>
    <mergeCell ref="I56:J56"/>
    <mergeCell ref="K56:L56"/>
    <mergeCell ref="G57:H57"/>
    <mergeCell ref="I57:J57"/>
    <mergeCell ref="K57:L57"/>
    <mergeCell ref="E60:F60"/>
    <mergeCell ref="G42:H42"/>
    <mergeCell ref="I42:J42"/>
    <mergeCell ref="K42:L42"/>
    <mergeCell ref="E46:F46"/>
    <mergeCell ref="G46:H46"/>
    <mergeCell ref="I46:J46"/>
    <mergeCell ref="K46:L46"/>
    <mergeCell ref="G43:H43"/>
    <mergeCell ref="I43:J43"/>
    <mergeCell ref="K43:L43"/>
    <mergeCell ref="G47:H47"/>
    <mergeCell ref="I47:J47"/>
    <mergeCell ref="K47:L47"/>
    <mergeCell ref="E48:F48"/>
    <mergeCell ref="I48:J48"/>
    <mergeCell ref="K48:L48"/>
    <mergeCell ref="E49:F49"/>
    <mergeCell ref="G49:H49"/>
    <mergeCell ref="K49:L49"/>
    <mergeCell ref="G35:H35"/>
    <mergeCell ref="K35:L35"/>
    <mergeCell ref="E36:F36"/>
    <mergeCell ref="G36:H36"/>
    <mergeCell ref="I36:J36"/>
    <mergeCell ref="K37:L37"/>
    <mergeCell ref="S37:T37"/>
    <mergeCell ref="G38:H38"/>
    <mergeCell ref="I38:J38"/>
    <mergeCell ref="K38:L38"/>
    <mergeCell ref="G39:H39"/>
    <mergeCell ref="I39:J39"/>
    <mergeCell ref="K39:L39"/>
    <mergeCell ref="G40:H40"/>
    <mergeCell ref="I40:J40"/>
    <mergeCell ref="K40:L40"/>
    <mergeCell ref="G41:H41"/>
    <mergeCell ref="I41:J41"/>
    <mergeCell ref="K41:L41"/>
    <mergeCell ref="S23:T23"/>
    <mergeCell ref="G24:H24"/>
    <mergeCell ref="I24:J24"/>
    <mergeCell ref="K24:L24"/>
    <mergeCell ref="G25:H25"/>
    <mergeCell ref="I25:J25"/>
    <mergeCell ref="K25:L25"/>
    <mergeCell ref="G26:H26"/>
    <mergeCell ref="I26:J26"/>
    <mergeCell ref="K26:L26"/>
    <mergeCell ref="G27:H27"/>
    <mergeCell ref="I27:J27"/>
    <mergeCell ref="K27:L27"/>
    <mergeCell ref="G28:H28"/>
    <mergeCell ref="I28:J28"/>
    <mergeCell ref="K28:L28"/>
    <mergeCell ref="G29:H29"/>
    <mergeCell ref="I29:J29"/>
    <mergeCell ref="K29:L29"/>
    <mergeCell ref="G19:H19"/>
    <mergeCell ref="I19:J19"/>
    <mergeCell ref="K19:L19"/>
    <mergeCell ref="E20:F20"/>
    <mergeCell ref="I20:J20"/>
    <mergeCell ref="K20:L20"/>
    <mergeCell ref="E21:F21"/>
    <mergeCell ref="G21:H21"/>
    <mergeCell ref="K21:L21"/>
    <mergeCell ref="E22:F22"/>
    <mergeCell ref="G22:H22"/>
    <mergeCell ref="I22:J22"/>
    <mergeCell ref="A23:B23"/>
    <mergeCell ref="E23:F23"/>
    <mergeCell ref="G23:H23"/>
    <mergeCell ref="I23:J23"/>
    <mergeCell ref="A37:B37"/>
    <mergeCell ref="E37:F37"/>
    <mergeCell ref="G37:H37"/>
    <mergeCell ref="I37:J37"/>
    <mergeCell ref="K23:L23"/>
    <mergeCell ref="E32:F32"/>
    <mergeCell ref="G32:H32"/>
    <mergeCell ref="I32:J32"/>
    <mergeCell ref="K32:L32"/>
    <mergeCell ref="G33:H33"/>
    <mergeCell ref="I33:J33"/>
    <mergeCell ref="K33:L33"/>
    <mergeCell ref="E34:F34"/>
    <mergeCell ref="I34:J34"/>
    <mergeCell ref="K34:L34"/>
    <mergeCell ref="E35:F35"/>
    <mergeCell ref="S9:T9"/>
    <mergeCell ref="G10:H10"/>
    <mergeCell ref="I10:J10"/>
    <mergeCell ref="K10:L10"/>
    <mergeCell ref="G11:H11"/>
    <mergeCell ref="I11:J11"/>
    <mergeCell ref="K11:L11"/>
    <mergeCell ref="G12:H12"/>
    <mergeCell ref="I12:J12"/>
    <mergeCell ref="K12:L12"/>
    <mergeCell ref="G13:H13"/>
    <mergeCell ref="I13:J13"/>
    <mergeCell ref="K13:L13"/>
    <mergeCell ref="G14:H14"/>
    <mergeCell ref="I14:J14"/>
    <mergeCell ref="K14:L14"/>
    <mergeCell ref="E18:F18"/>
    <mergeCell ref="G18:H18"/>
    <mergeCell ref="I18:J18"/>
    <mergeCell ref="K18:L18"/>
    <mergeCell ref="A9:B9"/>
    <mergeCell ref="E9:F9"/>
    <mergeCell ref="G9:H9"/>
    <mergeCell ref="I9:J9"/>
    <mergeCell ref="G15:H15"/>
    <mergeCell ref="I15:J15"/>
    <mergeCell ref="K15:L15"/>
    <mergeCell ref="E4:F4"/>
    <mergeCell ref="G4:H4"/>
    <mergeCell ref="I4:J4"/>
    <mergeCell ref="K4:L4"/>
    <mergeCell ref="G5:H5"/>
    <mergeCell ref="I5:J5"/>
    <mergeCell ref="K5:L5"/>
    <mergeCell ref="E6:F6"/>
    <mergeCell ref="I6:J6"/>
    <mergeCell ref="K6:L6"/>
    <mergeCell ref="E7:F7"/>
    <mergeCell ref="G7:H7"/>
    <mergeCell ref="K7:L7"/>
    <mergeCell ref="E8:F8"/>
    <mergeCell ref="G8:H8"/>
    <mergeCell ref="I8:J8"/>
    <mergeCell ref="K9:L9"/>
  </mergeCells>
  <conditionalFormatting sqref="Q1:Q8 M9 Q464:Q65536 Q154 Q16:Q23 Q30:Q37 Q44:Q51 P117:Q120 Q58:Q65 Q72:Q79 Q86:Q93 Q100:Q107 Q114:Q116 Q121 Q128:Q135 Q142:Q149 Q156:Q163 Q170:Q180 Q184:Q191 Q198:Q205 Q212:Q219 Q226:Q233 Q240:Q247 Q254:Q261 Q268:Q275 Q282:Q289 Q296:Q303 Q310:Q317 Q324:Q331 Q338:Q345 Q352:Q359 Q366:Q373 Q380:Q387 Q394:Q401 Q408:Q415 Q422:Q429 Q436:Q443 Q450:Q457 M23 M37 M51 M65 M79 M93 M107 M121 M135 M149 M163 M177 M191 M205 M219 M233 M247 M261 M275 M289 M303 M317 M331 M345 M359 M373 M387 M401 M415 M429 M443 M457">
    <cfRule type="expression" dxfId="428" priority="148">
      <formula>"ISNA(P4)"</formula>
    </cfRule>
  </conditionalFormatting>
  <conditionalFormatting sqref="Q5 Q19 Q33 Q187 Q46:Q47 Q61 Q75 Q89 Q103 Q131 P117:Q117 Q145 Q159 Q173 Q201 Q215 Q229 Q243 Q257 Q271 Q285 Q299 Q313 Q327 Q341 Q355 Q369 Q383 Q397 Q411 Q425 Q439 Q453">
    <cfRule type="expression" dxfId="427" priority="147">
      <formula>"ISNA(P3)"</formula>
    </cfRule>
  </conditionalFormatting>
  <conditionalFormatting sqref="P117:Q120 Q1:Q8 O10:O15 M9 O24:O29 O38:O43 O52:O57 Q16:Q116 Q121:Q65536 M66:P71 M80:P85 M94:P99 M108:P113 M122:P127 M136:P141 M150:P155 M164:P169 M178:P183 M192:P197 M206:P211 M220:P225 M234:P239 M248:P253 M262:P267 M276:P281 M290:P295 M304:P309 M318:P323 M332:P337 M346:P351 M360:P365 M374:P379 M388:P393 M402:P407 M416:P421 M430:P435 M444:P449 M458:P463 M23:M29 M37:M43 M51:M57 M65 M79 M93 M107 M121 M135 M149 M163 M177 M191 M205 M219 M233 M247 M261 M275 M289 M303 M317 M331 M345 M359 M373 M387 M401 M415 M429 M443 M457">
    <cfRule type="containsErrors" dxfId="426" priority="145">
      <formula>ISERROR(M1)</formula>
    </cfRule>
    <cfRule type="containsErrors" dxfId="425" priority="146">
      <formula>ISERROR(M1)</formula>
    </cfRule>
  </conditionalFormatting>
  <conditionalFormatting sqref="C5:C8">
    <cfRule type="duplicateValues" dxfId="424" priority="143" stopIfTrue="1"/>
    <cfRule type="duplicateValues" dxfId="423" priority="144" stopIfTrue="1"/>
  </conditionalFormatting>
  <conditionalFormatting sqref="C19:C22">
    <cfRule type="duplicateValues" dxfId="422" priority="142" stopIfTrue="1"/>
  </conditionalFormatting>
  <conditionalFormatting sqref="C33">
    <cfRule type="duplicateValues" dxfId="421" priority="141" stopIfTrue="1"/>
  </conditionalFormatting>
  <conditionalFormatting sqref="C47">
    <cfRule type="duplicateValues" dxfId="420" priority="140" stopIfTrue="1"/>
  </conditionalFormatting>
  <conditionalFormatting sqref="C61">
    <cfRule type="duplicateValues" dxfId="419" priority="139" stopIfTrue="1"/>
  </conditionalFormatting>
  <conditionalFormatting sqref="C75">
    <cfRule type="duplicateValues" dxfId="418" priority="138" stopIfTrue="1"/>
  </conditionalFormatting>
  <conditionalFormatting sqref="C89">
    <cfRule type="duplicateValues" dxfId="417" priority="137" stopIfTrue="1"/>
  </conditionalFormatting>
  <conditionalFormatting sqref="C103">
    <cfRule type="duplicateValues" dxfId="416" priority="136" stopIfTrue="1"/>
  </conditionalFormatting>
  <conditionalFormatting sqref="C117">
    <cfRule type="duplicateValues" dxfId="415" priority="135" stopIfTrue="1"/>
  </conditionalFormatting>
  <conditionalFormatting sqref="C131">
    <cfRule type="duplicateValues" dxfId="414" priority="134" stopIfTrue="1"/>
  </conditionalFormatting>
  <conditionalFormatting sqref="C131:C134">
    <cfRule type="duplicateValues" dxfId="413" priority="133" stopIfTrue="1"/>
  </conditionalFormatting>
  <conditionalFormatting sqref="C117:C120">
    <cfRule type="duplicateValues" dxfId="412" priority="132" stopIfTrue="1"/>
  </conditionalFormatting>
  <conditionalFormatting sqref="C103:C106">
    <cfRule type="duplicateValues" dxfId="411" priority="131" stopIfTrue="1"/>
  </conditionalFormatting>
  <conditionalFormatting sqref="C19:C22">
    <cfRule type="duplicateValues" dxfId="410" priority="129" stopIfTrue="1"/>
    <cfRule type="duplicateValues" dxfId="409" priority="130" stopIfTrue="1"/>
  </conditionalFormatting>
  <conditionalFormatting sqref="C33:C36">
    <cfRule type="duplicateValues" dxfId="408" priority="127" stopIfTrue="1"/>
    <cfRule type="duplicateValues" dxfId="407" priority="128" stopIfTrue="1"/>
  </conditionalFormatting>
  <conditionalFormatting sqref="C47:C50">
    <cfRule type="duplicateValues" dxfId="406" priority="125" stopIfTrue="1"/>
    <cfRule type="duplicateValues" dxfId="405" priority="126" stopIfTrue="1"/>
  </conditionalFormatting>
  <conditionalFormatting sqref="C61:C64">
    <cfRule type="duplicateValues" dxfId="404" priority="123" stopIfTrue="1"/>
    <cfRule type="duplicateValues" dxfId="403" priority="124" stopIfTrue="1"/>
  </conditionalFormatting>
  <conditionalFormatting sqref="C75:C78">
    <cfRule type="duplicateValues" dxfId="402" priority="121" stopIfTrue="1"/>
    <cfRule type="duplicateValues" dxfId="401" priority="122" stopIfTrue="1"/>
  </conditionalFormatting>
  <conditionalFormatting sqref="C89:C92">
    <cfRule type="duplicateValues" dxfId="400" priority="119" stopIfTrue="1"/>
    <cfRule type="duplicateValues" dxfId="399" priority="120" stopIfTrue="1"/>
  </conditionalFormatting>
  <conditionalFormatting sqref="C103:C106">
    <cfRule type="duplicateValues" dxfId="398" priority="117" stopIfTrue="1"/>
    <cfRule type="duplicateValues" dxfId="397" priority="118" stopIfTrue="1"/>
  </conditionalFormatting>
  <conditionalFormatting sqref="C117:C120">
    <cfRule type="duplicateValues" dxfId="396" priority="115" stopIfTrue="1"/>
    <cfRule type="duplicateValues" dxfId="395" priority="116" stopIfTrue="1"/>
  </conditionalFormatting>
  <conditionalFormatting sqref="C131:C134">
    <cfRule type="duplicateValues" dxfId="394" priority="113" stopIfTrue="1"/>
    <cfRule type="duplicateValues" dxfId="393" priority="114" stopIfTrue="1"/>
  </conditionalFormatting>
  <conditionalFormatting sqref="C145:C148">
    <cfRule type="duplicateValues" dxfId="392" priority="111" stopIfTrue="1"/>
    <cfRule type="duplicateValues" dxfId="391" priority="112" stopIfTrue="1"/>
  </conditionalFormatting>
  <conditionalFormatting sqref="C159:C162">
    <cfRule type="duplicateValues" dxfId="390" priority="109" stopIfTrue="1"/>
    <cfRule type="duplicateValues" dxfId="389" priority="110" stopIfTrue="1"/>
  </conditionalFormatting>
  <conditionalFormatting sqref="C173:C176">
    <cfRule type="duplicateValues" dxfId="388" priority="107" stopIfTrue="1"/>
    <cfRule type="duplicateValues" dxfId="387" priority="108" stopIfTrue="1"/>
  </conditionalFormatting>
  <conditionalFormatting sqref="C187:C190">
    <cfRule type="duplicateValues" dxfId="386" priority="105" stopIfTrue="1"/>
    <cfRule type="duplicateValues" dxfId="385" priority="106" stopIfTrue="1"/>
  </conditionalFormatting>
  <conditionalFormatting sqref="C201:C204">
    <cfRule type="duplicateValues" dxfId="384" priority="103" stopIfTrue="1"/>
    <cfRule type="duplicateValues" dxfId="383" priority="104" stopIfTrue="1"/>
  </conditionalFormatting>
  <conditionalFormatting sqref="C215:C218">
    <cfRule type="duplicateValues" dxfId="382" priority="101" stopIfTrue="1"/>
    <cfRule type="duplicateValues" dxfId="381" priority="102" stopIfTrue="1"/>
  </conditionalFormatting>
  <conditionalFormatting sqref="C229:C232">
    <cfRule type="duplicateValues" dxfId="380" priority="99" stopIfTrue="1"/>
    <cfRule type="duplicateValues" dxfId="379" priority="100" stopIfTrue="1"/>
  </conditionalFormatting>
  <conditionalFormatting sqref="C243:C246">
    <cfRule type="duplicateValues" dxfId="378" priority="97" stopIfTrue="1"/>
    <cfRule type="duplicateValues" dxfId="377" priority="98" stopIfTrue="1"/>
  </conditionalFormatting>
  <conditionalFormatting sqref="C257:C260">
    <cfRule type="duplicateValues" dxfId="376" priority="95" stopIfTrue="1"/>
    <cfRule type="duplicateValues" dxfId="375" priority="96" stopIfTrue="1"/>
  </conditionalFormatting>
  <conditionalFormatting sqref="C271:C274">
    <cfRule type="duplicateValues" dxfId="374" priority="93" stopIfTrue="1"/>
    <cfRule type="duplicateValues" dxfId="373" priority="94" stopIfTrue="1"/>
  </conditionalFormatting>
  <conditionalFormatting sqref="C285:C288">
    <cfRule type="duplicateValues" dxfId="372" priority="91" stopIfTrue="1"/>
    <cfRule type="duplicateValues" dxfId="371" priority="92" stopIfTrue="1"/>
  </conditionalFormatting>
  <conditionalFormatting sqref="C299:C302">
    <cfRule type="duplicateValues" dxfId="370" priority="89" stopIfTrue="1"/>
    <cfRule type="duplicateValues" dxfId="369" priority="90" stopIfTrue="1"/>
  </conditionalFormatting>
  <conditionalFormatting sqref="C313:C316">
    <cfRule type="duplicateValues" dxfId="368" priority="87" stopIfTrue="1"/>
    <cfRule type="duplicateValues" dxfId="367" priority="88" stopIfTrue="1"/>
  </conditionalFormatting>
  <conditionalFormatting sqref="C327:C330">
    <cfRule type="duplicateValues" dxfId="366" priority="85" stopIfTrue="1"/>
    <cfRule type="duplicateValues" dxfId="365" priority="86" stopIfTrue="1"/>
  </conditionalFormatting>
  <conditionalFormatting sqref="C341:C344">
    <cfRule type="duplicateValues" dxfId="364" priority="83" stopIfTrue="1"/>
    <cfRule type="duplicateValues" dxfId="363" priority="84" stopIfTrue="1"/>
  </conditionalFormatting>
  <conditionalFormatting sqref="C355:C358">
    <cfRule type="duplicateValues" dxfId="362" priority="81" stopIfTrue="1"/>
    <cfRule type="duplicateValues" dxfId="361" priority="82" stopIfTrue="1"/>
  </conditionalFormatting>
  <conditionalFormatting sqref="C369:C372">
    <cfRule type="duplicateValues" dxfId="360" priority="79" stopIfTrue="1"/>
    <cfRule type="duplicateValues" dxfId="359" priority="80" stopIfTrue="1"/>
  </conditionalFormatting>
  <conditionalFormatting sqref="C383:C386">
    <cfRule type="duplicateValues" dxfId="358" priority="77" stopIfTrue="1"/>
    <cfRule type="duplicateValues" dxfId="357" priority="78" stopIfTrue="1"/>
  </conditionalFormatting>
  <conditionalFormatting sqref="C397:C400">
    <cfRule type="duplicateValues" dxfId="356" priority="75" stopIfTrue="1"/>
    <cfRule type="duplicateValues" dxfId="355" priority="76" stopIfTrue="1"/>
  </conditionalFormatting>
  <conditionalFormatting sqref="C411:C414">
    <cfRule type="duplicateValues" dxfId="354" priority="73" stopIfTrue="1"/>
    <cfRule type="duplicateValues" dxfId="353" priority="74" stopIfTrue="1"/>
  </conditionalFormatting>
  <conditionalFormatting sqref="C425:C428">
    <cfRule type="duplicateValues" dxfId="352" priority="71" stopIfTrue="1"/>
    <cfRule type="duplicateValues" dxfId="351" priority="72" stopIfTrue="1"/>
  </conditionalFormatting>
  <conditionalFormatting sqref="C439:C442">
    <cfRule type="duplicateValues" dxfId="350" priority="69" stopIfTrue="1"/>
    <cfRule type="duplicateValues" dxfId="349" priority="70" stopIfTrue="1"/>
  </conditionalFormatting>
  <conditionalFormatting sqref="C453:C456">
    <cfRule type="duplicateValues" dxfId="348" priority="67" stopIfTrue="1"/>
    <cfRule type="duplicateValues" dxfId="347" priority="68" stopIfTrue="1"/>
  </conditionalFormatting>
  <conditionalFormatting sqref="C78">
    <cfRule type="duplicateValues" dxfId="346" priority="65" stopIfTrue="1"/>
    <cfRule type="duplicateValues" dxfId="345" priority="66" stopIfTrue="1"/>
  </conditionalFormatting>
  <conditionalFormatting sqref="C19:C22">
    <cfRule type="duplicateValues" dxfId="344" priority="63" stopIfTrue="1"/>
    <cfRule type="duplicateValues" dxfId="343" priority="64" stopIfTrue="1"/>
  </conditionalFormatting>
  <conditionalFormatting sqref="C33:C36">
    <cfRule type="duplicateValues" dxfId="342" priority="61" stopIfTrue="1"/>
    <cfRule type="duplicateValues" dxfId="341" priority="62" stopIfTrue="1"/>
  </conditionalFormatting>
  <conditionalFormatting sqref="C47:C50">
    <cfRule type="duplicateValues" dxfId="340" priority="59" stopIfTrue="1"/>
    <cfRule type="duplicateValues" dxfId="339" priority="60" stopIfTrue="1"/>
  </conditionalFormatting>
  <conditionalFormatting sqref="C61:C64">
    <cfRule type="duplicateValues" dxfId="338" priority="57" stopIfTrue="1"/>
    <cfRule type="duplicateValues" dxfId="337" priority="58" stopIfTrue="1"/>
  </conditionalFormatting>
  <conditionalFormatting sqref="C75:C78">
    <cfRule type="duplicateValues" dxfId="336" priority="55" stopIfTrue="1"/>
    <cfRule type="duplicateValues" dxfId="335" priority="56" stopIfTrue="1"/>
  </conditionalFormatting>
  <conditionalFormatting sqref="C89:C92">
    <cfRule type="duplicateValues" dxfId="334" priority="53" stopIfTrue="1"/>
    <cfRule type="duplicateValues" dxfId="333" priority="54" stopIfTrue="1"/>
  </conditionalFormatting>
  <conditionalFormatting sqref="C103:C106">
    <cfRule type="duplicateValues" dxfId="332" priority="51" stopIfTrue="1"/>
    <cfRule type="duplicateValues" dxfId="331" priority="52" stopIfTrue="1"/>
  </conditionalFormatting>
  <conditionalFormatting sqref="C117:C120">
    <cfRule type="duplicateValues" dxfId="330" priority="49" stopIfTrue="1"/>
    <cfRule type="duplicateValues" dxfId="329" priority="50" stopIfTrue="1"/>
  </conditionalFormatting>
  <conditionalFormatting sqref="C131:C134">
    <cfRule type="duplicateValues" dxfId="328" priority="47" stopIfTrue="1"/>
    <cfRule type="duplicateValues" dxfId="327" priority="48" stopIfTrue="1"/>
  </conditionalFormatting>
  <conditionalFormatting sqref="C145:C148">
    <cfRule type="duplicateValues" dxfId="326" priority="45" stopIfTrue="1"/>
    <cfRule type="duplicateValues" dxfId="325" priority="46" stopIfTrue="1"/>
  </conditionalFormatting>
  <conditionalFormatting sqref="C159:C162">
    <cfRule type="duplicateValues" dxfId="324" priority="43" stopIfTrue="1"/>
    <cfRule type="duplicateValues" dxfId="323" priority="44" stopIfTrue="1"/>
  </conditionalFormatting>
  <conditionalFormatting sqref="C173:C176">
    <cfRule type="duplicateValues" dxfId="322" priority="41" stopIfTrue="1"/>
    <cfRule type="duplicateValues" dxfId="321" priority="42" stopIfTrue="1"/>
  </conditionalFormatting>
  <conditionalFormatting sqref="C187:C190">
    <cfRule type="duplicateValues" dxfId="320" priority="39" stopIfTrue="1"/>
    <cfRule type="duplicateValues" dxfId="319" priority="40" stopIfTrue="1"/>
  </conditionalFormatting>
  <conditionalFormatting sqref="C201:C204">
    <cfRule type="duplicateValues" dxfId="318" priority="37" stopIfTrue="1"/>
    <cfRule type="duplicateValues" dxfId="317" priority="38" stopIfTrue="1"/>
  </conditionalFormatting>
  <conditionalFormatting sqref="C215:C218">
    <cfRule type="duplicateValues" dxfId="316" priority="35" stopIfTrue="1"/>
    <cfRule type="duplicateValues" dxfId="315" priority="36" stopIfTrue="1"/>
  </conditionalFormatting>
  <conditionalFormatting sqref="C229:C232">
    <cfRule type="duplicateValues" dxfId="314" priority="33" stopIfTrue="1"/>
    <cfRule type="duplicateValues" dxfId="313" priority="34" stopIfTrue="1"/>
  </conditionalFormatting>
  <conditionalFormatting sqref="C243:C246">
    <cfRule type="duplicateValues" dxfId="312" priority="31" stopIfTrue="1"/>
    <cfRule type="duplicateValues" dxfId="311" priority="32" stopIfTrue="1"/>
  </conditionalFormatting>
  <conditionalFormatting sqref="C257:C260">
    <cfRule type="duplicateValues" dxfId="310" priority="29" stopIfTrue="1"/>
    <cfRule type="duplicateValues" dxfId="309" priority="30" stopIfTrue="1"/>
  </conditionalFormatting>
  <conditionalFormatting sqref="C271:C274">
    <cfRule type="duplicateValues" dxfId="308" priority="27" stopIfTrue="1"/>
    <cfRule type="duplicateValues" dxfId="307" priority="28" stopIfTrue="1"/>
  </conditionalFormatting>
  <conditionalFormatting sqref="C285:C288">
    <cfRule type="duplicateValues" dxfId="306" priority="25" stopIfTrue="1"/>
    <cfRule type="duplicateValues" dxfId="305" priority="26" stopIfTrue="1"/>
  </conditionalFormatting>
  <conditionalFormatting sqref="C299:C302">
    <cfRule type="duplicateValues" dxfId="304" priority="23" stopIfTrue="1"/>
    <cfRule type="duplicateValues" dxfId="303" priority="24" stopIfTrue="1"/>
  </conditionalFormatting>
  <conditionalFormatting sqref="C313:C316">
    <cfRule type="duplicateValues" dxfId="302" priority="21" stopIfTrue="1"/>
    <cfRule type="duplicateValues" dxfId="301" priority="22" stopIfTrue="1"/>
  </conditionalFormatting>
  <conditionalFormatting sqref="C327:C337">
    <cfRule type="duplicateValues" dxfId="300" priority="19" stopIfTrue="1"/>
    <cfRule type="duplicateValues" dxfId="299" priority="20" stopIfTrue="1"/>
  </conditionalFormatting>
  <conditionalFormatting sqref="C341:C344">
    <cfRule type="duplicateValues" dxfId="298" priority="17" stopIfTrue="1"/>
    <cfRule type="duplicateValues" dxfId="297" priority="18" stopIfTrue="1"/>
  </conditionalFormatting>
  <conditionalFormatting sqref="C355:C358">
    <cfRule type="duplicateValues" dxfId="296" priority="15" stopIfTrue="1"/>
    <cfRule type="duplicateValues" dxfId="295" priority="16" stopIfTrue="1"/>
  </conditionalFormatting>
  <conditionalFormatting sqref="C369:C372">
    <cfRule type="duplicateValues" dxfId="294" priority="13" stopIfTrue="1"/>
    <cfRule type="duplicateValues" dxfId="293" priority="14" stopIfTrue="1"/>
  </conditionalFormatting>
  <conditionalFormatting sqref="C383:C386">
    <cfRule type="duplicateValues" dxfId="292" priority="11" stopIfTrue="1"/>
    <cfRule type="duplicateValues" dxfId="291" priority="12" stopIfTrue="1"/>
  </conditionalFormatting>
  <conditionalFormatting sqref="C397:C400">
    <cfRule type="duplicateValues" dxfId="290" priority="9" stopIfTrue="1"/>
    <cfRule type="duplicateValues" dxfId="289" priority="10" stopIfTrue="1"/>
  </conditionalFormatting>
  <conditionalFormatting sqref="C411:C414">
    <cfRule type="duplicateValues" dxfId="288" priority="7" stopIfTrue="1"/>
    <cfRule type="duplicateValues" dxfId="287" priority="8" stopIfTrue="1"/>
  </conditionalFormatting>
  <conditionalFormatting sqref="C425:C428">
    <cfRule type="duplicateValues" dxfId="286" priority="5" stopIfTrue="1"/>
    <cfRule type="duplicateValues" dxfId="285" priority="6" stopIfTrue="1"/>
  </conditionalFormatting>
  <conditionalFormatting sqref="C439:C442">
    <cfRule type="duplicateValues" dxfId="284" priority="3" stopIfTrue="1"/>
    <cfRule type="duplicateValues" dxfId="283" priority="4" stopIfTrue="1"/>
  </conditionalFormatting>
  <conditionalFormatting sqref="C453:C456">
    <cfRule type="duplicateValues" dxfId="282" priority="1" stopIfTrue="1"/>
    <cfRule type="duplicateValues" dxfId="281" priority="2" stopIfTrue="1"/>
  </conditionalFormatting>
  <pageMargins left="0.55118110236220474" right="0.27559055118110237" top="0.51181102362204722" bottom="0.31496062992125984" header="0.23622047244094491" footer="0.27559055118110237"/>
  <pageSetup paperSize="9" orientation="portrait" errors="blank" r:id="rId1"/>
  <headerFooter alignWithMargins="0"/>
  <rowBreaks count="2" manualBreakCount="2">
    <brk id="113" min="1" max="17" man="1"/>
    <brk id="218" min="1" max="17" man="1"/>
  </rowBreaks>
  <drawing r:id="rId2"/>
  <legacyDrawing r:id="rId3"/>
</worksheet>
</file>

<file path=xl/worksheets/sheet4.xml><?xml version="1.0" encoding="utf-8"?>
<worksheet xmlns="http://schemas.openxmlformats.org/spreadsheetml/2006/main" xmlns:r="http://schemas.openxmlformats.org/officeDocument/2006/relationships">
  <sheetPr codeName="Sheet2"/>
  <dimension ref="A1:V463"/>
  <sheetViews>
    <sheetView tabSelected="1" topLeftCell="C1" zoomScaleSheetLayoutView="100" workbookViewId="0">
      <selection activeCell="D13" sqref="D13"/>
    </sheetView>
  </sheetViews>
  <sheetFormatPr defaultRowHeight="13.5" customHeight="1"/>
  <cols>
    <col min="1" max="1" width="4.5703125" style="11" hidden="1" customWidth="1"/>
    <col min="2" max="2" width="3.28515625" style="16" hidden="1" customWidth="1"/>
    <col min="3" max="3" width="13" style="171" customWidth="1"/>
    <col min="4" max="4" width="14.85546875" style="145" customWidth="1"/>
    <col min="5" max="8" width="2.85546875" style="164" customWidth="1"/>
    <col min="9" max="10" width="2.85546875" style="146" customWidth="1"/>
    <col min="11" max="12" width="2.85546875" style="164" customWidth="1"/>
    <col min="13" max="14" width="5.85546875" style="164" customWidth="1"/>
    <col min="15" max="15" width="5.85546875" style="165" customWidth="1"/>
    <col min="16" max="16" width="5.85546875" style="164" customWidth="1"/>
    <col min="17" max="17" width="6.140625" style="166" customWidth="1"/>
    <col min="18" max="18" width="10.140625" style="166" customWidth="1"/>
    <col min="19" max="20" width="6" style="1" hidden="1" customWidth="1"/>
    <col min="21" max="16384" width="9.140625" style="1"/>
  </cols>
  <sheetData>
    <row r="1" spans="1:22" ht="22.5" customHeight="1" thickBot="1">
      <c r="A1" s="51"/>
      <c r="B1" s="200"/>
      <c r="C1" s="201" t="s">
        <v>176</v>
      </c>
      <c r="D1" s="202"/>
      <c r="E1" s="203"/>
      <c r="F1" s="203"/>
      <c r="G1" s="203"/>
      <c r="H1" s="203"/>
      <c r="I1" s="203"/>
      <c r="J1" s="203"/>
      <c r="K1" s="203"/>
      <c r="L1" s="203"/>
      <c r="M1" s="203"/>
      <c r="N1" s="203"/>
      <c r="O1" s="204"/>
      <c r="P1" s="205"/>
      <c r="Q1" s="206" t="s">
        <v>176</v>
      </c>
      <c r="R1" s="207" t="s">
        <v>176</v>
      </c>
    </row>
    <row r="2" spans="1:22" ht="13.5" customHeight="1" thickTop="1">
      <c r="A2" s="189"/>
      <c r="B2" s="189"/>
      <c r="C2" s="190"/>
      <c r="D2" s="191"/>
      <c r="E2" s="192"/>
      <c r="F2" s="192"/>
      <c r="G2" s="192"/>
      <c r="H2" s="192"/>
      <c r="I2" s="193"/>
      <c r="J2" s="193"/>
      <c r="K2" s="192"/>
      <c r="L2" s="192"/>
      <c r="M2" s="192"/>
      <c r="N2" s="192"/>
      <c r="O2" s="194"/>
      <c r="P2" s="195"/>
      <c r="Q2" s="167"/>
      <c r="R2" s="196"/>
    </row>
    <row r="3" spans="1:22" ht="13.5" customHeight="1">
      <c r="B3" s="12"/>
      <c r="C3" s="168"/>
      <c r="D3" s="145" t="s">
        <v>14</v>
      </c>
      <c r="E3" s="132"/>
      <c r="F3" s="132"/>
      <c r="G3" s="132"/>
      <c r="H3" s="132"/>
      <c r="I3" s="133"/>
      <c r="J3" s="133"/>
      <c r="K3" s="132"/>
      <c r="L3" s="132"/>
      <c r="M3" s="132"/>
      <c r="N3" s="134"/>
      <c r="O3" s="135"/>
      <c r="P3" s="132"/>
      <c r="Q3" s="13"/>
      <c r="R3" s="13"/>
    </row>
    <row r="4" spans="1:22" ht="13.5" customHeight="1">
      <c r="B4" s="208" t="s">
        <v>0</v>
      </c>
      <c r="C4" s="211"/>
      <c r="D4" s="172" t="s">
        <v>1</v>
      </c>
      <c r="E4" s="572">
        <v>1</v>
      </c>
      <c r="F4" s="572"/>
      <c r="G4" s="572">
        <v>2</v>
      </c>
      <c r="H4" s="572"/>
      <c r="I4" s="573">
        <v>3</v>
      </c>
      <c r="J4" s="573"/>
      <c r="K4" s="572">
        <v>4</v>
      </c>
      <c r="L4" s="572"/>
      <c r="M4" s="136" t="s">
        <v>2</v>
      </c>
      <c r="N4" s="136" t="s">
        <v>3</v>
      </c>
      <c r="O4" s="137" t="s">
        <v>7</v>
      </c>
      <c r="P4" s="138"/>
      <c r="Q4" s="49" t="s">
        <v>13</v>
      </c>
      <c r="R4" s="50"/>
    </row>
    <row r="5" spans="1:22" ht="13.5" customHeight="1">
      <c r="A5" s="81">
        <v>1</v>
      </c>
      <c r="B5" s="209">
        <v>11</v>
      </c>
      <c r="C5" s="212" t="s">
        <v>201</v>
      </c>
      <c r="D5" s="546" t="s">
        <v>209</v>
      </c>
      <c r="E5" s="139"/>
      <c r="F5" s="140"/>
      <c r="G5" s="574"/>
      <c r="H5" s="575"/>
      <c r="I5" s="574"/>
      <c r="J5" s="575"/>
      <c r="K5" s="574"/>
      <c r="L5" s="575"/>
      <c r="M5" s="141" t="str">
        <f>IF(ISBLANK(partije!$J$2),"",COUNTIFS(C10:C15,D5,E10:E15,3)+COUNTIFS(D10:D15,D5,F10:F15,3))</f>
        <v/>
      </c>
      <c r="N5" s="141" t="str">
        <f>IF(ISBLANK(partije!$J$2),"",COUNTIFS(C10:C15,D5,E10:E15,"&lt;3")+COUNTIFS(D10:D15,D5,F10:F15,"&lt;3"))</f>
        <v/>
      </c>
      <c r="O5" s="247">
        <v>1</v>
      </c>
      <c r="P5" s="131">
        <v>1</v>
      </c>
      <c r="Q5" s="88"/>
      <c r="R5" s="89"/>
    </row>
    <row r="6" spans="1:22" ht="13.5" customHeight="1">
      <c r="A6" s="81">
        <v>2</v>
      </c>
      <c r="B6" s="209">
        <v>12</v>
      </c>
      <c r="C6" s="212" t="s">
        <v>215</v>
      </c>
      <c r="D6" s="546" t="s">
        <v>210</v>
      </c>
      <c r="E6" s="574"/>
      <c r="F6" s="575"/>
      <c r="G6" s="139"/>
      <c r="H6" s="140"/>
      <c r="I6" s="574"/>
      <c r="J6" s="575"/>
      <c r="K6" s="574"/>
      <c r="L6" s="575"/>
      <c r="M6" s="141" t="str">
        <f>IF(ISBLANK(partije!$J$2),"",COUNTIFS(C10:C15,D6,E10:E15,3)+COUNTIFS(D10:D15,D6,F10:F15,3))</f>
        <v/>
      </c>
      <c r="N6" s="141" t="str">
        <f>IF(ISBLANK(partije!$J$2),"",COUNTIFS(C10:C15,D6,E10:E15,"&lt;3")+COUNTIFS(D10:D15,D6,F10:F15,"&lt;3"))</f>
        <v/>
      </c>
      <c r="O6" s="247">
        <v>2</v>
      </c>
      <c r="P6" s="131">
        <v>2</v>
      </c>
      <c r="Q6" s="90"/>
      <c r="R6" s="91"/>
    </row>
    <row r="7" spans="1:22" ht="13.5" customHeight="1">
      <c r="A7" s="81">
        <v>3</v>
      </c>
      <c r="B7" s="209">
        <v>13</v>
      </c>
      <c r="C7" s="212" t="s">
        <v>213</v>
      </c>
      <c r="D7" s="546" t="s">
        <v>212</v>
      </c>
      <c r="E7" s="574"/>
      <c r="F7" s="575"/>
      <c r="G7" s="574"/>
      <c r="H7" s="575"/>
      <c r="I7" s="139"/>
      <c r="J7" s="140"/>
      <c r="K7" s="574"/>
      <c r="L7" s="575"/>
      <c r="M7" s="141" t="str">
        <f>IF(ISBLANK(partije!$J$2),"",COUNTIFS(C10:C15,D7,E10:E15,3)+COUNTIFS(D10:D15,D7,F10:F15,3))</f>
        <v/>
      </c>
      <c r="N7" s="141" t="str">
        <f>IF(ISBLANK(partije!$J$2),"",COUNTIFS(C10:C15,D7,E10:E15,"&lt;3")+COUNTIFS(D10:D15,D7,F10:F15,"&lt;3"))</f>
        <v/>
      </c>
      <c r="O7" s="247">
        <v>3</v>
      </c>
      <c r="P7" s="131">
        <v>3</v>
      </c>
      <c r="Q7" s="90"/>
      <c r="R7" s="91"/>
    </row>
    <row r="8" spans="1:22" ht="13.5" customHeight="1">
      <c r="A8" s="82">
        <v>4</v>
      </c>
      <c r="B8" s="210">
        <v>14</v>
      </c>
      <c r="C8" s="213" t="s">
        <v>213</v>
      </c>
      <c r="D8" s="547" t="s">
        <v>214</v>
      </c>
      <c r="E8" s="576"/>
      <c r="F8" s="577"/>
      <c r="G8" s="576"/>
      <c r="H8" s="577"/>
      <c r="I8" s="576"/>
      <c r="J8" s="577"/>
      <c r="K8" s="139"/>
      <c r="L8" s="140"/>
      <c r="M8" s="143" t="str">
        <f>IF(ISBLANK(partije!$J$2),"",COUNTIFS(C10:C15,D8,E10:E15,3)+COUNTIFS(D10:D15,D8,F10:F15,3))</f>
        <v/>
      </c>
      <c r="N8" s="143" t="str">
        <f>IF(ISBLANK(partije!$J$2),"",COUNTIFS(C10:C15,D8,E10:E15,"&lt;3")+COUNTIFS(D10:D15,D8,F10:F15,"&lt;3"))</f>
        <v/>
      </c>
      <c r="O8" s="144"/>
      <c r="P8" s="131">
        <v>4</v>
      </c>
      <c r="Q8" s="90" t="e">
        <f>IF(ISBLANK(D8),"*",INDEX(D5:D8,MATCH(P8,O5:O8,0)))</f>
        <v>#N/A</v>
      </c>
      <c r="R8" s="91"/>
    </row>
    <row r="9" spans="1:22" ht="13.5" customHeight="1">
      <c r="A9" s="567"/>
      <c r="B9" s="567"/>
      <c r="C9" s="169"/>
      <c r="E9" s="568" t="s">
        <v>10</v>
      </c>
      <c r="F9" s="568"/>
      <c r="G9" s="569" t="s">
        <v>11</v>
      </c>
      <c r="H9" s="569"/>
      <c r="I9" s="570" t="s">
        <v>4</v>
      </c>
      <c r="J9" s="570"/>
      <c r="K9" s="578" t="s">
        <v>12</v>
      </c>
      <c r="L9" s="578"/>
      <c r="M9" s="197" t="s">
        <v>5</v>
      </c>
      <c r="N9" s="197" t="s">
        <v>6</v>
      </c>
      <c r="O9" s="198" t="s">
        <v>8</v>
      </c>
      <c r="P9" s="199" t="s">
        <v>9</v>
      </c>
      <c r="S9" s="579" t="s">
        <v>125</v>
      </c>
      <c r="T9" s="579"/>
    </row>
    <row r="10" spans="1:22" ht="13.5" customHeight="1">
      <c r="A10" s="95" t="str">
        <f>IF(ISBLANK(partije!D2),"",partije!D2)</f>
        <v/>
      </c>
      <c r="B10" s="96" t="str">
        <f>IF(ISBLANK(partije!E2),"",partije!E2)</f>
        <v/>
      </c>
      <c r="C10" s="546" t="s">
        <v>209</v>
      </c>
      <c r="D10" s="547" t="s">
        <v>214</v>
      </c>
      <c r="E10" s="148"/>
      <c r="F10" s="148"/>
      <c r="G10" s="580"/>
      <c r="H10" s="580"/>
      <c r="I10" s="580"/>
      <c r="J10" s="580"/>
      <c r="K10" s="580"/>
      <c r="L10" s="580"/>
      <c r="M10" s="150" t="str">
        <f>IF(ISBLANK(partije!O2),"",partije!O2)</f>
        <v/>
      </c>
      <c r="N10" s="149" t="str">
        <f>IF(ISBLANK(partije!P2),"",partije!P2)</f>
        <v/>
      </c>
      <c r="O10" s="149" t="str">
        <f>IF(ISBLANK(partije!Q2),"",partije!Q2)</f>
        <v/>
      </c>
      <c r="P10" s="151" t="str">
        <f>IF(ISBLANK(partije!R2),"",partije!R2)</f>
        <v/>
      </c>
      <c r="Q10" s="444" t="str">
        <f>IF(ISBLANK(partije!$D$2),"",partije!$D$2)</f>
        <v/>
      </c>
      <c r="R10" s="445" t="str">
        <f>IF(ISBLANK(partije!$E$2),"","sto "&amp;partije!$E$2)</f>
        <v/>
      </c>
      <c r="S10" s="92">
        <v>1</v>
      </c>
      <c r="T10" s="84">
        <v>3</v>
      </c>
    </row>
    <row r="11" spans="1:22" ht="13.5" customHeight="1">
      <c r="A11" s="97" t="str">
        <f>IF(ISBLANK(partije!D3),"",partije!D3)</f>
        <v/>
      </c>
      <c r="B11" s="98" t="str">
        <f>IF(ISBLANK(partije!E3),"",partije!E3)</f>
        <v/>
      </c>
      <c r="C11" s="546" t="s">
        <v>210</v>
      </c>
      <c r="D11" s="546" t="s">
        <v>212</v>
      </c>
      <c r="E11" s="153"/>
      <c r="F11" s="153"/>
      <c r="G11" s="581"/>
      <c r="H11" s="581"/>
      <c r="I11" s="581"/>
      <c r="J11" s="581"/>
      <c r="K11" s="581"/>
      <c r="L11" s="581"/>
      <c r="M11" s="155" t="str">
        <f>IF(ISBLANK(partije!O3),"",partije!O3)</f>
        <v/>
      </c>
      <c r="N11" s="154" t="str">
        <f>IF(ISBLANK(partije!P3),"",partije!P3)</f>
        <v/>
      </c>
      <c r="O11" s="154" t="str">
        <f>IF(ISBLANK(partije!Q3),"",partije!Q3)</f>
        <v/>
      </c>
      <c r="P11" s="156" t="str">
        <f>IF(ISBLANK(partije!R3),"",partije!R3)</f>
        <v/>
      </c>
      <c r="Q11" s="444" t="str">
        <f>IF(ISBLANK(partije!D3),"",partije!D3)</f>
        <v/>
      </c>
      <c r="R11" s="445" t="str">
        <f>IF(ISBLANK(partije!E3),"","sto "&amp;partije!E3)</f>
        <v/>
      </c>
      <c r="S11" s="93">
        <v>2</v>
      </c>
      <c r="T11" s="85">
        <v>4</v>
      </c>
    </row>
    <row r="12" spans="1:22" ht="13.5" customHeight="1">
      <c r="A12" s="97" t="str">
        <f>IF(ISBLANK(partije!D68),"",partije!D68)</f>
        <v/>
      </c>
      <c r="B12" s="98" t="str">
        <f>IF(ISBLANK(partije!E68),"",partije!E68)</f>
        <v/>
      </c>
      <c r="C12" s="546" t="s">
        <v>209</v>
      </c>
      <c r="D12" s="546" t="s">
        <v>212</v>
      </c>
      <c r="E12" s="153"/>
      <c r="F12" s="153"/>
      <c r="G12" s="581"/>
      <c r="H12" s="581"/>
      <c r="I12" s="581"/>
      <c r="J12" s="581"/>
      <c r="K12" s="581"/>
      <c r="L12" s="581"/>
      <c r="M12" s="155" t="str">
        <f>IF(ISBLANK(partije!O68),"",partije!O68)</f>
        <v/>
      </c>
      <c r="N12" s="154" t="str">
        <f>IF(ISBLANK(partije!P68),"",partije!P68)</f>
        <v/>
      </c>
      <c r="O12" s="154" t="str">
        <f>IF(ISBLANK(partije!Q68),"",partije!Q68)</f>
        <v/>
      </c>
      <c r="P12" s="156" t="str">
        <f>IF(ISBLANK(partije!R68),"",partije!R68)</f>
        <v/>
      </c>
      <c r="Q12" s="444" t="str">
        <f>IF(ISBLANK(partije!D68),"",partije!D68)</f>
        <v/>
      </c>
      <c r="R12" s="445" t="str">
        <f>IF(ISBLANK(partije!E68),"","sto "&amp;partije!E68)</f>
        <v/>
      </c>
      <c r="S12" s="93">
        <v>1</v>
      </c>
      <c r="T12" s="85">
        <v>2</v>
      </c>
      <c r="V12" s="87"/>
    </row>
    <row r="13" spans="1:22" ht="13.5" customHeight="1">
      <c r="A13" s="97" t="str">
        <f>IF(ISBLANK(partije!D69),"",partije!D69)</f>
        <v/>
      </c>
      <c r="B13" s="98" t="str">
        <f>IF(ISBLANK(partije!E69),"",partije!E69)</f>
        <v/>
      </c>
      <c r="C13" s="546" t="s">
        <v>210</v>
      </c>
      <c r="D13" s="547" t="s">
        <v>214</v>
      </c>
      <c r="E13" s="153"/>
      <c r="F13" s="153"/>
      <c r="G13" s="581"/>
      <c r="H13" s="581"/>
      <c r="I13" s="581"/>
      <c r="J13" s="581"/>
      <c r="K13" s="581"/>
      <c r="L13" s="581"/>
      <c r="M13" s="155" t="str">
        <f>IF(ISBLANK(partije!O69),"",partije!O69)</f>
        <v/>
      </c>
      <c r="N13" s="154" t="str">
        <f>IF(ISBLANK(partije!P69),"",partije!P69)</f>
        <v/>
      </c>
      <c r="O13" s="154" t="str">
        <f>IF(ISBLANK(partije!Q69),"",partije!Q69)</f>
        <v/>
      </c>
      <c r="P13" s="156" t="str">
        <f>IF(ISBLANK(partije!R69),"",partije!R69)</f>
        <v/>
      </c>
      <c r="Q13" s="444" t="str">
        <f>IF(ISBLANK(partije!D69),"",partije!D69)</f>
        <v/>
      </c>
      <c r="R13" s="445" t="str">
        <f>IF(ISBLANK(partije!E69),"","sto "&amp;partije!E69)</f>
        <v/>
      </c>
      <c r="S13" s="93">
        <v>3</v>
      </c>
      <c r="T13" s="85">
        <v>4</v>
      </c>
    </row>
    <row r="14" spans="1:22" ht="13.5" customHeight="1">
      <c r="A14" s="97" t="str">
        <f>IF(ISBLANK(partije!D134),"",partije!D134)</f>
        <v/>
      </c>
      <c r="B14" s="98" t="str">
        <f>IF(ISBLANK(partije!E134),"",partije!E134)</f>
        <v/>
      </c>
      <c r="C14" s="546" t="s">
        <v>209</v>
      </c>
      <c r="D14" s="546" t="s">
        <v>210</v>
      </c>
      <c r="E14" s="153"/>
      <c r="F14" s="153"/>
      <c r="G14" s="581"/>
      <c r="H14" s="581"/>
      <c r="I14" s="581"/>
      <c r="J14" s="581"/>
      <c r="K14" s="581"/>
      <c r="L14" s="581"/>
      <c r="M14" s="155" t="str">
        <f>IF(ISBLANK(partije!O134),"",partije!O134)</f>
        <v/>
      </c>
      <c r="N14" s="154" t="str">
        <f>IF(ISBLANK(partije!P134),"",partije!P134)</f>
        <v/>
      </c>
      <c r="O14" s="154" t="str">
        <f>IF(ISBLANK(partije!Q134),"",partije!Q134)</f>
        <v/>
      </c>
      <c r="P14" s="156" t="str">
        <f>IF(ISBLANK(partije!R134),"",partije!R134)</f>
        <v/>
      </c>
      <c r="Q14" s="444" t="str">
        <f>IF(ISBLANK(partije!D134),"",partije!D134)</f>
        <v/>
      </c>
      <c r="R14" s="445" t="str">
        <f>IF(ISBLANK(partije!E134),"","sto "&amp;partije!E134)</f>
        <v/>
      </c>
      <c r="S14" s="93">
        <v>1</v>
      </c>
      <c r="T14" s="85">
        <v>4</v>
      </c>
    </row>
    <row r="15" spans="1:22" ht="13.5" customHeight="1">
      <c r="A15" s="99" t="str">
        <f>IF(ISBLANK(partije!D135),"",partije!D135)</f>
        <v/>
      </c>
      <c r="B15" s="100" t="str">
        <f>IF(ISBLANK(partije!E135),"",partije!E135)</f>
        <v/>
      </c>
      <c r="C15" s="546" t="s">
        <v>212</v>
      </c>
      <c r="D15" s="547" t="s">
        <v>214</v>
      </c>
      <c r="E15" s="158"/>
      <c r="F15" s="158"/>
      <c r="G15" s="571"/>
      <c r="H15" s="571"/>
      <c r="I15" s="571"/>
      <c r="J15" s="571"/>
      <c r="K15" s="571"/>
      <c r="L15" s="571"/>
      <c r="M15" s="160" t="str">
        <f>IF(ISBLANK(partije!O135),"",partije!O135)</f>
        <v/>
      </c>
      <c r="N15" s="159" t="str">
        <f>IF(ISBLANK(partije!P135),"",partije!P135)</f>
        <v/>
      </c>
      <c r="O15" s="159" t="str">
        <f>IF(ISBLANK(partije!Q135),"",partije!Q135)</f>
        <v/>
      </c>
      <c r="P15" s="161" t="str">
        <f>IF(ISBLANK(partije!R135),"",partije!R135)</f>
        <v/>
      </c>
      <c r="Q15" s="444" t="str">
        <f>IF(ISBLANK(partije!D135),"",partije!D135)</f>
        <v/>
      </c>
      <c r="R15" s="445" t="str">
        <f>IF(ISBLANK(partije!E135),"","sto "&amp;partije!E135)</f>
        <v/>
      </c>
      <c r="S15" s="94">
        <v>2</v>
      </c>
      <c r="T15" s="86">
        <v>3</v>
      </c>
    </row>
    <row r="17" spans="1:20" ht="13.5" customHeight="1">
      <c r="B17" s="12"/>
      <c r="C17" s="168"/>
      <c r="D17" s="145" t="s">
        <v>27</v>
      </c>
      <c r="E17" s="132"/>
      <c r="F17" s="132"/>
      <c r="G17" s="132"/>
      <c r="H17" s="132"/>
      <c r="I17" s="133"/>
      <c r="J17" s="133"/>
      <c r="K17" s="132"/>
      <c r="L17" s="132"/>
      <c r="M17" s="132"/>
      <c r="N17" s="134"/>
      <c r="O17" s="135"/>
      <c r="P17" s="132"/>
      <c r="Q17" s="13"/>
      <c r="R17" s="13"/>
    </row>
    <row r="18" spans="1:20" ht="13.5" customHeight="1">
      <c r="B18" s="208" t="s">
        <v>0</v>
      </c>
      <c r="C18" s="211"/>
      <c r="D18" s="172" t="s">
        <v>1</v>
      </c>
      <c r="E18" s="572">
        <v>1</v>
      </c>
      <c r="F18" s="572"/>
      <c r="G18" s="572">
        <v>2</v>
      </c>
      <c r="H18" s="572"/>
      <c r="I18" s="573">
        <v>3</v>
      </c>
      <c r="J18" s="573"/>
      <c r="K18" s="572">
        <v>4</v>
      </c>
      <c r="L18" s="572"/>
      <c r="M18" s="136" t="s">
        <v>2</v>
      </c>
      <c r="N18" s="136" t="s">
        <v>3</v>
      </c>
      <c r="O18" s="137" t="s">
        <v>7</v>
      </c>
      <c r="P18" s="138"/>
      <c r="Q18" s="49" t="s">
        <v>72</v>
      </c>
      <c r="R18" s="50"/>
    </row>
    <row r="19" spans="1:20" ht="13.5" customHeight="1">
      <c r="A19" s="81">
        <v>1</v>
      </c>
      <c r="B19" s="209">
        <v>21</v>
      </c>
      <c r="C19" s="212"/>
      <c r="D19" s="546"/>
      <c r="E19" s="139"/>
      <c r="F19" s="140"/>
      <c r="G19" s="574" t="str">
        <f t="array" ref="G19">INDEX(E24:E29,MATCH(D19&amp;D20,C24:C29&amp;D24:D29,0))&amp;"/"&amp;INDEX(F24:F29,MATCH(D19&amp;D20,C24:C29&amp;D24:D29,0))</f>
        <v>/</v>
      </c>
      <c r="H19" s="575"/>
      <c r="I19" s="574" t="s">
        <v>176</v>
      </c>
      <c r="J19" s="575"/>
      <c r="K19" s="574" t="e">
        <f t="array" ref="K19">INDEX(E24:E29,MATCH(D19&amp;D22,C24:C29&amp;D24:D29,0))&amp;"/"&amp;INDEX(F24:F29,MATCH(D19&amp;D22,C24:C29&amp;D24:D29,0))</f>
        <v>#N/A</v>
      </c>
      <c r="L19" s="575"/>
      <c r="M19" s="141" t="str">
        <f>IF(ISBLANK(partije!$J$2),"",COUNTIFS(C24:C29,D19,E24:E29,3)+COUNTIFS(D24:D29,D19,F24:F29,3))</f>
        <v/>
      </c>
      <c r="N19" s="141" t="str">
        <f>IF(ISBLANK(partije!$J$2),"",COUNTIFS(C24:C29,D19,E24:E29,"&lt;3")+COUNTIFS(D24:D29,D19,F24:F29,"&lt;3"))</f>
        <v/>
      </c>
      <c r="O19" s="247">
        <v>1</v>
      </c>
      <c r="P19" s="131">
        <v>1</v>
      </c>
      <c r="Q19" s="88" t="str">
        <f>IF(ISBLANK(D19),"*",INDEX(D19:D22,MATCH(P19,O19:O22,0)))</f>
        <v>*</v>
      </c>
      <c r="R19" s="89"/>
    </row>
    <row r="20" spans="1:20" ht="13.5" customHeight="1">
      <c r="A20" s="81">
        <v>2</v>
      </c>
      <c r="B20" s="209">
        <v>22</v>
      </c>
      <c r="C20" s="212"/>
      <c r="D20" s="546"/>
      <c r="E20" s="574" t="str">
        <f t="array" ref="E20">INDEX(F24:F29,MATCH(D19&amp;D20,C24:C29&amp;D24:D29,0))&amp;"/"&amp;INDEX(E24:E29,MATCH(D19&amp;D20,C24:C29&amp;D24:D29,0))</f>
        <v>/</v>
      </c>
      <c r="F20" s="575"/>
      <c r="G20" s="139"/>
      <c r="H20" s="140"/>
      <c r="I20" s="574" t="str">
        <f t="array" ref="I20">INDEX(E24:E29,MATCH(D20&amp;D21,C24:C29&amp;D24:D29,0))&amp;"/"&amp;INDEX(F24:F29,MATCH(D20&amp;D21,C24:C29&amp;D24:D29,0))</f>
        <v>/</v>
      </c>
      <c r="J20" s="575"/>
      <c r="K20" s="574" t="e">
        <f t="array" ref="K20">INDEX(E24:E29,MATCH(D20&amp;D22,C24:C29&amp;D24:D29,0))&amp;"/"&amp;INDEX(F24:F29,MATCH(D20&amp;D22,C24:C29&amp;D24:D29,0))</f>
        <v>#N/A</v>
      </c>
      <c r="L20" s="575"/>
      <c r="M20" s="141" t="str">
        <f>IF(ISBLANK(partije!$J$2),"",COUNTIFS(C24:C29,D20,E24:E29,3)+COUNTIFS(D24:D29,D20,F24:F29,3))</f>
        <v/>
      </c>
      <c r="N20" s="141" t="str">
        <f>IF(ISBLANK(partije!$J$2),"",COUNTIFS(C24:C29,D20,E24:E29,"&lt;3")+COUNTIFS(D24:D29,D20,F24:F29,"&lt;3"))</f>
        <v/>
      </c>
      <c r="O20" s="247">
        <v>2</v>
      </c>
      <c r="P20" s="131">
        <v>2</v>
      </c>
      <c r="Q20" s="90" t="str">
        <f>IF(ISBLANK(D20),"*",INDEX(D19:D22,MATCH(P20,O19:O22,0)))</f>
        <v>*</v>
      </c>
      <c r="R20" s="91"/>
    </row>
    <row r="21" spans="1:20" ht="13.5" customHeight="1">
      <c r="A21" s="81">
        <v>3</v>
      </c>
      <c r="B21" s="209">
        <v>23</v>
      </c>
      <c r="C21" s="212"/>
      <c r="D21" s="546"/>
      <c r="E21" s="574" t="s">
        <v>176</v>
      </c>
      <c r="F21" s="575"/>
      <c r="G21" s="574" t="str">
        <f t="array" ref="G21">INDEX(F24:F29,MATCH(D20&amp;D21,C24:C29&amp;D24:D29,0))&amp;"/"&amp;INDEX(E24:E29,MATCH(D20&amp;D21,C24:C29&amp;D24:D29,0))</f>
        <v>/</v>
      </c>
      <c r="H21" s="575"/>
      <c r="I21" s="139"/>
      <c r="J21" s="140"/>
      <c r="K21" s="574" t="e">
        <f t="array" ref="K21">INDEX(E24:E29,MATCH(D21&amp;D22,C24:C29&amp;D24:D29,0))&amp;"/"&amp;INDEX(F24:F29,MATCH(D21&amp;D22,C24:C29&amp;D24:D29,0))</f>
        <v>#N/A</v>
      </c>
      <c r="L21" s="575"/>
      <c r="M21" s="141" t="str">
        <f>IF(ISBLANK(partije!$J$2),"",COUNTIFS(C24:C29,D21,E24:E29,3)+COUNTIFS(D24:D29,D21,F24:F29,3))</f>
        <v/>
      </c>
      <c r="N21" s="141" t="str">
        <f>IF(ISBLANK(partije!$J$2),"",COUNTIFS(C24:C29,D21,E24:E29,"&lt;3")+COUNTIFS(D24:D29,D21,F24:F29,"&lt;3"))</f>
        <v/>
      </c>
      <c r="O21" s="247">
        <v>3</v>
      </c>
      <c r="P21" s="131">
        <v>3</v>
      </c>
      <c r="Q21" s="90" t="str">
        <f>IF(ISBLANK(D21),"*",INDEX(D19:D22,MATCH(P21,O19:O22,0)))</f>
        <v>*</v>
      </c>
      <c r="R21" s="91"/>
    </row>
    <row r="22" spans="1:20" ht="13.5" customHeight="1">
      <c r="A22" s="82">
        <v>4</v>
      </c>
      <c r="B22" s="210">
        <v>24</v>
      </c>
      <c r="C22" s="213" t="str">
        <f>IF(ISNA(MATCH(B22,spisak!$F$4:$F$260,0)),"",INDEX(spisak!$C$4:$C$260,MATCH(B22,spisak!$F$4:$F$260,0)))</f>
        <v/>
      </c>
      <c r="D22" s="547" t="s">
        <v>176</v>
      </c>
      <c r="E22" s="576" t="e">
        <f t="array" ref="E22">INDEX(F24:F29,MATCH(D19&amp;D22,C24:C29&amp;D24:D29,0))&amp;"/"&amp;INDEX(E24:E29,MATCH(D19&amp;D22,C24:C29&amp;D24:D29,0))</f>
        <v>#N/A</v>
      </c>
      <c r="F22" s="577"/>
      <c r="G22" s="576" t="e">
        <f t="array" ref="G22">INDEX(F24:F29,MATCH(D20&amp;D22,C24:C29&amp;D24:D29,0))&amp;"/"&amp;INDEX(E24:E29,MATCH(D20&amp;D22,C24:C29&amp;D24:D29,0))</f>
        <v>#N/A</v>
      </c>
      <c r="H22" s="577"/>
      <c r="I22" s="576" t="e">
        <f t="array" ref="I22">INDEX(F24:F29,MATCH(D21&amp;D22,C24:C29&amp;D24:D29,0))&amp;"/"&amp;INDEX(E24:E29,MATCH(D21&amp;D22,C24:C29&amp;D24:D29,0))</f>
        <v>#N/A</v>
      </c>
      <c r="J22" s="577"/>
      <c r="K22" s="139"/>
      <c r="L22" s="140"/>
      <c r="M22" s="143" t="str">
        <f>IF(ISBLANK(partije!$J$2),"",COUNTIFS(C24:C29,D22,E24:E29,3)+COUNTIFS(D24:D29,D22,F24:F29,3))</f>
        <v/>
      </c>
      <c r="N22" s="143" t="str">
        <f>IF(ISBLANK(partije!$J$2),"",COUNTIFS(C24:C29,D22,E24:E29,"&lt;3")+COUNTIFS(D24:D29,D22,F24:F29,"&lt;3"))</f>
        <v/>
      </c>
      <c r="O22" s="144"/>
      <c r="P22" s="131">
        <v>4</v>
      </c>
      <c r="Q22" s="90" t="e">
        <f>IF(ISBLANK(D22),"***",INDEX(D19:D22,MATCH(P22,O19:O22,0)))</f>
        <v>#N/A</v>
      </c>
      <c r="R22" s="91"/>
    </row>
    <row r="23" spans="1:20" ht="13.5" customHeight="1">
      <c r="A23" s="567"/>
      <c r="B23" s="567"/>
      <c r="C23" s="169"/>
      <c r="E23" s="568" t="s">
        <v>10</v>
      </c>
      <c r="F23" s="568"/>
      <c r="G23" s="569" t="s">
        <v>11</v>
      </c>
      <c r="H23" s="569"/>
      <c r="I23" s="570" t="s">
        <v>4</v>
      </c>
      <c r="J23" s="570"/>
      <c r="K23" s="578" t="s">
        <v>12</v>
      </c>
      <c r="L23" s="578"/>
      <c r="M23" s="197" t="s">
        <v>5</v>
      </c>
      <c r="N23" s="197" t="s">
        <v>6</v>
      </c>
      <c r="O23" s="198" t="s">
        <v>8</v>
      </c>
      <c r="P23" s="199" t="s">
        <v>9</v>
      </c>
      <c r="Q23" s="13"/>
      <c r="R23" s="13"/>
      <c r="S23" s="579" t="s">
        <v>125</v>
      </c>
      <c r="T23" s="579"/>
    </row>
    <row r="24" spans="1:20" ht="13.5" customHeight="1">
      <c r="A24" s="95" t="str">
        <f>IF(ISBLANK(partije!D4),"",partije!D4)</f>
        <v/>
      </c>
      <c r="B24" s="96" t="str">
        <f>IF(ISBLANK(partije!E4),"",partije!E4)</f>
        <v/>
      </c>
      <c r="C24" s="147"/>
      <c r="D24" s="550"/>
      <c r="E24" s="148"/>
      <c r="F24" s="148"/>
      <c r="G24" s="580"/>
      <c r="H24" s="580"/>
      <c r="I24" s="580"/>
      <c r="J24" s="580"/>
      <c r="K24" s="580"/>
      <c r="L24" s="580"/>
      <c r="M24" s="150"/>
      <c r="N24" s="149" t="str">
        <f>IF(ISBLANK(partije!P4),"",partije!P4)</f>
        <v/>
      </c>
      <c r="O24" s="149" t="str">
        <f>IF(ISBLANK(partije!Q4),"",partije!Q4)</f>
        <v/>
      </c>
      <c r="P24" s="151" t="str">
        <f>IF(ISBLANK(partije!R4),"",partije!R4)</f>
        <v/>
      </c>
      <c r="Q24" s="444" t="str">
        <f>IF(ISBLANK(partije!$D$4),"",partije!$D$4)</f>
        <v/>
      </c>
      <c r="R24" s="445" t="str">
        <f>IF(ISBLANK(partije!$E$4),"","sto "&amp;partije!$E$4)</f>
        <v/>
      </c>
      <c r="S24" s="92">
        <f>$S$10</f>
        <v>1</v>
      </c>
      <c r="T24" s="84">
        <f>$T$10</f>
        <v>3</v>
      </c>
    </row>
    <row r="25" spans="1:20" ht="13.5" customHeight="1">
      <c r="A25" s="97" t="str">
        <f>IF(ISBLANK(partije!D5),"",partije!D5)</f>
        <v/>
      </c>
      <c r="B25" s="98" t="str">
        <f>IF(ISBLANK(partije!E5),"",partije!E5)</f>
        <v/>
      </c>
      <c r="C25" s="152"/>
      <c r="D25" s="548"/>
      <c r="E25" s="153"/>
      <c r="F25" s="153"/>
      <c r="G25" s="581"/>
      <c r="H25" s="581"/>
      <c r="I25" s="581"/>
      <c r="J25" s="581"/>
      <c r="K25" s="581"/>
      <c r="L25" s="581"/>
      <c r="M25" s="155"/>
      <c r="N25" s="154" t="str">
        <f>IF(ISBLANK(partije!P5),"",partije!P5)</f>
        <v/>
      </c>
      <c r="O25" s="154" t="str">
        <f>IF(ISBLANK(partije!Q5),"",partije!Q5)</f>
        <v/>
      </c>
      <c r="P25" s="156" t="str">
        <f>IF(ISBLANK(partije!R5),"",partije!R5)</f>
        <v/>
      </c>
      <c r="Q25" s="444" t="str">
        <f>IF(ISBLANK(partije!$D$5),"",partije!$D$5)</f>
        <v/>
      </c>
      <c r="R25" s="445" t="str">
        <f>IF(ISBLANK(partije!$E$5),"","sto "&amp;partije!$E$5)</f>
        <v/>
      </c>
      <c r="S25" s="93">
        <f>$S$11</f>
        <v>2</v>
      </c>
      <c r="T25" s="85">
        <f>$T$11</f>
        <v>4</v>
      </c>
    </row>
    <row r="26" spans="1:20" ht="13.5" customHeight="1">
      <c r="A26" s="97" t="str">
        <f>IF(ISBLANK(partije!D70),"",partije!D70)</f>
        <v/>
      </c>
      <c r="B26" s="98" t="str">
        <f>IF(ISBLANK(partije!E70),"",partije!E70)</f>
        <v/>
      </c>
      <c r="C26" s="152"/>
      <c r="D26" s="176"/>
      <c r="E26" s="153"/>
      <c r="F26" s="153"/>
      <c r="G26" s="581"/>
      <c r="H26" s="581"/>
      <c r="I26" s="581"/>
      <c r="J26" s="581"/>
      <c r="K26" s="581"/>
      <c r="L26" s="581"/>
      <c r="M26" s="155"/>
      <c r="N26" s="154" t="str">
        <f>IF(ISBLANK(partije!P70),"",partije!P70)</f>
        <v/>
      </c>
      <c r="O26" s="154" t="str">
        <f>IF(ISBLANK(partije!Q70),"",partije!Q70)</f>
        <v/>
      </c>
      <c r="P26" s="156" t="str">
        <f>IF(ISBLANK(partije!R70),"",partije!R70)</f>
        <v/>
      </c>
      <c r="Q26" s="444" t="str">
        <f>IF(ISBLANK(partije!$D$70),"",partije!$D$70)</f>
        <v/>
      </c>
      <c r="R26" s="445" t="str">
        <f>IF(ISBLANK(partije!$E$70),"","sto "&amp;partije!$E$70)</f>
        <v/>
      </c>
      <c r="S26" s="93">
        <f>$S$12</f>
        <v>1</v>
      </c>
      <c r="T26" s="85">
        <f>$T$12</f>
        <v>2</v>
      </c>
    </row>
    <row r="27" spans="1:20" ht="13.5" customHeight="1">
      <c r="A27" s="97" t="str">
        <f>IF(ISBLANK(partije!D71),"",partije!D71)</f>
        <v/>
      </c>
      <c r="B27" s="98" t="str">
        <f>IF(ISBLANK(partije!E71),"",partije!E71)</f>
        <v/>
      </c>
      <c r="C27" s="152"/>
      <c r="D27" s="176"/>
      <c r="E27" s="153"/>
      <c r="F27" s="153"/>
      <c r="G27" s="581"/>
      <c r="H27" s="581"/>
      <c r="I27" s="581"/>
      <c r="J27" s="581"/>
      <c r="K27" s="581"/>
      <c r="L27" s="581"/>
      <c r="M27" s="155"/>
      <c r="N27" s="154" t="str">
        <f>IF(ISBLANK(partije!P71),"",partije!P71)</f>
        <v/>
      </c>
      <c r="O27" s="154" t="str">
        <f>IF(ISBLANK(partije!Q71),"",partije!Q71)</f>
        <v/>
      </c>
      <c r="P27" s="156" t="str">
        <f>IF(ISBLANK(partije!R71),"",partije!R71)</f>
        <v/>
      </c>
      <c r="Q27" s="444" t="str">
        <f>IF(ISBLANK(partije!$D$71),"",partije!$D$71)</f>
        <v/>
      </c>
      <c r="R27" s="445" t="str">
        <f>IF(ISBLANK(partije!$E$71),"","sto "&amp;partije!$E$71)</f>
        <v/>
      </c>
      <c r="S27" s="93">
        <f>$S$13</f>
        <v>3</v>
      </c>
      <c r="T27" s="85">
        <f>$T$13</f>
        <v>4</v>
      </c>
    </row>
    <row r="28" spans="1:20" ht="13.5" customHeight="1">
      <c r="A28" s="97" t="str">
        <f>IF(ISBLANK(partije!D136),"",partije!D136)</f>
        <v/>
      </c>
      <c r="B28" s="98" t="str">
        <f>IF(ISBLANK(partije!E136),"",partije!E136)</f>
        <v/>
      </c>
      <c r="C28" s="152"/>
      <c r="D28" s="176"/>
      <c r="E28" s="153"/>
      <c r="F28" s="153"/>
      <c r="G28" s="581"/>
      <c r="H28" s="581"/>
      <c r="I28" s="581"/>
      <c r="J28" s="581"/>
      <c r="K28" s="581"/>
      <c r="L28" s="581"/>
      <c r="M28" s="155"/>
      <c r="N28" s="154" t="str">
        <f>IF(ISBLANK(partije!P136),"",partije!P136)</f>
        <v/>
      </c>
      <c r="O28" s="154" t="str">
        <f>IF(ISBLANK(partije!Q136),"",partije!Q136)</f>
        <v/>
      </c>
      <c r="P28" s="156" t="str">
        <f>IF(ISBLANK(partije!R136),"",partije!R136)</f>
        <v/>
      </c>
      <c r="Q28" s="444" t="str">
        <f>IF(ISBLANK(partije!$D$136),"",partije!$D$136)</f>
        <v/>
      </c>
      <c r="R28" s="445" t="str">
        <f>IF(ISBLANK(partije!$E$136),"","sto "&amp;partije!$E$136)</f>
        <v/>
      </c>
      <c r="S28" s="93">
        <f>$S$14</f>
        <v>1</v>
      </c>
      <c r="T28" s="85">
        <f>$T$14</f>
        <v>4</v>
      </c>
    </row>
    <row r="29" spans="1:20" ht="13.5" customHeight="1">
      <c r="A29" s="99" t="str">
        <f>IF(ISBLANK(partije!D137),"",partije!D137)</f>
        <v/>
      </c>
      <c r="B29" s="100" t="str">
        <f>IF(ISBLANK(partije!E137),"",partije!E137)</f>
        <v/>
      </c>
      <c r="C29" s="157"/>
      <c r="D29" s="177"/>
      <c r="E29" s="158"/>
      <c r="F29" s="158"/>
      <c r="G29" s="571"/>
      <c r="H29" s="571"/>
      <c r="I29" s="571"/>
      <c r="J29" s="571"/>
      <c r="K29" s="571"/>
      <c r="L29" s="571"/>
      <c r="M29" s="160"/>
      <c r="N29" s="159" t="str">
        <f>IF(ISBLANK(partije!P137),"",partije!P137)</f>
        <v/>
      </c>
      <c r="O29" s="159" t="str">
        <f>IF(ISBLANK(partije!Q137),"",partije!Q137)</f>
        <v/>
      </c>
      <c r="P29" s="161" t="str">
        <f>IF(ISBLANK(partije!R137),"",partije!R137)</f>
        <v/>
      </c>
      <c r="Q29" s="444" t="str">
        <f>IF(ISBLANK(partije!$D$137),"",partije!$D$137)</f>
        <v/>
      </c>
      <c r="R29" s="445" t="str">
        <f>IF(ISBLANK(partije!$E$137),"","sto "&amp;partije!$E$137)</f>
        <v/>
      </c>
      <c r="S29" s="94">
        <f>$S$15</f>
        <v>2</v>
      </c>
      <c r="T29" s="86">
        <f>$T$15</f>
        <v>3</v>
      </c>
    </row>
    <row r="31" spans="1:20" ht="13.5" customHeight="1">
      <c r="B31" s="12"/>
      <c r="C31" s="168"/>
      <c r="D31" s="549" t="s">
        <v>28</v>
      </c>
      <c r="E31" s="132"/>
      <c r="F31" s="132"/>
      <c r="G31" s="132"/>
      <c r="H31" s="132"/>
      <c r="I31" s="133"/>
      <c r="J31" s="133"/>
      <c r="K31" s="132"/>
      <c r="L31" s="132"/>
      <c r="M31" s="132"/>
      <c r="N31" s="134"/>
      <c r="O31" s="135"/>
      <c r="P31" s="132"/>
      <c r="Q31" s="13"/>
      <c r="R31" s="13"/>
    </row>
    <row r="32" spans="1:20" ht="13.5" customHeight="1">
      <c r="B32" s="208" t="s">
        <v>0</v>
      </c>
      <c r="C32" s="211"/>
      <c r="D32" s="172" t="s">
        <v>1</v>
      </c>
      <c r="E32" s="572">
        <v>1</v>
      </c>
      <c r="F32" s="572"/>
      <c r="G32" s="572">
        <v>2</v>
      </c>
      <c r="H32" s="572"/>
      <c r="I32" s="573">
        <v>3</v>
      </c>
      <c r="J32" s="573"/>
      <c r="K32" s="572">
        <v>4</v>
      </c>
      <c r="L32" s="572"/>
      <c r="M32" s="136" t="s">
        <v>2</v>
      </c>
      <c r="N32" s="136" t="s">
        <v>3</v>
      </c>
      <c r="O32" s="137" t="s">
        <v>7</v>
      </c>
      <c r="P32" s="138"/>
      <c r="Q32" s="49" t="s">
        <v>71</v>
      </c>
      <c r="R32" s="50"/>
    </row>
    <row r="33" spans="1:20" ht="13.5" customHeight="1">
      <c r="A33" s="81">
        <v>1</v>
      </c>
      <c r="B33" s="209">
        <v>31</v>
      </c>
      <c r="C33" s="212"/>
      <c r="D33" s="546"/>
      <c r="E33" s="139"/>
      <c r="F33" s="140"/>
      <c r="G33" s="574" t="str">
        <f t="array" ref="G33">INDEX(E38:E43,MATCH(D33&amp;D34,C38:C43&amp;D38:D43,0))&amp;"/"&amp;INDEX(F38:F43,MATCH(D33&amp;D34,C38:C43&amp;D38:D43,0))</f>
        <v>/</v>
      </c>
      <c r="H33" s="575"/>
      <c r="I33" s="574" t="s">
        <v>176</v>
      </c>
      <c r="J33" s="575"/>
      <c r="K33" s="574" t="str">
        <f t="array" ref="K33">INDEX(E38:E43,MATCH(D33&amp;D36,C38:C43&amp;D38:D43,0))&amp;"/"&amp;INDEX(F38:F43,MATCH(D33&amp;D36,C38:C43&amp;D38:D43,0))</f>
        <v>/</v>
      </c>
      <c r="L33" s="575"/>
      <c r="M33" s="141" t="str">
        <f>IF(ISBLANK(partije!$J$2),"",COUNTIFS(C38:C43,D33,E38:E43,3)+COUNTIFS(D38:D43,D33,F38:F43,3))</f>
        <v/>
      </c>
      <c r="N33" s="141" t="str">
        <f>IF(ISBLANK(partije!$J$2),"",COUNTIFS(C38:C43,D33,E38:E43,"&lt;3")+COUNTIFS(D38:D43,D33,F38:F43,"&lt;3"))</f>
        <v/>
      </c>
      <c r="O33" s="247"/>
      <c r="P33" s="131">
        <v>1</v>
      </c>
      <c r="Q33" s="88" t="str">
        <f>IF(ISBLANK(D33),"*",INDEX(D33:D36,MATCH(P33,O33:O36,0)))</f>
        <v>*</v>
      </c>
      <c r="R33" s="89"/>
    </row>
    <row r="34" spans="1:20" ht="13.5" customHeight="1">
      <c r="A34" s="81">
        <v>2</v>
      </c>
      <c r="B34" s="209">
        <v>32</v>
      </c>
      <c r="C34" s="212"/>
      <c r="D34" s="546"/>
      <c r="E34" s="574" t="str">
        <f t="array" ref="E34">INDEX(F38:F43,MATCH(D33&amp;D34,C38:C43&amp;D38:D43,0))&amp;"/"&amp;INDEX(E38:E43,MATCH(D33&amp;D34,C38:C43&amp;D38:D43,0))</f>
        <v>/</v>
      </c>
      <c r="F34" s="575"/>
      <c r="G34" s="139"/>
      <c r="H34" s="140"/>
      <c r="I34" s="574" t="str">
        <f t="array" ref="I34">INDEX(E38:E43,MATCH(D34&amp;D35,C38:C43&amp;D38:D43,0))&amp;"/"&amp;INDEX(F38:F43,MATCH(D34&amp;D35,C38:C43&amp;D38:D43,0))</f>
        <v>/</v>
      </c>
      <c r="J34" s="575"/>
      <c r="K34" s="574" t="s">
        <v>176</v>
      </c>
      <c r="L34" s="575"/>
      <c r="M34" s="141" t="str">
        <f>IF(ISBLANK(partije!$J$2),"",COUNTIFS(C38:C43,D34,E38:E43,3)+COUNTIFS(D38:D43,D34,F38:F43,3))</f>
        <v/>
      </c>
      <c r="N34" s="141" t="str">
        <f>IF(ISBLANK(partije!$J$2),"",COUNTIFS(C38:C43,D34,E38:E43,"&lt;3")+COUNTIFS(D38:D43,D34,F38:F43,"&lt;3"))</f>
        <v/>
      </c>
      <c r="O34" s="247"/>
      <c r="P34" s="131">
        <v>2</v>
      </c>
      <c r="Q34" s="90" t="str">
        <f>IF(ISBLANK(D34),"*",INDEX(D33:D36,MATCH(P34,O33:O36,0)))</f>
        <v>*</v>
      </c>
      <c r="R34" s="91"/>
    </row>
    <row r="35" spans="1:20" ht="13.5" customHeight="1">
      <c r="A35" s="81">
        <v>3</v>
      </c>
      <c r="B35" s="209">
        <v>33</v>
      </c>
      <c r="C35" s="212"/>
      <c r="D35" s="546"/>
      <c r="E35" s="574" t="s">
        <v>176</v>
      </c>
      <c r="F35" s="575"/>
      <c r="G35" s="574" t="str">
        <f t="array" ref="G35">INDEX(F38:F43,MATCH(D34&amp;D35,C38:C43&amp;D38:D43,0))&amp;"/"&amp;INDEX(E38:E43,MATCH(D34&amp;D35,C38:C43&amp;D38:D43,0))</f>
        <v>/</v>
      </c>
      <c r="H35" s="575"/>
      <c r="I35" s="139"/>
      <c r="J35" s="140"/>
      <c r="K35" s="574" t="str">
        <f t="array" ref="K35">INDEX(E38:E43,MATCH(D35&amp;D36,C38:C43&amp;D38:D43,0))&amp;"/"&amp;INDEX(F38:F43,MATCH(D35&amp;D36,C38:C43&amp;D38:D43,0))</f>
        <v>/</v>
      </c>
      <c r="L35" s="575"/>
      <c r="M35" s="141" t="str">
        <f>IF(ISBLANK(partije!$J$2),"",COUNTIFS(C38:C43,D35,E38:E43,3)+COUNTIFS(D38:D43,D35,F38:F43,3))</f>
        <v/>
      </c>
      <c r="N35" s="141" t="str">
        <f>IF(ISBLANK(partije!$J$2),"",COUNTIFS(C38:C43,D35,E38:E43,"&lt;3")+COUNTIFS(D38:D43,D35,F38:F43,"&lt;3"))</f>
        <v/>
      </c>
      <c r="O35" s="247"/>
      <c r="P35" s="131">
        <v>3</v>
      </c>
      <c r="Q35" s="90" t="str">
        <f>IF(ISBLANK(D35),"*",INDEX(D33:D36,MATCH(P35,O33:O36,0)))</f>
        <v>*</v>
      </c>
      <c r="R35" s="91"/>
    </row>
    <row r="36" spans="1:20" ht="13.5" customHeight="1">
      <c r="A36" s="82">
        <v>4</v>
      </c>
      <c r="B36" s="210">
        <v>34</v>
      </c>
      <c r="C36" s="213"/>
      <c r="D36" s="547"/>
      <c r="E36" s="576" t="str">
        <f t="array" ref="E36">INDEX(F38:F43,MATCH(D33&amp;D36,C38:C43&amp;D38:D43,0))&amp;"/"&amp;INDEX(E38:E43,MATCH(D33&amp;D36,C38:C43&amp;D38:D43,0))</f>
        <v>/</v>
      </c>
      <c r="F36" s="577"/>
      <c r="G36" s="576" t="s">
        <v>176</v>
      </c>
      <c r="H36" s="577"/>
      <c r="I36" s="576" t="str">
        <f t="array" ref="I36">INDEX(F38:F43,MATCH(D35&amp;D36,C38:C43&amp;D38:D43,0))&amp;"/"&amp;INDEX(E38:E43,MATCH(D35&amp;D36,C38:C43&amp;D38:D43,0))</f>
        <v>/</v>
      </c>
      <c r="J36" s="577"/>
      <c r="K36" s="139"/>
      <c r="L36" s="140"/>
      <c r="M36" s="143" t="str">
        <f>IF(ISBLANK(partije!$J$2),"",COUNTIFS(C38:C43,D36,E38:E43,3)+COUNTIFS(D38:D43,D36,F38:F43,3))</f>
        <v/>
      </c>
      <c r="N36" s="143" t="str">
        <f>IF(ISBLANK(partije!$J$2),"",COUNTIFS(C38:C43,D36,E38:E43,"&lt;3")+COUNTIFS(D38:D43,D36,F38:F43,"&lt;3"))</f>
        <v/>
      </c>
      <c r="O36" s="144"/>
      <c r="P36" s="131">
        <v>4</v>
      </c>
      <c r="Q36" s="90" t="str">
        <f>IF(ISBLANK(D36),"***",INDEX(D33:D36,MATCH(P36,O33:O36,0)))</f>
        <v>***</v>
      </c>
      <c r="R36" s="91"/>
    </row>
    <row r="37" spans="1:20" ht="13.5" customHeight="1">
      <c r="A37" s="567"/>
      <c r="B37" s="567"/>
      <c r="C37" s="169"/>
      <c r="E37" s="568" t="s">
        <v>10</v>
      </c>
      <c r="F37" s="568"/>
      <c r="G37" s="569" t="s">
        <v>11</v>
      </c>
      <c r="H37" s="569"/>
      <c r="I37" s="570" t="s">
        <v>4</v>
      </c>
      <c r="J37" s="570"/>
      <c r="K37" s="578" t="s">
        <v>12</v>
      </c>
      <c r="L37" s="578"/>
      <c r="M37" s="197" t="s">
        <v>5</v>
      </c>
      <c r="N37" s="197" t="s">
        <v>6</v>
      </c>
      <c r="O37" s="198" t="s">
        <v>8</v>
      </c>
      <c r="P37" s="199" t="s">
        <v>9</v>
      </c>
      <c r="Q37" s="13"/>
      <c r="R37" s="13"/>
      <c r="S37" s="579" t="s">
        <v>125</v>
      </c>
      <c r="T37" s="579"/>
    </row>
    <row r="38" spans="1:20" ht="13.5" customHeight="1">
      <c r="A38" s="95" t="str">
        <f>IF(ISBLANK(partije!D6),"",partije!D6)</f>
        <v/>
      </c>
      <c r="B38" s="96" t="str">
        <f>IF(ISBLANK(partije!E6),"",partije!E6)</f>
        <v/>
      </c>
      <c r="C38" s="147"/>
      <c r="D38" s="550"/>
      <c r="E38" s="148"/>
      <c r="F38" s="148"/>
      <c r="G38" s="580"/>
      <c r="H38" s="580"/>
      <c r="I38" s="580"/>
      <c r="J38" s="580"/>
      <c r="K38" s="580"/>
      <c r="L38" s="580"/>
      <c r="M38" s="150"/>
      <c r="N38" s="149"/>
      <c r="O38" s="149" t="str">
        <f>IF(ISBLANK(partije!Q6),"",partije!Q6)</f>
        <v/>
      </c>
      <c r="P38" s="151" t="str">
        <f>IF(ISBLANK(partije!R6),"",partije!R6)</f>
        <v/>
      </c>
      <c r="Q38" s="444" t="str">
        <f>IF(ISBLANK(partije!$D$6),"",partije!$D$6)</f>
        <v/>
      </c>
      <c r="R38" s="445" t="str">
        <f>IF(ISBLANK(partije!$E$6),"","sto "&amp;partije!$E$6)</f>
        <v/>
      </c>
      <c r="S38" s="92">
        <f>$S$10</f>
        <v>1</v>
      </c>
      <c r="T38" s="84">
        <f>$T$10</f>
        <v>3</v>
      </c>
    </row>
    <row r="39" spans="1:20" ht="13.5" customHeight="1">
      <c r="A39" s="97" t="str">
        <f>IF(ISBLANK(partije!D7),"",partije!D7)</f>
        <v/>
      </c>
      <c r="B39" s="98" t="str">
        <f>IF(ISBLANK(partije!E7),"",partije!E7)</f>
        <v/>
      </c>
      <c r="C39" s="152"/>
      <c r="D39" s="548"/>
      <c r="E39" s="153"/>
      <c r="F39" s="153"/>
      <c r="G39" s="581"/>
      <c r="H39" s="581"/>
      <c r="I39" s="581"/>
      <c r="J39" s="581"/>
      <c r="K39" s="581"/>
      <c r="L39" s="581"/>
      <c r="M39" s="155"/>
      <c r="N39" s="154"/>
      <c r="O39" s="154" t="str">
        <f>IF(ISBLANK(partije!Q7),"",partije!Q7)</f>
        <v/>
      </c>
      <c r="P39" s="156" t="str">
        <f>IF(ISBLANK(partije!R7),"",partije!R7)</f>
        <v/>
      </c>
      <c r="Q39" s="444" t="str">
        <f>IF(ISBLANK(partije!$D$7),"",partije!$D$7)</f>
        <v/>
      </c>
      <c r="R39" s="445" t="str">
        <f>IF(ISBLANK(partije!$E$7),"","sto "&amp;partije!$E$7)</f>
        <v/>
      </c>
      <c r="S39" s="93">
        <f>$S$11</f>
        <v>2</v>
      </c>
      <c r="T39" s="85">
        <f>$T$11</f>
        <v>4</v>
      </c>
    </row>
    <row r="40" spans="1:20" ht="13.5" customHeight="1">
      <c r="A40" s="97" t="str">
        <f>IF(ISBLANK(partije!D72),"",partije!D72)</f>
        <v/>
      </c>
      <c r="B40" s="98" t="str">
        <f>IF(ISBLANK(partije!E72),"",partije!E72)</f>
        <v/>
      </c>
      <c r="C40" s="152"/>
      <c r="D40" s="176"/>
      <c r="E40" s="153"/>
      <c r="F40" s="153"/>
      <c r="G40" s="581"/>
      <c r="H40" s="581"/>
      <c r="I40" s="581"/>
      <c r="J40" s="581"/>
      <c r="K40" s="581"/>
      <c r="L40" s="581"/>
      <c r="M40" s="155"/>
      <c r="N40" s="154"/>
      <c r="O40" s="154" t="str">
        <f>IF(ISBLANK(partije!Q72),"",partije!Q72)</f>
        <v/>
      </c>
      <c r="P40" s="156" t="str">
        <f>IF(ISBLANK(partije!R72),"",partije!R72)</f>
        <v/>
      </c>
      <c r="Q40" s="444" t="str">
        <f>IF(ISBLANK(partije!$D$72),"",partije!$D$72)</f>
        <v/>
      </c>
      <c r="R40" s="445" t="str">
        <f>IF(ISBLANK(partije!$E$72),"","sto "&amp;partije!$E$72)</f>
        <v/>
      </c>
      <c r="S40" s="93">
        <f>$S$12</f>
        <v>1</v>
      </c>
      <c r="T40" s="85">
        <f>$T$12</f>
        <v>2</v>
      </c>
    </row>
    <row r="41" spans="1:20" ht="13.5" customHeight="1">
      <c r="A41" s="97" t="str">
        <f>IF(ISBLANK(partije!D73),"",partije!D73)</f>
        <v/>
      </c>
      <c r="B41" s="98" t="str">
        <f>IF(ISBLANK(partije!E73),"",partije!E73)</f>
        <v/>
      </c>
      <c r="C41" s="152"/>
      <c r="D41" s="176"/>
      <c r="E41" s="153"/>
      <c r="F41" s="153"/>
      <c r="G41" s="581"/>
      <c r="H41" s="581"/>
      <c r="I41" s="581"/>
      <c r="J41" s="581"/>
      <c r="K41" s="581"/>
      <c r="L41" s="581"/>
      <c r="M41" s="155"/>
      <c r="N41" s="154"/>
      <c r="O41" s="154" t="str">
        <f>IF(ISBLANK(partije!Q73),"",partije!Q73)</f>
        <v/>
      </c>
      <c r="P41" s="156" t="str">
        <f>IF(ISBLANK(partije!R73),"",partije!R73)</f>
        <v/>
      </c>
      <c r="Q41" s="444" t="str">
        <f>IF(ISBLANK(partije!$D$73),"",partije!$D$73)</f>
        <v/>
      </c>
      <c r="R41" s="445" t="str">
        <f>IF(ISBLANK(partije!$E$73),"","sto "&amp;partije!$E$73)</f>
        <v/>
      </c>
      <c r="S41" s="93">
        <f>$S$13</f>
        <v>3</v>
      </c>
      <c r="T41" s="85">
        <f>$T$13</f>
        <v>4</v>
      </c>
    </row>
    <row r="42" spans="1:20" ht="13.5" customHeight="1">
      <c r="A42" s="97" t="str">
        <f>IF(ISBLANK(partije!D138),"",partije!D138)</f>
        <v/>
      </c>
      <c r="B42" s="98" t="str">
        <f>IF(ISBLANK(partije!E138),"",partije!E138)</f>
        <v/>
      </c>
      <c r="C42" s="152"/>
      <c r="D42" s="176"/>
      <c r="E42" s="153"/>
      <c r="F42" s="153"/>
      <c r="G42" s="581"/>
      <c r="H42" s="581"/>
      <c r="I42" s="581"/>
      <c r="J42" s="581"/>
      <c r="K42" s="581"/>
      <c r="L42" s="581"/>
      <c r="M42" s="155"/>
      <c r="N42" s="154"/>
      <c r="O42" s="154" t="str">
        <f>IF(ISBLANK(partije!Q138),"",partije!Q138)</f>
        <v/>
      </c>
      <c r="P42" s="156" t="str">
        <f>IF(ISBLANK(partije!R138),"",partije!R138)</f>
        <v/>
      </c>
      <c r="Q42" s="444" t="str">
        <f>IF(ISBLANK(partije!$D$138),"",partije!$D$138)</f>
        <v/>
      </c>
      <c r="R42" s="445" t="str">
        <f>IF(ISBLANK(partije!$E$138),"","sto "&amp;partije!$E$138)</f>
        <v/>
      </c>
      <c r="S42" s="93">
        <f>$S$14</f>
        <v>1</v>
      </c>
      <c r="T42" s="85">
        <f>$T$14</f>
        <v>4</v>
      </c>
    </row>
    <row r="43" spans="1:20" ht="13.5" customHeight="1">
      <c r="A43" s="99" t="str">
        <f>IF(ISBLANK(partije!D139),"",partije!D139)</f>
        <v/>
      </c>
      <c r="B43" s="100" t="str">
        <f>IF(ISBLANK(partije!E139),"",partije!E139)</f>
        <v/>
      </c>
      <c r="C43" s="157"/>
      <c r="D43" s="177"/>
      <c r="E43" s="158"/>
      <c r="F43" s="158"/>
      <c r="G43" s="571"/>
      <c r="H43" s="571"/>
      <c r="I43" s="571"/>
      <c r="J43" s="571"/>
      <c r="K43" s="571"/>
      <c r="L43" s="571"/>
      <c r="M43" s="160"/>
      <c r="N43" s="159"/>
      <c r="O43" s="159" t="str">
        <f>IF(ISBLANK(partije!Q139),"",partije!Q139)</f>
        <v/>
      </c>
      <c r="P43" s="161" t="str">
        <f>IF(ISBLANK(partije!R139),"",partije!R139)</f>
        <v/>
      </c>
      <c r="Q43" s="444" t="str">
        <f>IF(ISBLANK(partije!$D$139),"",partije!$D$139)</f>
        <v/>
      </c>
      <c r="R43" s="445" t="str">
        <f>IF(ISBLANK(partije!$E$139),"","sto "&amp;partije!$E$139)</f>
        <v/>
      </c>
      <c r="S43" s="94">
        <f>$S$15</f>
        <v>2</v>
      </c>
      <c r="T43" s="86">
        <f>$T$15</f>
        <v>3</v>
      </c>
    </row>
    <row r="44" spans="1:20" ht="13.5" customHeight="1">
      <c r="A44" s="14"/>
      <c r="B44" s="15"/>
      <c r="C44" s="170"/>
      <c r="D44" s="128"/>
      <c r="E44" s="129"/>
      <c r="F44" s="129"/>
      <c r="G44" s="129"/>
      <c r="H44" s="129"/>
      <c r="I44" s="162"/>
      <c r="J44" s="162"/>
      <c r="K44" s="129"/>
      <c r="L44" s="129"/>
      <c r="M44" s="129"/>
      <c r="N44" s="129"/>
      <c r="O44" s="163"/>
      <c r="P44" s="129"/>
      <c r="Q44" s="167"/>
      <c r="R44" s="167"/>
    </row>
    <row r="45" spans="1:20" ht="13.5" customHeight="1">
      <c r="B45" s="12"/>
      <c r="C45" s="168"/>
      <c r="D45" s="145" t="s">
        <v>29</v>
      </c>
      <c r="E45" s="132"/>
      <c r="F45" s="132"/>
      <c r="G45" s="132"/>
      <c r="H45" s="132"/>
      <c r="I45" s="133"/>
      <c r="J45" s="133"/>
      <c r="K45" s="132"/>
      <c r="L45" s="132"/>
      <c r="M45" s="132"/>
      <c r="N45" s="134"/>
      <c r="O45" s="135"/>
      <c r="P45" s="132"/>
      <c r="Q45" s="13"/>
      <c r="R45" s="13"/>
    </row>
    <row r="46" spans="1:20" ht="13.5" customHeight="1">
      <c r="B46" s="208" t="s">
        <v>0</v>
      </c>
      <c r="C46" s="211"/>
      <c r="D46" s="172" t="s">
        <v>1</v>
      </c>
      <c r="E46" s="572">
        <v>1</v>
      </c>
      <c r="F46" s="572"/>
      <c r="G46" s="572">
        <v>2</v>
      </c>
      <c r="H46" s="572"/>
      <c r="I46" s="573">
        <v>3</v>
      </c>
      <c r="J46" s="573"/>
      <c r="K46" s="572">
        <v>4</v>
      </c>
      <c r="L46" s="572"/>
      <c r="M46" s="136" t="s">
        <v>2</v>
      </c>
      <c r="N46" s="136" t="s">
        <v>3</v>
      </c>
      <c r="O46" s="137" t="s">
        <v>7</v>
      </c>
      <c r="P46" s="138"/>
      <c r="Q46" s="49" t="s">
        <v>70</v>
      </c>
      <c r="R46" s="50"/>
    </row>
    <row r="47" spans="1:20" ht="13.5" customHeight="1">
      <c r="A47" s="81">
        <v>1</v>
      </c>
      <c r="B47" s="209">
        <v>41</v>
      </c>
      <c r="C47" s="212"/>
      <c r="D47" s="546"/>
      <c r="E47" s="139"/>
      <c r="F47" s="140"/>
      <c r="G47" s="574" t="str">
        <f t="array" ref="G47">INDEX(E52:E57,MATCH(D47&amp;D48,C52:C57&amp;D52:D57,0))&amp;"/"&amp;INDEX(F52:F57,MATCH(D47&amp;D48,C52:C57&amp;D52:D57,0))</f>
        <v>/</v>
      </c>
      <c r="H47" s="575"/>
      <c r="I47" s="574" t="s">
        <v>176</v>
      </c>
      <c r="J47" s="575"/>
      <c r="K47" s="574" t="e">
        <f t="array" ref="K47">INDEX(E52:E57,MATCH(D47&amp;D50,C52:C57&amp;D52:D57,0))&amp;"/"&amp;INDEX(F52:F57,MATCH(D47&amp;D50,C52:C57&amp;D52:D57,0))</f>
        <v>#N/A</v>
      </c>
      <c r="L47" s="575"/>
      <c r="M47" s="141" t="str">
        <f>IF(ISBLANK(partije!$J$2),"",COUNTIFS(C52:C57,D47,E52:E57,3)+COUNTIFS(D52:D57,D47,F52:F57,3))</f>
        <v/>
      </c>
      <c r="N47" s="141" t="str">
        <f>IF(ISBLANK(partije!$J$2),"",COUNTIFS(C52:C57,D47,E52:E57,"&lt;3")+COUNTIFS(D52:D57,D47,F52:F57,"&lt;3"))</f>
        <v/>
      </c>
      <c r="O47" s="247">
        <v>1</v>
      </c>
      <c r="P47" s="131">
        <v>1</v>
      </c>
      <c r="Q47" s="88" t="str">
        <f>IF(ISBLANK(D47),"*",INDEX(D47:D50,MATCH(P47,O47:O50,0)))</f>
        <v>*</v>
      </c>
      <c r="R47" s="89"/>
    </row>
    <row r="48" spans="1:20" ht="13.5" customHeight="1">
      <c r="A48" s="81">
        <v>2</v>
      </c>
      <c r="B48" s="209">
        <v>42</v>
      </c>
      <c r="C48" s="212"/>
      <c r="D48" s="546"/>
      <c r="E48" s="574" t="str">
        <f t="array" ref="E48">INDEX(F52:F57,MATCH(D47&amp;D48,C52:C57&amp;D52:D57,0))&amp;"/"&amp;INDEX(E52:E57,MATCH(D47&amp;D48,C52:C57&amp;D52:D57,0))</f>
        <v>/</v>
      </c>
      <c r="F48" s="575"/>
      <c r="G48" s="139"/>
      <c r="H48" s="140"/>
      <c r="I48" s="574" t="str">
        <f t="array" ref="I48">INDEX(E52:E57,MATCH(D48&amp;D49,C52:C57&amp;D52:D57,0))&amp;"/"&amp;INDEX(F52:F57,MATCH(D48&amp;D49,C52:C57&amp;D52:D57,0))</f>
        <v>/</v>
      </c>
      <c r="J48" s="575"/>
      <c r="K48" s="574" t="e">
        <f t="array" ref="K48">INDEX(E52:E57,MATCH(D48&amp;D50,C52:C57&amp;D52:D57,0))&amp;"/"&amp;INDEX(F52:F57,MATCH(D48&amp;D50,C52:C57&amp;D52:D57,0))</f>
        <v>#N/A</v>
      </c>
      <c r="L48" s="575"/>
      <c r="M48" s="141" t="str">
        <f>IF(ISBLANK(partije!$J$2),"",COUNTIFS(C52:C57,D48,E52:E57,3)+COUNTIFS(D52:D57,D48,F52:F57,3))</f>
        <v/>
      </c>
      <c r="N48" s="141" t="str">
        <f>IF(ISBLANK(partije!$J$2),"",COUNTIFS(C52:C57,D48,E52:E57,"&lt;3")+COUNTIFS(D52:D57,D48,F52:F57,"&lt;3"))</f>
        <v/>
      </c>
      <c r="O48" s="247">
        <v>3</v>
      </c>
      <c r="P48" s="131">
        <v>2</v>
      </c>
      <c r="Q48" s="90" t="str">
        <f>IF(ISBLANK(D48),"*",INDEX(D47:D50,MATCH(P48,O47:O50,0)))</f>
        <v>*</v>
      </c>
      <c r="R48" s="91"/>
    </row>
    <row r="49" spans="1:20" ht="13.5" customHeight="1">
      <c r="A49" s="81">
        <v>3</v>
      </c>
      <c r="B49" s="209">
        <v>43</v>
      </c>
      <c r="C49" s="212"/>
      <c r="D49" s="546"/>
      <c r="E49" s="574" t="s">
        <v>176</v>
      </c>
      <c r="F49" s="575"/>
      <c r="G49" s="574" t="str">
        <f t="array" ref="G49">INDEX(F52:F57,MATCH(D48&amp;D49,C52:C57&amp;D52:D57,0))&amp;"/"&amp;INDEX(E52:E57,MATCH(D48&amp;D49,C52:C57&amp;D52:D57,0))</f>
        <v>/</v>
      </c>
      <c r="H49" s="575"/>
      <c r="I49" s="139"/>
      <c r="J49" s="140"/>
      <c r="K49" s="574" t="e">
        <f t="array" ref="K49">INDEX(E52:E57,MATCH(D49&amp;D50,C52:C57&amp;D52:D57,0))&amp;"/"&amp;INDEX(F52:F57,MATCH(D49&amp;D50,C52:C57&amp;D52:D57,0))</f>
        <v>#N/A</v>
      </c>
      <c r="L49" s="575"/>
      <c r="M49" s="141" t="str">
        <f>IF(ISBLANK(partije!$J$2),"",COUNTIFS(C52:C57,D49,E52:E57,3)+COUNTIFS(D52:D57,D49,F52:F57,3))</f>
        <v/>
      </c>
      <c r="N49" s="141" t="str">
        <f>IF(ISBLANK(partije!$J$2),"",COUNTIFS(C52:C57,D49,E52:E57,"&lt;3")+COUNTIFS(D52:D57,D49,F52:F57,"&lt;3"))</f>
        <v/>
      </c>
      <c r="O49" s="247">
        <v>2</v>
      </c>
      <c r="P49" s="131">
        <v>3</v>
      </c>
      <c r="Q49" s="90" t="str">
        <f>IF(ISBLANK(D49),"*",INDEX(D47:D50,MATCH(P49,O47:O50,0)))</f>
        <v>*</v>
      </c>
      <c r="R49" s="91"/>
    </row>
    <row r="50" spans="1:20" ht="13.5" customHeight="1">
      <c r="A50" s="82">
        <v>4</v>
      </c>
      <c r="B50" s="210">
        <v>44</v>
      </c>
      <c r="C50" s="213" t="str">
        <f>IF(ISNA(MATCH(B50,spisak!$F$4:$F$260,0)),"",INDEX(spisak!$C$4:$C$260,MATCH(B50,spisak!$F$4:$F$260,0)))</f>
        <v/>
      </c>
      <c r="D50" s="547" t="s">
        <v>176</v>
      </c>
      <c r="E50" s="576" t="e">
        <f t="array" ref="E50">INDEX(F52:F57,MATCH(D47&amp;D50,C52:C57&amp;D52:D57,0))&amp;"/"&amp;INDEX(E52:E57,MATCH(D47&amp;D50,C52:C57&amp;D52:D57,0))</f>
        <v>#N/A</v>
      </c>
      <c r="F50" s="577"/>
      <c r="G50" s="576" t="e">
        <f t="array" ref="G50">INDEX(F52:F57,MATCH(D48&amp;D50,C52:C57&amp;D52:D57,0))&amp;"/"&amp;INDEX(E52:E57,MATCH(D48&amp;D50,C52:C57&amp;D52:D57,0))</f>
        <v>#N/A</v>
      </c>
      <c r="H50" s="577"/>
      <c r="I50" s="576" t="e">
        <f t="array" ref="I50">INDEX(F52:F57,MATCH(D49&amp;D50,C52:C57&amp;D52:D57,0))&amp;"/"&amp;INDEX(E52:E57,MATCH(D49&amp;D50,C52:C57&amp;D52:D57,0))</f>
        <v>#N/A</v>
      </c>
      <c r="J50" s="577"/>
      <c r="K50" s="139"/>
      <c r="L50" s="140"/>
      <c r="M50" s="143" t="str">
        <f>IF(ISBLANK(partije!$J$2),"",COUNTIFS(C52:C57,D50,E52:E57,3)+COUNTIFS(D52:D57,D50,F52:F57,3))</f>
        <v/>
      </c>
      <c r="N50" s="143" t="str">
        <f>IF(ISBLANK(partije!$J$2),"",COUNTIFS(C52:C57,D50,E52:E57,"&lt;3")+COUNTIFS(D52:D57,D50,F52:F57,"&lt;3"))</f>
        <v/>
      </c>
      <c r="O50" s="144"/>
      <c r="P50" s="131">
        <v>4</v>
      </c>
      <c r="Q50" s="90" t="e">
        <f>IF(ISBLANK(D50),"*",INDEX(D47:D50,MATCH(P50,O47:O50,0)))</f>
        <v>#N/A</v>
      </c>
      <c r="R50" s="91"/>
    </row>
    <row r="51" spans="1:20" ht="13.5" customHeight="1">
      <c r="A51" s="567"/>
      <c r="B51" s="567"/>
      <c r="C51" s="169"/>
      <c r="E51" s="568" t="s">
        <v>10</v>
      </c>
      <c r="F51" s="568"/>
      <c r="G51" s="569" t="s">
        <v>11</v>
      </c>
      <c r="H51" s="569"/>
      <c r="I51" s="570" t="s">
        <v>4</v>
      </c>
      <c r="J51" s="570"/>
      <c r="K51" s="578" t="s">
        <v>12</v>
      </c>
      <c r="L51" s="578"/>
      <c r="M51" s="197" t="s">
        <v>5</v>
      </c>
      <c r="N51" s="197" t="s">
        <v>6</v>
      </c>
      <c r="O51" s="198" t="s">
        <v>8</v>
      </c>
      <c r="P51" s="199" t="s">
        <v>9</v>
      </c>
      <c r="Q51" s="13"/>
      <c r="R51" s="13"/>
      <c r="S51" s="579" t="s">
        <v>125</v>
      </c>
      <c r="T51" s="579"/>
    </row>
    <row r="52" spans="1:20" ht="13.5" customHeight="1">
      <c r="A52" s="95" t="str">
        <f>IF(ISBLANK(partije!D8),"",partije!D8)</f>
        <v/>
      </c>
      <c r="B52" s="96" t="str">
        <f>IF(ISBLANK(partije!E8),"",partije!E8)</f>
        <v/>
      </c>
      <c r="C52" s="147"/>
      <c r="D52" s="550"/>
      <c r="E52" s="148"/>
      <c r="F52" s="148"/>
      <c r="G52" s="580"/>
      <c r="H52" s="580"/>
      <c r="I52" s="580"/>
      <c r="J52" s="580"/>
      <c r="K52" s="580"/>
      <c r="L52" s="580"/>
      <c r="M52" s="150" t="str">
        <f>IF(ISBLANK(partije!O8),"",partije!O8)</f>
        <v/>
      </c>
      <c r="N52" s="149" t="str">
        <f>IF(ISBLANK(partije!P8),"",partije!P8)</f>
        <v/>
      </c>
      <c r="O52" s="149" t="str">
        <f>IF(ISBLANK(partije!Q8),"",partije!Q8)</f>
        <v/>
      </c>
      <c r="P52" s="151" t="str">
        <f>IF(ISBLANK(partije!R8),"",partije!R8)</f>
        <v/>
      </c>
      <c r="Q52" s="444" t="str">
        <f>IF(ISBLANK(partije!$D$8),"",partije!$D$8)</f>
        <v/>
      </c>
      <c r="R52" s="445" t="str">
        <f>IF(ISBLANK(partije!$E$8),"","sto "&amp;partije!$E$8)</f>
        <v/>
      </c>
      <c r="S52" s="92">
        <f>$S$10</f>
        <v>1</v>
      </c>
      <c r="T52" s="84">
        <f>$T$10</f>
        <v>3</v>
      </c>
    </row>
    <row r="53" spans="1:20" ht="13.5" customHeight="1">
      <c r="A53" s="97" t="str">
        <f>IF(ISBLANK(partije!D9),"",partije!D9)</f>
        <v/>
      </c>
      <c r="B53" s="98" t="str">
        <f>IF(ISBLANK(partije!E9),"",partije!E9)</f>
        <v/>
      </c>
      <c r="C53" s="152"/>
      <c r="D53" s="176"/>
      <c r="E53" s="153"/>
      <c r="F53" s="153"/>
      <c r="G53" s="581"/>
      <c r="H53" s="581"/>
      <c r="I53" s="581"/>
      <c r="J53" s="581"/>
      <c r="K53" s="581"/>
      <c r="L53" s="581"/>
      <c r="M53" s="155" t="str">
        <f>IF(ISBLANK(partije!O9),"",partije!O9)</f>
        <v/>
      </c>
      <c r="N53" s="154" t="str">
        <f>IF(ISBLANK(partije!P9),"",partije!P9)</f>
        <v/>
      </c>
      <c r="O53" s="154" t="str">
        <f>IF(ISBLANK(partije!Q9),"",partije!Q9)</f>
        <v/>
      </c>
      <c r="P53" s="156" t="str">
        <f>IF(ISBLANK(partije!R9),"",partije!R9)</f>
        <v/>
      </c>
      <c r="Q53" s="444" t="str">
        <f>IF(ISBLANK(partije!$D$9),"",partije!$D$9)</f>
        <v/>
      </c>
      <c r="R53" s="445" t="str">
        <f>IF(ISBLANK(partije!$E$9),"","sto "&amp;partije!$E$9)</f>
        <v/>
      </c>
      <c r="S53" s="93">
        <f>$S$11</f>
        <v>2</v>
      </c>
      <c r="T53" s="85">
        <f>$T$11</f>
        <v>4</v>
      </c>
    </row>
    <row r="54" spans="1:20" ht="13.5" customHeight="1">
      <c r="A54" s="97" t="str">
        <f>IF(ISBLANK(partije!D74),"",partije!D74)</f>
        <v/>
      </c>
      <c r="B54" s="98" t="str">
        <f>IF(ISBLANK(partije!E74),"",partije!E74)</f>
        <v/>
      </c>
      <c r="C54" s="152"/>
      <c r="D54" s="176"/>
      <c r="E54" s="153"/>
      <c r="F54" s="153"/>
      <c r="G54" s="581"/>
      <c r="H54" s="581"/>
      <c r="I54" s="581"/>
      <c r="J54" s="581"/>
      <c r="K54" s="581"/>
      <c r="L54" s="581"/>
      <c r="M54" s="155" t="str">
        <f>IF(ISBLANK(partije!O74),"",partije!O74)</f>
        <v/>
      </c>
      <c r="N54" s="154" t="str">
        <f>IF(ISBLANK(partije!P74),"",partije!P74)</f>
        <v/>
      </c>
      <c r="O54" s="154" t="str">
        <f>IF(ISBLANK(partije!Q74),"",partije!Q74)</f>
        <v/>
      </c>
      <c r="P54" s="156" t="str">
        <f>IF(ISBLANK(partije!R74),"",partije!R74)</f>
        <v/>
      </c>
      <c r="Q54" s="444" t="str">
        <f>IF(ISBLANK(partije!$D$74),"",partije!$D$74)</f>
        <v/>
      </c>
      <c r="R54" s="445" t="str">
        <f>IF(ISBLANK(partije!$E$74),"","sto "&amp;partije!$E$74)</f>
        <v/>
      </c>
      <c r="S54" s="93">
        <f>$S$12</f>
        <v>1</v>
      </c>
      <c r="T54" s="85">
        <f>$T$12</f>
        <v>2</v>
      </c>
    </row>
    <row r="55" spans="1:20" ht="13.5" customHeight="1">
      <c r="A55" s="97" t="str">
        <f>IF(ISBLANK(partije!D75),"",partije!D75)</f>
        <v/>
      </c>
      <c r="B55" s="98" t="str">
        <f>IF(ISBLANK(partije!E75),"",partije!E75)</f>
        <v/>
      </c>
      <c r="C55" s="152"/>
      <c r="D55" s="176"/>
      <c r="E55" s="153"/>
      <c r="F55" s="153"/>
      <c r="G55" s="581"/>
      <c r="H55" s="581"/>
      <c r="I55" s="581"/>
      <c r="J55" s="581"/>
      <c r="K55" s="581"/>
      <c r="L55" s="581"/>
      <c r="M55" s="155" t="str">
        <f>IF(ISBLANK(partije!O75),"",partije!O75)</f>
        <v/>
      </c>
      <c r="N55" s="154" t="str">
        <f>IF(ISBLANK(partije!P75),"",partije!P75)</f>
        <v/>
      </c>
      <c r="O55" s="154" t="str">
        <f>IF(ISBLANK(partije!Q75),"",partije!Q75)</f>
        <v/>
      </c>
      <c r="P55" s="156" t="str">
        <f>IF(ISBLANK(partije!R75),"",partije!R75)</f>
        <v/>
      </c>
      <c r="Q55" s="444" t="str">
        <f>IF(ISBLANK(partije!$D$75),"",partije!$D$75)</f>
        <v/>
      </c>
      <c r="R55" s="445" t="str">
        <f>IF(ISBLANK(partije!$E$75),"","sto "&amp;partije!$E$75)</f>
        <v/>
      </c>
      <c r="S55" s="93">
        <f>$S$13</f>
        <v>3</v>
      </c>
      <c r="T55" s="85">
        <f>$T$13</f>
        <v>4</v>
      </c>
    </row>
    <row r="56" spans="1:20" ht="13.5" customHeight="1">
      <c r="A56" s="97" t="str">
        <f>IF(ISBLANK(partije!D140),"",partije!D140)</f>
        <v/>
      </c>
      <c r="B56" s="98" t="str">
        <f>IF(ISBLANK(partije!E140),"",partije!E140)</f>
        <v/>
      </c>
      <c r="C56" s="152"/>
      <c r="D56" s="176"/>
      <c r="E56" s="153"/>
      <c r="F56" s="153"/>
      <c r="G56" s="581"/>
      <c r="H56" s="581"/>
      <c r="I56" s="581"/>
      <c r="J56" s="581"/>
      <c r="K56" s="581"/>
      <c r="L56" s="581"/>
      <c r="M56" s="155" t="str">
        <f>IF(ISBLANK(partije!O140),"",partije!O140)</f>
        <v/>
      </c>
      <c r="N56" s="154" t="str">
        <f>IF(ISBLANK(partije!P140),"",partije!P140)</f>
        <v/>
      </c>
      <c r="O56" s="154" t="str">
        <f>IF(ISBLANK(partije!Q140),"",partije!Q140)</f>
        <v/>
      </c>
      <c r="P56" s="156" t="str">
        <f>IF(ISBLANK(partije!R140),"",partije!R140)</f>
        <v/>
      </c>
      <c r="Q56" s="444" t="str">
        <f>IF(ISBLANK(partije!$D$140),"",partije!$D$140)</f>
        <v/>
      </c>
      <c r="R56" s="445" t="str">
        <f>IF(ISBLANK(partije!$E$140),"","sto "&amp;partije!$E$140)</f>
        <v/>
      </c>
      <c r="S56" s="93">
        <f>$S$14</f>
        <v>1</v>
      </c>
      <c r="T56" s="85">
        <f>$T$14</f>
        <v>4</v>
      </c>
    </row>
    <row r="57" spans="1:20" ht="13.5" customHeight="1">
      <c r="A57" s="99" t="str">
        <f>IF(ISBLANK(partije!D141),"",partije!D141)</f>
        <v/>
      </c>
      <c r="B57" s="100" t="str">
        <f>IF(ISBLANK(partije!E141),"",partije!E141)</f>
        <v/>
      </c>
      <c r="C57" s="157"/>
      <c r="D57" s="539"/>
      <c r="E57" s="158"/>
      <c r="F57" s="158"/>
      <c r="G57" s="571"/>
      <c r="H57" s="571"/>
      <c r="I57" s="571"/>
      <c r="J57" s="571"/>
      <c r="K57" s="571"/>
      <c r="L57" s="571"/>
      <c r="M57" s="160" t="str">
        <f>IF(ISBLANK(partije!O141),"",partije!O141)</f>
        <v/>
      </c>
      <c r="N57" s="159" t="str">
        <f>IF(ISBLANK(partije!P141),"",partije!P141)</f>
        <v/>
      </c>
      <c r="O57" s="159" t="str">
        <f>IF(ISBLANK(partije!Q141),"",partije!Q141)</f>
        <v/>
      </c>
      <c r="P57" s="161" t="str">
        <f>IF(ISBLANK(partije!R141),"",partije!R141)</f>
        <v/>
      </c>
      <c r="Q57" s="444" t="str">
        <f>IF(ISBLANK(partije!$D$141),"",partije!$D$141)</f>
        <v/>
      </c>
      <c r="R57" s="445" t="str">
        <f>IF(ISBLANK(partije!$E$141),"","sto "&amp;partije!$E$141)</f>
        <v/>
      </c>
      <c r="S57" s="94">
        <f>$S$15</f>
        <v>2</v>
      </c>
      <c r="T57" s="86">
        <f>$T$15</f>
        <v>3</v>
      </c>
    </row>
    <row r="59" spans="1:20" ht="13.5" customHeight="1">
      <c r="B59" s="12"/>
      <c r="C59" s="168"/>
      <c r="D59" s="145" t="s">
        <v>30</v>
      </c>
      <c r="E59" s="132"/>
      <c r="F59" s="132"/>
      <c r="G59" s="132"/>
      <c r="H59" s="132"/>
      <c r="I59" s="133"/>
      <c r="J59" s="133"/>
      <c r="K59" s="132"/>
      <c r="L59" s="132"/>
      <c r="M59" s="132"/>
      <c r="N59" s="134"/>
      <c r="O59" s="135"/>
      <c r="P59" s="132"/>
      <c r="Q59" s="13"/>
      <c r="R59" s="13"/>
    </row>
    <row r="60" spans="1:20" ht="13.5" customHeight="1">
      <c r="B60" s="208" t="s">
        <v>0</v>
      </c>
      <c r="C60" s="211"/>
      <c r="D60" s="172" t="s">
        <v>1</v>
      </c>
      <c r="E60" s="572">
        <v>1</v>
      </c>
      <c r="F60" s="572"/>
      <c r="G60" s="572">
        <v>2</v>
      </c>
      <c r="H60" s="572"/>
      <c r="I60" s="573">
        <v>3</v>
      </c>
      <c r="J60" s="573"/>
      <c r="K60" s="572">
        <v>4</v>
      </c>
      <c r="L60" s="572"/>
      <c r="M60" s="136" t="s">
        <v>2</v>
      </c>
      <c r="N60" s="136" t="s">
        <v>3</v>
      </c>
      <c r="O60" s="137" t="s">
        <v>7</v>
      </c>
      <c r="P60" s="138"/>
      <c r="Q60" s="49" t="s">
        <v>69</v>
      </c>
      <c r="R60" s="50"/>
    </row>
    <row r="61" spans="1:20" ht="13.5" customHeight="1">
      <c r="A61" s="81">
        <v>1</v>
      </c>
      <c r="B61" s="209">
        <v>51</v>
      </c>
      <c r="C61" s="212"/>
      <c r="D61" s="546"/>
      <c r="E61" s="139"/>
      <c r="F61" s="140"/>
      <c r="G61" s="574" t="str">
        <f t="array" ref="G61">INDEX(E66:E71,MATCH(D61&amp;D62,C66:C71&amp;D66:D71,0))&amp;"/"&amp;INDEX(F66:F71,MATCH(D61&amp;D62,C66:C71&amp;D66:D71,0))</f>
        <v>/</v>
      </c>
      <c r="H61" s="575"/>
      <c r="I61" s="574" t="str">
        <f t="array" ref="I61">INDEX(E66:E71,MATCH(D61&amp;D63,C66:C71&amp;D66:D71,0))&amp;"/"&amp;INDEX(F66:F71,MATCH(D61&amp;D63,C66:C71&amp;D66:D71,0))</f>
        <v>/</v>
      </c>
      <c r="J61" s="575"/>
      <c r="K61" s="574" t="e">
        <f t="array" ref="K61">INDEX(E66:E71,MATCH(D61&amp;D64,C66:C71&amp;D66:D71,0))&amp;"/"&amp;INDEX(F66:F71,MATCH(D61&amp;D64,C66:C71&amp;D66:D71,0))</f>
        <v>#N/A</v>
      </c>
      <c r="L61" s="575"/>
      <c r="M61" s="141" t="str">
        <f>IF(ISBLANK(partije!$J$2),"",COUNTIFS(C66:C71,D61,E66:E71,3)+COUNTIFS(D66:D71,D61,F66:F71,3))</f>
        <v/>
      </c>
      <c r="N61" s="141" t="str">
        <f>IF(ISBLANK(partije!$J$2),"",COUNTIFS(C66:C71,D61,E66:E71,"&lt;3")+COUNTIFS(D66:D71,D61,F66:F71,"&lt;3"))</f>
        <v/>
      </c>
      <c r="O61" s="247">
        <v>1</v>
      </c>
      <c r="P61" s="131">
        <v>1</v>
      </c>
      <c r="Q61" s="88" t="str">
        <f>IF(ISBLANK(D61),"*",INDEX(D61:D64,MATCH(P61,O61:O64,0)))</f>
        <v>*</v>
      </c>
      <c r="R61" s="89"/>
    </row>
    <row r="62" spans="1:20" ht="13.5" customHeight="1">
      <c r="A62" s="81">
        <v>2</v>
      </c>
      <c r="B62" s="209">
        <v>52</v>
      </c>
      <c r="C62" s="212"/>
      <c r="D62" s="546"/>
      <c r="E62" s="574" t="str">
        <f t="array" ref="E62">INDEX(F66:F71,MATCH(D61&amp;D62,C66:C71&amp;D66:D71,0))&amp;"/"&amp;INDEX(E66:E71,MATCH(D61&amp;D62,C66:C71&amp;D66:D71,0))</f>
        <v>/</v>
      </c>
      <c r="F62" s="575"/>
      <c r="G62" s="139"/>
      <c r="H62" s="140"/>
      <c r="I62" s="574" t="str">
        <f t="array" ref="I62">INDEX(E66:E71,MATCH(D62&amp;D63,C66:C71&amp;D66:D71,0))&amp;"/"&amp;INDEX(F66:F71,MATCH(D62&amp;D63,C66:C71&amp;D66:D71,0))</f>
        <v>/</v>
      </c>
      <c r="J62" s="575"/>
      <c r="K62" s="574" t="s">
        <v>176</v>
      </c>
      <c r="L62" s="575"/>
      <c r="M62" s="141" t="str">
        <f>IF(ISBLANK(partije!$J$2),"",COUNTIFS(C66:C71,D62,E66:E71,3)+COUNTIFS(D66:D71,D62,F66:F71,3))</f>
        <v/>
      </c>
      <c r="N62" s="141" t="str">
        <f>IF(ISBLANK(partije!$J$2),"",COUNTIFS(C66:C71,D62,E66:E71,"&lt;3")+COUNTIFS(D66:D71,D62,F66:F71,"&lt;3"))</f>
        <v/>
      </c>
      <c r="O62" s="247">
        <v>2</v>
      </c>
      <c r="P62" s="131">
        <v>2</v>
      </c>
      <c r="Q62" s="90" t="str">
        <f>IF(ISBLANK(D62),"*",INDEX(D61:D64,MATCH(P62,O61:O64,0)))</f>
        <v>*</v>
      </c>
      <c r="R62" s="91"/>
    </row>
    <row r="63" spans="1:20" ht="13.5" customHeight="1">
      <c r="A63" s="81">
        <v>3</v>
      </c>
      <c r="B63" s="209">
        <v>53</v>
      </c>
      <c r="C63" s="212"/>
      <c r="D63" s="546"/>
      <c r="E63" s="574" t="str">
        <f t="array" ref="E63">INDEX(F66:F71,MATCH(D61&amp;D63,C66:C71&amp;D66:D71,0))&amp;"/"&amp;INDEX(E66:E71,MATCH(D61&amp;D63,C66:C71&amp;D66:D71,0))</f>
        <v>/</v>
      </c>
      <c r="F63" s="575"/>
      <c r="G63" s="574" t="str">
        <f t="array" ref="G63">INDEX(F66:F71,MATCH(D62&amp;D63,C66:C71&amp;D66:D71,0))&amp;"/"&amp;INDEX(E66:E71,MATCH(D62&amp;D63,C66:C71&amp;D66:D71,0))</f>
        <v>/</v>
      </c>
      <c r="H63" s="575"/>
      <c r="I63" s="139"/>
      <c r="J63" s="140"/>
      <c r="K63" s="574" t="e">
        <f t="array" ref="K63">INDEX(E66:E71,MATCH(D63&amp;D64,C66:C71&amp;D66:D71,0))&amp;"/"&amp;INDEX(F66:F71,MATCH(D63&amp;D64,C66:C71&amp;D66:D71,0))</f>
        <v>#N/A</v>
      </c>
      <c r="L63" s="575"/>
      <c r="M63" s="141" t="str">
        <f>IF(ISBLANK(partije!$J$2),"",COUNTIFS(C66:C71,D63,E66:E71,3)+COUNTIFS(D66:D71,D63,F66:F71,3))</f>
        <v/>
      </c>
      <c r="N63" s="141" t="str">
        <f>IF(ISBLANK(partije!$J$2),"",COUNTIFS(C66:C71,D63,E66:E71,"&lt;3")+COUNTIFS(D66:D71,D63,F66:F71,"&lt;3"))</f>
        <v/>
      </c>
      <c r="O63" s="247">
        <v>3</v>
      </c>
      <c r="P63" s="131">
        <v>3</v>
      </c>
      <c r="Q63" s="90" t="str">
        <f>IF(ISBLANK(D63),"*",INDEX(D61:D64,MATCH(P63,O61:O64,0)))</f>
        <v>*</v>
      </c>
      <c r="R63" s="91"/>
    </row>
    <row r="64" spans="1:20" ht="13.5" customHeight="1">
      <c r="A64" s="82">
        <v>4</v>
      </c>
      <c r="B64" s="210">
        <v>54</v>
      </c>
      <c r="C64" s="213" t="s">
        <v>176</v>
      </c>
      <c r="D64" s="547" t="s">
        <v>195</v>
      </c>
      <c r="E64" s="576" t="e">
        <f t="array" ref="E64">INDEX(F66:F71,MATCH(D61&amp;D64,C66:C71&amp;D66:D71,0))&amp;"/"&amp;INDEX(E66:E71,MATCH(D61&amp;D64,C66:C71&amp;D66:D71,0))</f>
        <v>#N/A</v>
      </c>
      <c r="F64" s="577"/>
      <c r="G64" s="576" t="s">
        <v>176</v>
      </c>
      <c r="H64" s="577"/>
      <c r="I64" s="576" t="e">
        <f t="array" ref="I64">INDEX(F66:F71,MATCH(D63&amp;D64,C66:C71&amp;D66:D71,0))&amp;"/"&amp;INDEX(E66:E71,MATCH(D63&amp;D64,C66:C71&amp;D66:D71,0))</f>
        <v>#N/A</v>
      </c>
      <c r="J64" s="577"/>
      <c r="K64" s="139"/>
      <c r="L64" s="140"/>
      <c r="M64" s="143" t="str">
        <f>IF(ISBLANK(partije!$J$2),"",COUNTIFS(C66:C71,D64,E66:E71,3)+COUNTIFS(D66:D71,D64,F66:F71,3))</f>
        <v/>
      </c>
      <c r="N64" s="143" t="str">
        <f>IF(ISBLANK(partije!$J$2),"",COUNTIFS(C66:C71,D64,E66:E71,"&lt;3")+COUNTIFS(D66:D71,D64,F66:F71,"&lt;3"))</f>
        <v/>
      </c>
      <c r="O64" s="144"/>
      <c r="P64" s="131">
        <v>4</v>
      </c>
      <c r="Q64" s="90" t="e">
        <f>IF(ISBLANK(D64),"*",INDEX(D61:D64,MATCH(P64,O61:O64,0)))</f>
        <v>#N/A</v>
      </c>
      <c r="R64" s="91"/>
    </row>
    <row r="65" spans="1:20" ht="13.5" customHeight="1">
      <c r="A65" s="567"/>
      <c r="B65" s="567"/>
      <c r="C65" s="169"/>
      <c r="E65" s="568" t="s">
        <v>10</v>
      </c>
      <c r="F65" s="568"/>
      <c r="G65" s="569" t="s">
        <v>11</v>
      </c>
      <c r="H65" s="569"/>
      <c r="I65" s="570" t="s">
        <v>4</v>
      </c>
      <c r="J65" s="570"/>
      <c r="K65" s="578" t="s">
        <v>12</v>
      </c>
      <c r="L65" s="578"/>
      <c r="M65" s="197" t="s">
        <v>5</v>
      </c>
      <c r="N65" s="197" t="s">
        <v>6</v>
      </c>
      <c r="O65" s="198" t="s">
        <v>8</v>
      </c>
      <c r="P65" s="199" t="s">
        <v>9</v>
      </c>
      <c r="Q65" s="13"/>
      <c r="R65" s="13"/>
      <c r="S65" s="579" t="s">
        <v>125</v>
      </c>
      <c r="T65" s="579"/>
    </row>
    <row r="66" spans="1:20" ht="13.5" customHeight="1">
      <c r="A66" s="95" t="str">
        <f>IF(ISBLANK(partije!D10),"",partije!D10)</f>
        <v/>
      </c>
      <c r="B66" s="96" t="str">
        <f>IF(ISBLANK(partije!E10),"",partije!E10)</f>
        <v/>
      </c>
      <c r="C66" s="147"/>
      <c r="D66" s="550"/>
      <c r="E66" s="148"/>
      <c r="F66" s="148"/>
      <c r="G66" s="580"/>
      <c r="H66" s="580"/>
      <c r="I66" s="580"/>
      <c r="J66" s="580"/>
      <c r="K66" s="580"/>
      <c r="L66" s="580"/>
      <c r="M66" s="150" t="str">
        <f>IF(ISBLANK(partije!O10),"",partije!O10)</f>
        <v/>
      </c>
      <c r="N66" s="149" t="str">
        <f>IF(ISBLANK(partije!P10),"",partije!P10)</f>
        <v/>
      </c>
      <c r="O66" s="149" t="str">
        <f>IF(ISBLANK(partije!Q10),"",partije!Q10)</f>
        <v/>
      </c>
      <c r="P66" s="151" t="str">
        <f>IF(ISBLANK(partije!R10),"",partije!R10)</f>
        <v/>
      </c>
      <c r="Q66" s="444" t="str">
        <f>IF(ISBLANK(partije!$D$10),"",partije!$D$10)</f>
        <v/>
      </c>
      <c r="R66" s="445" t="str">
        <f>IF(ISBLANK(partije!$E$10),"","sto "&amp;partije!$E$10)</f>
        <v/>
      </c>
      <c r="S66" s="92">
        <f>$S$10</f>
        <v>1</v>
      </c>
      <c r="T66" s="84">
        <f>$T$10</f>
        <v>3</v>
      </c>
    </row>
    <row r="67" spans="1:20" ht="13.5" customHeight="1">
      <c r="A67" s="97" t="str">
        <f>IF(ISBLANK(partije!D11),"",partije!D11)</f>
        <v/>
      </c>
      <c r="B67" s="98" t="str">
        <f>IF(ISBLANK(partije!E11),"",partije!E11)</f>
        <v/>
      </c>
      <c r="C67" s="152"/>
      <c r="D67" s="548"/>
      <c r="E67" s="153"/>
      <c r="F67" s="153"/>
      <c r="G67" s="581"/>
      <c r="H67" s="581"/>
      <c r="I67" s="581"/>
      <c r="J67" s="581"/>
      <c r="K67" s="581"/>
      <c r="L67" s="581"/>
      <c r="M67" s="155" t="str">
        <f>IF(ISBLANK(partije!O11),"",partije!O11)</f>
        <v/>
      </c>
      <c r="N67" s="154" t="str">
        <f>IF(ISBLANK(partije!P11),"",partije!P11)</f>
        <v/>
      </c>
      <c r="O67" s="154" t="str">
        <f>IF(ISBLANK(partije!Q11),"",partije!Q11)</f>
        <v/>
      </c>
      <c r="P67" s="156" t="str">
        <f>IF(ISBLANK(partije!R11),"",partije!R11)</f>
        <v/>
      </c>
      <c r="Q67" s="444" t="str">
        <f>IF(ISBLANK(partije!$D$11),"",partije!$D$11)</f>
        <v/>
      </c>
      <c r="R67" s="445" t="str">
        <f>IF(ISBLANK(partije!$E$11),"","sto "&amp;partije!$E$11)</f>
        <v/>
      </c>
      <c r="S67" s="93">
        <f>$S$11</f>
        <v>2</v>
      </c>
      <c r="T67" s="85">
        <f>$T$11</f>
        <v>4</v>
      </c>
    </row>
    <row r="68" spans="1:20" ht="13.5" customHeight="1">
      <c r="A68" s="97" t="str">
        <f>IF(ISBLANK(partije!D76),"",partije!D76)</f>
        <v/>
      </c>
      <c r="B68" s="98" t="str">
        <f>IF(ISBLANK(partije!E76),"",partije!E76)</f>
        <v/>
      </c>
      <c r="C68" s="152"/>
      <c r="D68" s="176"/>
      <c r="E68" s="153"/>
      <c r="F68" s="153"/>
      <c r="G68" s="581"/>
      <c r="H68" s="581"/>
      <c r="I68" s="581"/>
      <c r="J68" s="581"/>
      <c r="K68" s="581"/>
      <c r="L68" s="581"/>
      <c r="M68" s="155" t="str">
        <f>IF(ISBLANK(partije!O76),"",partije!O76)</f>
        <v/>
      </c>
      <c r="N68" s="154" t="str">
        <f>IF(ISBLANK(partije!P76),"",partije!P76)</f>
        <v/>
      </c>
      <c r="O68" s="154" t="str">
        <f>IF(ISBLANK(partije!Q76),"",partije!Q76)</f>
        <v/>
      </c>
      <c r="P68" s="156" t="str">
        <f>IF(ISBLANK(partije!R76),"",partije!R76)</f>
        <v/>
      </c>
      <c r="Q68" s="444" t="str">
        <f>IF(ISBLANK(partije!$D$76),"",partije!$D$76)</f>
        <v/>
      </c>
      <c r="R68" s="445" t="str">
        <f>IF(ISBLANK(partije!$E$76),"","sto "&amp;partije!$E$76)</f>
        <v/>
      </c>
      <c r="S68" s="93">
        <f>$S$12</f>
        <v>1</v>
      </c>
      <c r="T68" s="85">
        <f>$T$12</f>
        <v>2</v>
      </c>
    </row>
    <row r="69" spans="1:20" ht="13.5" customHeight="1">
      <c r="A69" s="97" t="str">
        <f>IF(ISBLANK(partije!D77),"",partije!D77)</f>
        <v/>
      </c>
      <c r="B69" s="98" t="str">
        <f>IF(ISBLANK(partije!E77),"",partije!E77)</f>
        <v/>
      </c>
      <c r="C69" s="152"/>
      <c r="D69" s="176"/>
      <c r="E69" s="153"/>
      <c r="F69" s="153"/>
      <c r="G69" s="581"/>
      <c r="H69" s="581"/>
      <c r="I69" s="581"/>
      <c r="J69" s="581"/>
      <c r="K69" s="581"/>
      <c r="L69" s="581"/>
      <c r="M69" s="155" t="str">
        <f>IF(ISBLANK(partije!O77),"",partije!O77)</f>
        <v/>
      </c>
      <c r="N69" s="154" t="str">
        <f>IF(ISBLANK(partije!P77),"",partije!P77)</f>
        <v/>
      </c>
      <c r="O69" s="154" t="str">
        <f>IF(ISBLANK(partije!Q77),"",partije!Q77)</f>
        <v/>
      </c>
      <c r="P69" s="156" t="str">
        <f>IF(ISBLANK(partije!R77),"",partije!R77)</f>
        <v/>
      </c>
      <c r="Q69" s="444" t="str">
        <f>IF(ISBLANK(partije!$D$77),"",partije!$D$77)</f>
        <v/>
      </c>
      <c r="R69" s="445" t="str">
        <f>IF(ISBLANK(partije!$E$77),"","sto "&amp;partije!$E$77)</f>
        <v/>
      </c>
      <c r="S69" s="93">
        <f>$S$13</f>
        <v>3</v>
      </c>
      <c r="T69" s="85">
        <f>$T$13</f>
        <v>4</v>
      </c>
    </row>
    <row r="70" spans="1:20" ht="13.5" customHeight="1">
      <c r="A70" s="97" t="str">
        <f>IF(ISBLANK(partije!D142),"",partije!D142)</f>
        <v/>
      </c>
      <c r="B70" s="98" t="str">
        <f>IF(ISBLANK(partije!E142),"",partije!E142)</f>
        <v/>
      </c>
      <c r="C70" s="152"/>
      <c r="D70" s="176"/>
      <c r="E70" s="153"/>
      <c r="F70" s="153"/>
      <c r="G70" s="581"/>
      <c r="H70" s="581"/>
      <c r="I70" s="581"/>
      <c r="J70" s="581"/>
      <c r="K70" s="581"/>
      <c r="L70" s="581"/>
      <c r="M70" s="155" t="str">
        <f>IF(ISBLANK(partije!O142),"",partije!O142)</f>
        <v/>
      </c>
      <c r="N70" s="154" t="str">
        <f>IF(ISBLANK(partije!P142),"",partije!P142)</f>
        <v/>
      </c>
      <c r="O70" s="154" t="str">
        <f>IF(ISBLANK(partije!Q142),"",partije!Q142)</f>
        <v/>
      </c>
      <c r="P70" s="156" t="str">
        <f>IF(ISBLANK(partije!R142),"",partije!R142)</f>
        <v/>
      </c>
      <c r="Q70" s="444" t="str">
        <f>IF(ISBLANK(partije!$D$142),"",partije!$D$142)</f>
        <v/>
      </c>
      <c r="R70" s="445" t="str">
        <f>IF(ISBLANK(partije!$E$142),"","sto "&amp;partije!$E$142)</f>
        <v/>
      </c>
      <c r="S70" s="93">
        <f>$S$14</f>
        <v>1</v>
      </c>
      <c r="T70" s="85">
        <f>$T$14</f>
        <v>4</v>
      </c>
    </row>
    <row r="71" spans="1:20" ht="13.5" customHeight="1">
      <c r="A71" s="99" t="str">
        <f>IF(ISBLANK(partije!D143),"",partije!D143)</f>
        <v/>
      </c>
      <c r="B71" s="100" t="str">
        <f>IF(ISBLANK(partije!E143),"",partije!E143)</f>
        <v/>
      </c>
      <c r="C71" s="157"/>
      <c r="D71" s="177"/>
      <c r="E71" s="158"/>
      <c r="F71" s="158"/>
      <c r="G71" s="571"/>
      <c r="H71" s="571"/>
      <c r="I71" s="571"/>
      <c r="J71" s="571"/>
      <c r="K71" s="571"/>
      <c r="L71" s="571"/>
      <c r="M71" s="160" t="str">
        <f>IF(ISBLANK(partije!O143),"",partije!O143)</f>
        <v/>
      </c>
      <c r="N71" s="159" t="str">
        <f>IF(ISBLANK(partije!P143),"",partije!P143)</f>
        <v/>
      </c>
      <c r="O71" s="159" t="str">
        <f>IF(ISBLANK(partije!Q143),"",partije!Q143)</f>
        <v/>
      </c>
      <c r="P71" s="161" t="str">
        <f>IF(ISBLANK(partije!R143),"",partije!R143)</f>
        <v/>
      </c>
      <c r="Q71" s="444" t="str">
        <f>IF(ISBLANK(partije!$D$143),"",partije!$D$143)</f>
        <v/>
      </c>
      <c r="R71" s="445" t="str">
        <f>IF(ISBLANK(partije!$E$143),"","sto "&amp;partije!$E$143)</f>
        <v/>
      </c>
      <c r="S71" s="94">
        <f>$S$15</f>
        <v>2</v>
      </c>
      <c r="T71" s="86">
        <f>$T$15</f>
        <v>3</v>
      </c>
    </row>
    <row r="73" spans="1:20" ht="13.5" customHeight="1">
      <c r="B73" s="12"/>
      <c r="C73" s="168"/>
      <c r="D73" s="145" t="s">
        <v>31</v>
      </c>
      <c r="E73" s="132"/>
      <c r="F73" s="132"/>
      <c r="G73" s="132"/>
      <c r="H73" s="132"/>
      <c r="I73" s="133"/>
      <c r="J73" s="133"/>
      <c r="K73" s="132"/>
      <c r="L73" s="132"/>
      <c r="M73" s="132"/>
      <c r="N73" s="134"/>
      <c r="O73" s="135"/>
      <c r="P73" s="132"/>
      <c r="Q73" s="13"/>
      <c r="R73" s="13"/>
    </row>
    <row r="74" spans="1:20" ht="13.5" customHeight="1">
      <c r="B74" s="208" t="s">
        <v>0</v>
      </c>
      <c r="C74" s="211"/>
      <c r="D74" s="172" t="s">
        <v>1</v>
      </c>
      <c r="E74" s="572">
        <v>1</v>
      </c>
      <c r="F74" s="572"/>
      <c r="G74" s="572">
        <v>2</v>
      </c>
      <c r="H74" s="572"/>
      <c r="I74" s="573">
        <v>3</v>
      </c>
      <c r="J74" s="573"/>
      <c r="K74" s="572">
        <v>4</v>
      </c>
      <c r="L74" s="572"/>
      <c r="M74" s="136" t="s">
        <v>2</v>
      </c>
      <c r="N74" s="136" t="s">
        <v>3</v>
      </c>
      <c r="O74" s="137" t="s">
        <v>7</v>
      </c>
      <c r="P74" s="138"/>
      <c r="Q74" s="49" t="s">
        <v>68</v>
      </c>
      <c r="R74" s="50"/>
    </row>
    <row r="75" spans="1:20" ht="13.5" customHeight="1">
      <c r="A75" s="81">
        <v>1</v>
      </c>
      <c r="B75" s="209">
        <v>61</v>
      </c>
      <c r="C75" s="212"/>
      <c r="D75" s="546"/>
      <c r="E75" s="139"/>
      <c r="F75" s="140"/>
      <c r="G75" s="574" t="str">
        <f t="array" ref="G75">INDEX(E80:E85,MATCH(D75&amp;D76,C80:C85&amp;D80:D85,0))&amp;"/"&amp;INDEX(F80:F85,MATCH(D75&amp;D76,C80:C85&amp;D80:D85,0))</f>
        <v>/</v>
      </c>
      <c r="H75" s="575"/>
      <c r="I75" s="574" t="str">
        <f t="array" ref="I75">INDEX(E80:E85,MATCH(D75&amp;D77,C80:C85&amp;D80:D85,0))&amp;"/"&amp;INDEX(F80:F85,MATCH(D75&amp;D77,C80:C85&amp;D80:D85,0))</f>
        <v>/</v>
      </c>
      <c r="J75" s="575"/>
      <c r="K75" s="574" t="str">
        <f t="array" ref="K75">INDEX(E80:E85,MATCH(D75&amp;D78,C80:C85&amp;D80:D85,0))&amp;"/"&amp;INDEX(F80:F85,MATCH(D75&amp;D78,C80:C85&amp;D80:D85,0))</f>
        <v>/</v>
      </c>
      <c r="L75" s="575"/>
      <c r="M75" s="141" t="str">
        <f>IF(ISBLANK(partije!$J$2),"",COUNTIFS(C80:C85,D75,E80:E85,3)+COUNTIFS(D80:D85,D75,F80:F85,3))</f>
        <v/>
      </c>
      <c r="N75" s="141" t="str">
        <f>IF(ISBLANK(partije!$J$2),"",COUNTIFS(C80:C85,D75,E80:E85,"&lt;3")+COUNTIFS(D80:D85,D75,F80:F85,"&lt;3"))</f>
        <v/>
      </c>
      <c r="O75" s="247">
        <v>1</v>
      </c>
      <c r="P75" s="131">
        <v>1</v>
      </c>
      <c r="Q75" s="88" t="str">
        <f>IF(ISBLANK(D75),"*",INDEX(D75:D78,MATCH(P75,O75:O78,0)))</f>
        <v>*</v>
      </c>
      <c r="R75" s="89"/>
    </row>
    <row r="76" spans="1:20" ht="13.5" customHeight="1">
      <c r="A76" s="81">
        <v>2</v>
      </c>
      <c r="B76" s="209">
        <v>62</v>
      </c>
      <c r="C76" s="212"/>
      <c r="D76" s="546"/>
      <c r="E76" s="574" t="str">
        <f t="array" ref="E76">INDEX(F80:F85,MATCH(D75&amp;D76,C80:C85&amp;D80:D85,0))&amp;"/"&amp;INDEX(E80:E85,MATCH(D75&amp;D76,C80:C85&amp;D80:D85,0))</f>
        <v>/</v>
      </c>
      <c r="F76" s="575"/>
      <c r="G76" s="139"/>
      <c r="H76" s="140"/>
      <c r="I76" s="574" t="str">
        <f t="array" ref="I76">INDEX(E80:E85,MATCH(D76&amp;D77,C80:C85&amp;D80:D85,0))&amp;"/"&amp;INDEX(F80:F85,MATCH(D76&amp;D77,C80:C85&amp;D80:D85,0))</f>
        <v>/</v>
      </c>
      <c r="J76" s="575"/>
      <c r="K76" s="574" t="str">
        <f t="array" ref="K76">INDEX(E80:E85,MATCH(D76&amp;D78,C80:C85&amp;D80:D85,0))&amp;"/"&amp;INDEX(F80:F85,MATCH(D76&amp;D78,C80:C85&amp;D80:D85,0))</f>
        <v>/</v>
      </c>
      <c r="L76" s="575"/>
      <c r="M76" s="141" t="str">
        <f>IF(ISBLANK(partije!$J$2),"",COUNTIFS(C80:C85,D76,E80:E85,3)+COUNTIFS(D80:D85,D76,F80:F85,3))</f>
        <v/>
      </c>
      <c r="N76" s="141" t="str">
        <f>IF(ISBLANK(partije!$J$2),"",COUNTIFS(C80:C85,D76,E80:E85,"&lt;3")+COUNTIFS(D80:D85,D76,F80:F85,"&lt;3"))</f>
        <v/>
      </c>
      <c r="O76" s="247">
        <v>2</v>
      </c>
      <c r="P76" s="131">
        <v>2</v>
      </c>
      <c r="Q76" s="90" t="str">
        <f>IF(ISBLANK(D76),"*",INDEX(D75:D78,MATCH(P76,O75:O78,0)))</f>
        <v>*</v>
      </c>
      <c r="R76" s="91"/>
    </row>
    <row r="77" spans="1:20" ht="13.5" customHeight="1">
      <c r="A77" s="81">
        <v>3</v>
      </c>
      <c r="B77" s="209">
        <v>63</v>
      </c>
      <c r="C77" s="212"/>
      <c r="D77" s="546"/>
      <c r="E77" s="574" t="str">
        <f t="array" ref="E77">INDEX(F80:F85,MATCH(D75&amp;D77,C80:C85&amp;D80:D85,0))&amp;"/"&amp;INDEX(E80:E85,MATCH(D75&amp;D77,C80:C85&amp;D80:D85,0))</f>
        <v>/</v>
      </c>
      <c r="F77" s="575"/>
      <c r="G77" s="574" t="str">
        <f t="array" ref="G77">INDEX(F80:F85,MATCH(D76&amp;D77,C80:C85&amp;D80:D85,0))&amp;"/"&amp;INDEX(E80:E85,MATCH(D76&amp;D77,C80:C85&amp;D80:D85,0))</f>
        <v>/</v>
      </c>
      <c r="H77" s="575"/>
      <c r="I77" s="139"/>
      <c r="J77" s="140"/>
      <c r="K77" s="574" t="str">
        <f t="array" ref="K77">INDEX(E80:E85,MATCH(D77&amp;D78,C80:C85&amp;D80:D85,0))&amp;"/"&amp;INDEX(F80:F85,MATCH(D77&amp;D78,C80:C85&amp;D80:D85,0))</f>
        <v>/</v>
      </c>
      <c r="L77" s="575"/>
      <c r="M77" s="141" t="str">
        <f>IF(ISBLANK(partije!$J$2),"",COUNTIFS(C80:C85,D77,E80:E85,3)+COUNTIFS(D80:D85,D77,F80:F85,3))</f>
        <v/>
      </c>
      <c r="N77" s="141" t="str">
        <f>IF(ISBLANK(partije!$J$2),"",COUNTIFS(C80:C85,D77,E80:E85,"&lt;3")+COUNTIFS(D80:D85,D77,F80:F85,"&lt;3"))</f>
        <v/>
      </c>
      <c r="O77" s="247">
        <v>3</v>
      </c>
      <c r="P77" s="131">
        <v>3</v>
      </c>
      <c r="Q77" s="90" t="str">
        <f>IF(ISBLANK(D77),"*",INDEX(D75:D78,MATCH(P77,O75:O78,0)))</f>
        <v>*</v>
      </c>
      <c r="R77" s="91"/>
    </row>
    <row r="78" spans="1:20" ht="13.5" customHeight="1">
      <c r="A78" s="82">
        <v>4</v>
      </c>
      <c r="B78" s="210">
        <v>64</v>
      </c>
      <c r="C78" s="213"/>
      <c r="D78" s="547"/>
      <c r="E78" s="576" t="str">
        <f t="array" ref="E78">INDEX(F80:F85,MATCH(D75&amp;D78,C80:C85&amp;D80:D85,0))&amp;"/"&amp;INDEX(E80:E85,MATCH(D75&amp;D78,C80:C85&amp;D80:D85,0))</f>
        <v>/</v>
      </c>
      <c r="F78" s="577"/>
      <c r="G78" s="576" t="str">
        <f t="array" ref="G78">INDEX(F80:F85,MATCH(D76&amp;D78,C80:C85&amp;D80:D85,0))&amp;"/"&amp;INDEX(E80:E85,MATCH(D76&amp;D78,C80:C85&amp;D80:D85,0))</f>
        <v>/</v>
      </c>
      <c r="H78" s="577"/>
      <c r="I78" s="576" t="str">
        <f t="array" ref="I78">INDEX(F80:F85,MATCH(D77&amp;D78,C80:C85&amp;D80:D85,0))&amp;"/"&amp;INDEX(E80:E85,MATCH(D77&amp;D78,C80:C85&amp;D80:D85,0))</f>
        <v>/</v>
      </c>
      <c r="J78" s="577"/>
      <c r="K78" s="139"/>
      <c r="L78" s="140"/>
      <c r="M78" s="143" t="str">
        <f>IF(ISBLANK(partije!$J$2),"",COUNTIFS(C80:C85,D78,E80:E85,3)+COUNTIFS(D80:D85,D78,F80:F85,3))</f>
        <v/>
      </c>
      <c r="N78" s="143" t="str">
        <f>IF(ISBLANK(partije!$J$2),"",COUNTIFS(C80:C85,D78,E80:E85,"&lt;3")+COUNTIFS(D80:D85,D78,F80:F85,"&lt;3"))</f>
        <v/>
      </c>
      <c r="O78" s="144"/>
      <c r="P78" s="131">
        <v>4</v>
      </c>
      <c r="Q78" s="90" t="str">
        <f>IF(ISBLANK(D78),"*",INDEX(D75:D78,MATCH(P78,O75:O78,0)))</f>
        <v>*</v>
      </c>
      <c r="R78" s="91"/>
    </row>
    <row r="79" spans="1:20" ht="13.5" customHeight="1">
      <c r="A79" s="567"/>
      <c r="B79" s="567"/>
      <c r="C79" s="169"/>
      <c r="E79" s="568" t="s">
        <v>10</v>
      </c>
      <c r="F79" s="568"/>
      <c r="G79" s="569" t="s">
        <v>11</v>
      </c>
      <c r="H79" s="569"/>
      <c r="I79" s="570" t="s">
        <v>4</v>
      </c>
      <c r="J79" s="570"/>
      <c r="K79" s="578" t="s">
        <v>12</v>
      </c>
      <c r="L79" s="578"/>
      <c r="M79" s="197" t="s">
        <v>5</v>
      </c>
      <c r="N79" s="197" t="s">
        <v>6</v>
      </c>
      <c r="O79" s="198" t="s">
        <v>8</v>
      </c>
      <c r="P79" s="199" t="s">
        <v>9</v>
      </c>
      <c r="Q79" s="13"/>
      <c r="R79" s="13"/>
      <c r="S79" s="579" t="s">
        <v>125</v>
      </c>
      <c r="T79" s="579"/>
    </row>
    <row r="80" spans="1:20" ht="13.5" customHeight="1">
      <c r="A80" s="95" t="str">
        <f>IF(ISBLANK(partije!D12),"",partije!D12)</f>
        <v/>
      </c>
      <c r="B80" s="96" t="str">
        <f>IF(ISBLANK(partije!E12),"",partije!E12)</f>
        <v/>
      </c>
      <c r="C80" s="147"/>
      <c r="D80" s="550"/>
      <c r="E80" s="148"/>
      <c r="F80" s="148"/>
      <c r="G80" s="580"/>
      <c r="H80" s="580"/>
      <c r="I80" s="580"/>
      <c r="J80" s="580"/>
      <c r="K80" s="580"/>
      <c r="L80" s="580"/>
      <c r="M80" s="150"/>
      <c r="N80" s="149"/>
      <c r="O80" s="149" t="str">
        <f>IF(ISBLANK(partije!Q12),"",partije!Q12)</f>
        <v/>
      </c>
      <c r="P80" s="151" t="str">
        <f>IF(ISBLANK(partije!R12),"",partije!R12)</f>
        <v/>
      </c>
      <c r="Q80" s="444" t="str">
        <f>IF(ISBLANK(partije!$D$12),"",partije!$D$12)</f>
        <v/>
      </c>
      <c r="R80" s="445" t="str">
        <f>IF(ISBLANK(partije!$E$12),"","sto "&amp;partije!$E$12)</f>
        <v/>
      </c>
      <c r="S80" s="92">
        <f>$S$10</f>
        <v>1</v>
      </c>
      <c r="T80" s="84">
        <f>$T$10</f>
        <v>3</v>
      </c>
    </row>
    <row r="81" spans="1:20" ht="13.5" customHeight="1">
      <c r="A81" s="97" t="str">
        <f>IF(ISBLANK(partije!D13),"",partije!D13)</f>
        <v/>
      </c>
      <c r="B81" s="98" t="str">
        <f>IF(ISBLANK(partije!E13),"",partije!E13)</f>
        <v/>
      </c>
      <c r="C81" s="152"/>
      <c r="D81" s="176"/>
      <c r="E81" s="153"/>
      <c r="F81" s="153"/>
      <c r="G81" s="581"/>
      <c r="H81" s="581"/>
      <c r="I81" s="581"/>
      <c r="J81" s="581"/>
      <c r="K81" s="581"/>
      <c r="L81" s="581"/>
      <c r="M81" s="155"/>
      <c r="N81" s="154"/>
      <c r="O81" s="154" t="str">
        <f>IF(ISBLANK(partije!Q13),"",partije!Q13)</f>
        <v/>
      </c>
      <c r="P81" s="156" t="str">
        <f>IF(ISBLANK(partije!R13),"",partije!R13)</f>
        <v/>
      </c>
      <c r="Q81" s="444" t="str">
        <f>IF(ISBLANK(partije!$D$13),"",partije!$D$13)</f>
        <v/>
      </c>
      <c r="R81" s="445" t="str">
        <f>IF(ISBLANK(partije!$E$13),"","sto "&amp;partije!$E$13)</f>
        <v/>
      </c>
      <c r="S81" s="93">
        <f>$S$11</f>
        <v>2</v>
      </c>
      <c r="T81" s="85">
        <f>$T$11</f>
        <v>4</v>
      </c>
    </row>
    <row r="82" spans="1:20" ht="13.5" customHeight="1">
      <c r="A82" s="97" t="str">
        <f>IF(ISBLANK(partije!D78),"",partije!D78)</f>
        <v/>
      </c>
      <c r="B82" s="98" t="str">
        <f>IF(ISBLANK(partije!E78),"",partije!E78)</f>
        <v/>
      </c>
      <c r="C82" s="152"/>
      <c r="D82" s="176"/>
      <c r="E82" s="153"/>
      <c r="F82" s="153"/>
      <c r="G82" s="581"/>
      <c r="H82" s="581"/>
      <c r="I82" s="581"/>
      <c r="J82" s="581"/>
      <c r="K82" s="581"/>
      <c r="L82" s="581"/>
      <c r="M82" s="155"/>
      <c r="N82" s="154"/>
      <c r="O82" s="154" t="str">
        <f>IF(ISBLANK(partije!Q78),"",partije!Q78)</f>
        <v/>
      </c>
      <c r="P82" s="156" t="str">
        <f>IF(ISBLANK(partije!R78),"",partije!R78)</f>
        <v/>
      </c>
      <c r="Q82" s="444" t="str">
        <f>IF(ISBLANK(partije!$D$78),"",partije!$D$78)</f>
        <v/>
      </c>
      <c r="R82" s="445" t="str">
        <f>IF(ISBLANK(partije!$E$78),"","sto "&amp;partije!$E$78)</f>
        <v/>
      </c>
      <c r="S82" s="93">
        <f>$S$12</f>
        <v>1</v>
      </c>
      <c r="T82" s="85">
        <f>$T$12</f>
        <v>2</v>
      </c>
    </row>
    <row r="83" spans="1:20" ht="13.5" customHeight="1">
      <c r="A83" s="97" t="str">
        <f>IF(ISBLANK(partije!D79),"",partije!D79)</f>
        <v/>
      </c>
      <c r="B83" s="98" t="str">
        <f>IF(ISBLANK(partije!E79),"",partije!E79)</f>
        <v/>
      </c>
      <c r="C83" s="152"/>
      <c r="D83" s="176"/>
      <c r="E83" s="153"/>
      <c r="F83" s="153"/>
      <c r="G83" s="581"/>
      <c r="H83" s="581"/>
      <c r="I83" s="581"/>
      <c r="J83" s="581"/>
      <c r="K83" s="581"/>
      <c r="L83" s="581"/>
      <c r="M83" s="155"/>
      <c r="N83" s="154"/>
      <c r="O83" s="154" t="str">
        <f>IF(ISBLANK(partije!Q79),"",partije!Q79)</f>
        <v/>
      </c>
      <c r="P83" s="156" t="str">
        <f>IF(ISBLANK(partije!R79),"",partije!R79)</f>
        <v/>
      </c>
      <c r="Q83" s="444" t="str">
        <f>IF(ISBLANK(partije!$D$79),"",partije!$D$79)</f>
        <v/>
      </c>
      <c r="R83" s="445" t="str">
        <f>IF(ISBLANK(partije!$E$79),"","sto "&amp;partije!$E$79)</f>
        <v/>
      </c>
      <c r="S83" s="93">
        <f>$S$13</f>
        <v>3</v>
      </c>
      <c r="T83" s="85">
        <f>$T$13</f>
        <v>4</v>
      </c>
    </row>
    <row r="84" spans="1:20" ht="13.5" customHeight="1">
      <c r="A84" s="97" t="str">
        <f>IF(ISBLANK(partije!D144),"",partije!D144)</f>
        <v/>
      </c>
      <c r="B84" s="98" t="str">
        <f>IF(ISBLANK(partije!E144),"",partije!E144)</f>
        <v/>
      </c>
      <c r="C84" s="152"/>
      <c r="D84" s="176"/>
      <c r="E84" s="153"/>
      <c r="F84" s="153"/>
      <c r="G84" s="581"/>
      <c r="H84" s="581"/>
      <c r="I84" s="581"/>
      <c r="J84" s="581"/>
      <c r="K84" s="581"/>
      <c r="L84" s="581"/>
      <c r="M84" s="155"/>
      <c r="N84" s="154"/>
      <c r="O84" s="154" t="str">
        <f>IF(ISBLANK(partije!Q144),"",partije!Q144)</f>
        <v/>
      </c>
      <c r="P84" s="156" t="str">
        <f>IF(ISBLANK(partije!R144),"",partije!R144)</f>
        <v/>
      </c>
      <c r="Q84" s="444" t="str">
        <f>IF(ISBLANK(partije!$D$144),"",partije!$D$144)</f>
        <v/>
      </c>
      <c r="R84" s="445" t="str">
        <f>IF(ISBLANK(partije!$E$144),"","sto "&amp;partije!$E$144)</f>
        <v/>
      </c>
      <c r="S84" s="93">
        <f>$S$14</f>
        <v>1</v>
      </c>
      <c r="T84" s="85">
        <f>$T$14</f>
        <v>4</v>
      </c>
    </row>
    <row r="85" spans="1:20" ht="13.5" customHeight="1">
      <c r="A85" s="99" t="str">
        <f>IF(ISBLANK(partije!D145),"",partije!D145)</f>
        <v/>
      </c>
      <c r="B85" s="100" t="str">
        <f>IF(ISBLANK(partije!E145),"",partije!E145)</f>
        <v/>
      </c>
      <c r="C85" s="157"/>
      <c r="D85" s="177"/>
      <c r="E85" s="158"/>
      <c r="F85" s="158"/>
      <c r="G85" s="571"/>
      <c r="H85" s="571"/>
      <c r="I85" s="571"/>
      <c r="J85" s="571"/>
      <c r="K85" s="571"/>
      <c r="L85" s="571"/>
      <c r="M85" s="160"/>
      <c r="N85" s="159"/>
      <c r="O85" s="159" t="str">
        <f>IF(ISBLANK(partije!Q145),"",partije!Q145)</f>
        <v/>
      </c>
      <c r="P85" s="161" t="str">
        <f>IF(ISBLANK(partije!R145),"",partije!R145)</f>
        <v/>
      </c>
      <c r="Q85" s="444" t="str">
        <f>IF(ISBLANK(partije!$D$145),"",partije!$D$145)</f>
        <v/>
      </c>
      <c r="R85" s="445" t="str">
        <f>IF(ISBLANK(partije!$E$145),"","sto "&amp;partije!$E$145)</f>
        <v/>
      </c>
      <c r="S85" s="94">
        <f>$S$15</f>
        <v>2</v>
      </c>
      <c r="T85" s="86">
        <f>$T$15</f>
        <v>3</v>
      </c>
    </row>
    <row r="87" spans="1:20" ht="13.5" customHeight="1">
      <c r="B87" s="12"/>
      <c r="C87" s="168"/>
      <c r="D87" s="145" t="s">
        <v>32</v>
      </c>
      <c r="E87" s="132"/>
      <c r="F87" s="132"/>
      <c r="G87" s="132"/>
      <c r="H87" s="132"/>
      <c r="I87" s="133"/>
      <c r="J87" s="133"/>
      <c r="K87" s="132"/>
      <c r="L87" s="132"/>
      <c r="M87" s="132"/>
      <c r="N87" s="134"/>
      <c r="O87" s="135"/>
      <c r="P87" s="132"/>
      <c r="Q87" s="13"/>
      <c r="R87" s="13"/>
    </row>
    <row r="88" spans="1:20" ht="13.5" customHeight="1">
      <c r="B88" s="208" t="s">
        <v>0</v>
      </c>
      <c r="C88" s="211"/>
      <c r="D88" s="172" t="s">
        <v>1</v>
      </c>
      <c r="E88" s="572">
        <v>1</v>
      </c>
      <c r="F88" s="572"/>
      <c r="G88" s="572">
        <v>2</v>
      </c>
      <c r="H88" s="572"/>
      <c r="I88" s="573">
        <v>3</v>
      </c>
      <c r="J88" s="573"/>
      <c r="K88" s="572">
        <v>4</v>
      </c>
      <c r="L88" s="572"/>
      <c r="M88" s="136" t="s">
        <v>2</v>
      </c>
      <c r="N88" s="136" t="s">
        <v>3</v>
      </c>
      <c r="O88" s="137" t="s">
        <v>7</v>
      </c>
      <c r="P88" s="138"/>
      <c r="Q88" s="49" t="s">
        <v>67</v>
      </c>
      <c r="R88" s="50"/>
    </row>
    <row r="89" spans="1:20" ht="13.5" customHeight="1">
      <c r="A89" s="81">
        <v>1</v>
      </c>
      <c r="B89" s="209">
        <v>71</v>
      </c>
      <c r="C89" s="212"/>
      <c r="D89" s="546"/>
      <c r="E89" s="139"/>
      <c r="F89" s="140"/>
      <c r="G89" s="574" t="str">
        <f t="array" ref="G89">INDEX(E94:E99,MATCH(D89&amp;D90,C94:C99&amp;D94:D99,0))&amp;"/"&amp;INDEX(F94:F99,MATCH(D89&amp;D90,C94:C99&amp;D94:D99,0))</f>
        <v>/</v>
      </c>
      <c r="H89" s="575"/>
      <c r="I89" s="574" t="str">
        <f t="array" ref="I89">INDEX(E94:E99,MATCH(D89&amp;D91,C94:C99&amp;D94:D99,0))&amp;"/"&amp;INDEX(F94:F99,MATCH(D89&amp;D91,C94:C99&amp;D94:D99,0))</f>
        <v>/</v>
      </c>
      <c r="J89" s="575"/>
      <c r="K89" s="574" t="str">
        <f t="array" ref="K89">INDEX(E94:E99,MATCH(D89&amp;D92,C94:C99&amp;D94:D99,0))&amp;"/"&amp;INDEX(F94:F99,MATCH(D89&amp;D92,C94:C99&amp;D94:D99,0))</f>
        <v>/</v>
      </c>
      <c r="L89" s="575"/>
      <c r="M89" s="141" t="str">
        <f>IF(ISBLANK(partije!$J$2),"",COUNTIFS(C94:C99,D89,E94:E99,3)+COUNTIFS(D94:D99,D89,F94:F99,3))</f>
        <v/>
      </c>
      <c r="N89" s="141" t="str">
        <f>IF(ISBLANK(partije!$J$2),"",COUNTIFS(C94:C99,D89,E94:E99,"&lt;3")+COUNTIFS(D94:D99,D89,F94:F99,"&lt;3"))</f>
        <v/>
      </c>
      <c r="O89" s="247">
        <v>1</v>
      </c>
      <c r="P89" s="131">
        <v>1</v>
      </c>
      <c r="Q89" s="88" t="str">
        <f>IF(ISBLANK(D89),"*",INDEX(D89:D92,MATCH(P89,O89:O92,0)))</f>
        <v>*</v>
      </c>
      <c r="R89" s="89"/>
    </row>
    <row r="90" spans="1:20" ht="13.5" customHeight="1">
      <c r="A90" s="81">
        <v>2</v>
      </c>
      <c r="B90" s="209">
        <v>72</v>
      </c>
      <c r="C90" s="212"/>
      <c r="D90" s="546"/>
      <c r="E90" s="574" t="str">
        <f t="array" ref="E90">INDEX(F94:F99,MATCH(D89&amp;D90,C94:C99&amp;D94:D99,0))&amp;"/"&amp;INDEX(E94:E99,MATCH(D89&amp;D90,C94:C99&amp;D94:D99,0))</f>
        <v>/</v>
      </c>
      <c r="F90" s="575"/>
      <c r="G90" s="139"/>
      <c r="H90" s="140"/>
      <c r="I90" s="574" t="str">
        <f t="array" ref="I90">INDEX(E94:E99,MATCH(D90&amp;D91,C94:C99&amp;D94:D99,0))&amp;"/"&amp;INDEX(F94:F99,MATCH(D90&amp;D91,C94:C99&amp;D94:D99,0))</f>
        <v>/</v>
      </c>
      <c r="J90" s="575"/>
      <c r="K90" s="574" t="str">
        <f t="array" ref="K90">INDEX(E94:E99,MATCH(D90&amp;D92,C94:C99&amp;D94:D99,0))&amp;"/"&amp;INDEX(F94:F99,MATCH(D90&amp;D92,C94:C99&amp;D94:D99,0))</f>
        <v>/</v>
      </c>
      <c r="L90" s="575"/>
      <c r="M90" s="141" t="str">
        <f>IF(ISBLANK(partije!$J$2),"",COUNTIFS(C94:C99,D90,E94:E99,3)+COUNTIFS(D94:D99,D90,F94:F99,3))</f>
        <v/>
      </c>
      <c r="N90" s="141" t="str">
        <f>IF(ISBLANK(partije!$J$2),"",COUNTIFS(C94:C99,D90,E94:E99,"&lt;3")+COUNTIFS(D94:D99,D90,F94:F99,"&lt;3"))</f>
        <v/>
      </c>
      <c r="O90" s="247">
        <v>2</v>
      </c>
      <c r="P90" s="131">
        <v>2</v>
      </c>
      <c r="Q90" s="90" t="str">
        <f>IF(ISBLANK(D90),"*",INDEX(D89:D92,MATCH(P90,O89:O92,0)))</f>
        <v>*</v>
      </c>
      <c r="R90" s="91"/>
    </row>
    <row r="91" spans="1:20" ht="13.5" customHeight="1">
      <c r="A91" s="81">
        <v>3</v>
      </c>
      <c r="B91" s="209">
        <v>73</v>
      </c>
      <c r="C91" s="212"/>
      <c r="D91" s="546"/>
      <c r="E91" s="574" t="str">
        <f t="array" ref="E91">INDEX(F94:F99,MATCH(D89&amp;D91,C94:C99&amp;D94:D99,0))&amp;"/"&amp;INDEX(E94:E99,MATCH(D89&amp;D91,C94:C99&amp;D94:D99,0))</f>
        <v>/</v>
      </c>
      <c r="F91" s="575"/>
      <c r="G91" s="574" t="str">
        <f t="array" ref="G91">INDEX(F94:F99,MATCH(D90&amp;D91,C94:C99&amp;D94:D99,0))&amp;"/"&amp;INDEX(E94:E99,MATCH(D90&amp;D91,C94:C99&amp;D94:D99,0))</f>
        <v>/</v>
      </c>
      <c r="H91" s="575"/>
      <c r="I91" s="139"/>
      <c r="J91" s="140"/>
      <c r="K91" s="574" t="str">
        <f t="array" ref="K91">INDEX(E94:E99,MATCH(D91&amp;D92,C94:C99&amp;D94:D99,0))&amp;"/"&amp;INDEX(F94:F99,MATCH(D91&amp;D92,C94:C99&amp;D94:D99,0))</f>
        <v>/</v>
      </c>
      <c r="L91" s="575"/>
      <c r="M91" s="141" t="str">
        <f>IF(ISBLANK(partije!$J$2),"",COUNTIFS(C94:C99,D91,E94:E99,3)+COUNTIFS(D94:D99,D91,F94:F99,3))</f>
        <v/>
      </c>
      <c r="N91" s="141" t="str">
        <f>IF(ISBLANK(partije!$J$2),"",COUNTIFS(C94:C99,D91,E94:E99,"&lt;3")+COUNTIFS(D94:D99,D91,F94:F99,"&lt;3"))</f>
        <v/>
      </c>
      <c r="O91" s="247">
        <v>3</v>
      </c>
      <c r="P91" s="131">
        <v>3</v>
      </c>
      <c r="Q91" s="90" t="str">
        <f>IF(ISBLANK(D91),"*",INDEX(D89:D92,MATCH(P91,O89:O92,0)))</f>
        <v>*</v>
      </c>
      <c r="R91" s="91"/>
    </row>
    <row r="92" spans="1:20" ht="13.5" customHeight="1">
      <c r="A92" s="82">
        <v>4</v>
      </c>
      <c r="B92" s="210">
        <v>74</v>
      </c>
      <c r="C92" s="213"/>
      <c r="D92" s="547"/>
      <c r="E92" s="576" t="str">
        <f t="array" ref="E92">INDEX(F94:F99,MATCH(D89&amp;D92,C94:C99&amp;D94:D99,0))&amp;"/"&amp;INDEX(E94:E99,MATCH(D89&amp;D92,C94:C99&amp;D94:D99,0))</f>
        <v>/</v>
      </c>
      <c r="F92" s="577"/>
      <c r="G92" s="576" t="str">
        <f t="array" ref="G92">INDEX(F94:F99,MATCH(D90&amp;D92,C94:C99&amp;D94:D99,0))&amp;"/"&amp;INDEX(E94:E99,MATCH(D90&amp;D92,C94:C99&amp;D94:D99,0))</f>
        <v>/</v>
      </c>
      <c r="H92" s="577"/>
      <c r="I92" s="576" t="str">
        <f t="array" ref="I92">INDEX(F94:F99,MATCH(D91&amp;D92,C94:C99&amp;D94:D99,0))&amp;"/"&amp;INDEX(E94:E99,MATCH(D91&amp;D92,C94:C99&amp;D94:D99,0))</f>
        <v>/</v>
      </c>
      <c r="J92" s="577"/>
      <c r="K92" s="139"/>
      <c r="L92" s="140"/>
      <c r="M92" s="143" t="str">
        <f>IF(ISBLANK(partije!$J$2),"",COUNTIFS(C94:C99,D92,E94:E99,3)+COUNTIFS(D94:D99,D92,F94:F99,3))</f>
        <v/>
      </c>
      <c r="N92" s="143" t="str">
        <f>IF(ISBLANK(partije!$J$2),"",COUNTIFS(C94:C99,D92,E94:E99,"&lt;3")+COUNTIFS(D94:D99,D92,F94:F99,"&lt;3"))</f>
        <v/>
      </c>
      <c r="O92" s="144">
        <v>4</v>
      </c>
      <c r="P92" s="131">
        <v>4</v>
      </c>
      <c r="Q92" s="90" t="str">
        <f>IF(ISBLANK(D92),"*",INDEX(D89:D92,MATCH(P92,O89:O92,0)))</f>
        <v>*</v>
      </c>
      <c r="R92" s="91"/>
    </row>
    <row r="93" spans="1:20" ht="13.5" customHeight="1">
      <c r="A93" s="567"/>
      <c r="B93" s="567"/>
      <c r="C93" s="169"/>
      <c r="E93" s="568" t="s">
        <v>10</v>
      </c>
      <c r="F93" s="568"/>
      <c r="G93" s="569" t="s">
        <v>11</v>
      </c>
      <c r="H93" s="569"/>
      <c r="I93" s="570" t="s">
        <v>4</v>
      </c>
      <c r="J93" s="570"/>
      <c r="K93" s="578" t="s">
        <v>12</v>
      </c>
      <c r="L93" s="578"/>
      <c r="M93" s="197" t="s">
        <v>5</v>
      </c>
      <c r="N93" s="197" t="s">
        <v>6</v>
      </c>
      <c r="O93" s="198" t="s">
        <v>8</v>
      </c>
      <c r="P93" s="199" t="s">
        <v>9</v>
      </c>
      <c r="Q93" s="13"/>
      <c r="R93" s="13"/>
      <c r="S93" s="579" t="s">
        <v>125</v>
      </c>
      <c r="T93" s="579"/>
    </row>
    <row r="94" spans="1:20" ht="13.5" customHeight="1">
      <c r="A94" s="95" t="str">
        <f>IF(ISBLANK(partije!D14),"",partije!D14)</f>
        <v/>
      </c>
      <c r="B94" s="96" t="str">
        <f>IF(ISBLANK(partije!E14),"",partije!E14)</f>
        <v/>
      </c>
      <c r="C94" s="147"/>
      <c r="D94" s="550"/>
      <c r="E94" s="148"/>
      <c r="F94" s="148"/>
      <c r="G94" s="580"/>
      <c r="H94" s="580"/>
      <c r="I94" s="580"/>
      <c r="J94" s="580"/>
      <c r="K94" s="580"/>
      <c r="L94" s="580"/>
      <c r="M94" s="150"/>
      <c r="N94" s="149" t="str">
        <f>IF(ISBLANK(partije!P14),"",partije!P14)</f>
        <v/>
      </c>
      <c r="O94" s="149" t="str">
        <f>IF(ISBLANK(partije!Q14),"",partije!Q14)</f>
        <v/>
      </c>
      <c r="P94" s="151" t="str">
        <f>IF(ISBLANK(partije!R14),"",partije!R14)</f>
        <v/>
      </c>
      <c r="Q94" s="444" t="str">
        <f>IF(ISBLANK(partije!$D$14),"",partije!$D$14)</f>
        <v/>
      </c>
      <c r="R94" s="445" t="str">
        <f>IF(ISBLANK(partije!$E$14),"","sto "&amp;partije!$E$14)</f>
        <v/>
      </c>
      <c r="S94" s="92">
        <f>$S$10</f>
        <v>1</v>
      </c>
      <c r="T94" s="84">
        <f>$T$10</f>
        <v>3</v>
      </c>
    </row>
    <row r="95" spans="1:20" ht="13.5" customHeight="1">
      <c r="A95" s="97" t="str">
        <f>IF(ISBLANK(partije!D15),"",partije!D15)</f>
        <v/>
      </c>
      <c r="B95" s="98" t="str">
        <f>IF(ISBLANK(partije!E15),"",partije!E15)</f>
        <v/>
      </c>
      <c r="C95" s="152"/>
      <c r="D95" s="176"/>
      <c r="E95" s="153"/>
      <c r="F95" s="153"/>
      <c r="G95" s="581"/>
      <c r="H95" s="581"/>
      <c r="I95" s="581"/>
      <c r="J95" s="581"/>
      <c r="K95" s="581"/>
      <c r="L95" s="581"/>
      <c r="M95" s="155"/>
      <c r="N95" s="154" t="str">
        <f>IF(ISBLANK(partije!P15),"",partije!P15)</f>
        <v/>
      </c>
      <c r="O95" s="154" t="str">
        <f>IF(ISBLANK(partije!Q15),"",partije!Q15)</f>
        <v/>
      </c>
      <c r="P95" s="156" t="str">
        <f>IF(ISBLANK(partije!R15),"",partije!R15)</f>
        <v/>
      </c>
      <c r="Q95" s="444" t="str">
        <f>IF(ISBLANK(partije!$D$15),"",partije!$D$15)</f>
        <v/>
      </c>
      <c r="R95" s="445" t="str">
        <f>IF(ISBLANK(partije!$E$15),"","sto "&amp;partije!$E$15)</f>
        <v/>
      </c>
      <c r="S95" s="93">
        <f>$S$11</f>
        <v>2</v>
      </c>
      <c r="T95" s="85">
        <f>$T$11</f>
        <v>4</v>
      </c>
    </row>
    <row r="96" spans="1:20" ht="13.5" customHeight="1">
      <c r="A96" s="97" t="str">
        <f>IF(ISBLANK(partije!D80),"",partije!D80)</f>
        <v/>
      </c>
      <c r="B96" s="98" t="str">
        <f>IF(ISBLANK(partije!E80),"",partije!E80)</f>
        <v/>
      </c>
      <c r="C96" s="152"/>
      <c r="D96" s="176"/>
      <c r="E96" s="153"/>
      <c r="F96" s="153"/>
      <c r="G96" s="581"/>
      <c r="H96" s="581"/>
      <c r="I96" s="581"/>
      <c r="J96" s="581"/>
      <c r="K96" s="581"/>
      <c r="L96" s="581"/>
      <c r="M96" s="155"/>
      <c r="N96" s="154" t="str">
        <f>IF(ISBLANK(partije!P80),"",partije!P80)</f>
        <v/>
      </c>
      <c r="O96" s="154" t="str">
        <f>IF(ISBLANK(partije!Q80),"",partije!Q80)</f>
        <v/>
      </c>
      <c r="P96" s="156" t="str">
        <f>IF(ISBLANK(partije!R80),"",partije!R80)</f>
        <v/>
      </c>
      <c r="Q96" s="444" t="str">
        <f>IF(ISBLANK(partije!$D$80),"",partije!$D$80)</f>
        <v/>
      </c>
      <c r="R96" s="445" t="str">
        <f>IF(ISBLANK(partije!$E$80),"","sto "&amp;partije!$E$80)</f>
        <v/>
      </c>
      <c r="S96" s="93">
        <f>$S$12</f>
        <v>1</v>
      </c>
      <c r="T96" s="85">
        <f>$T$12</f>
        <v>2</v>
      </c>
    </row>
    <row r="97" spans="1:20" ht="13.5" customHeight="1">
      <c r="A97" s="97" t="str">
        <f>IF(ISBLANK(partije!D81),"",partije!D81)</f>
        <v/>
      </c>
      <c r="B97" s="98" t="str">
        <f>IF(ISBLANK(partije!E81),"",partije!E81)</f>
        <v/>
      </c>
      <c r="C97" s="152"/>
      <c r="D97" s="176"/>
      <c r="E97" s="153"/>
      <c r="F97" s="153"/>
      <c r="G97" s="581"/>
      <c r="H97" s="581"/>
      <c r="I97" s="581"/>
      <c r="J97" s="581"/>
      <c r="K97" s="581"/>
      <c r="L97" s="581"/>
      <c r="M97" s="155"/>
      <c r="N97" s="154" t="str">
        <f>IF(ISBLANK(partije!P81),"",partije!P81)</f>
        <v/>
      </c>
      <c r="O97" s="154" t="str">
        <f>IF(ISBLANK(partije!Q81),"",partije!Q81)</f>
        <v/>
      </c>
      <c r="P97" s="156" t="str">
        <f>IF(ISBLANK(partije!R81),"",partije!R81)</f>
        <v/>
      </c>
      <c r="Q97" s="444" t="str">
        <f>IF(ISBLANK(partije!$D$81),"",partije!$D$81)</f>
        <v/>
      </c>
      <c r="R97" s="445" t="str">
        <f>IF(ISBLANK(partije!$E$81),"","sto "&amp;partije!$E$81)</f>
        <v/>
      </c>
      <c r="S97" s="93">
        <f>$S$13</f>
        <v>3</v>
      </c>
      <c r="T97" s="85">
        <f>$T$13</f>
        <v>4</v>
      </c>
    </row>
    <row r="98" spans="1:20" ht="13.5" customHeight="1">
      <c r="A98" s="97" t="str">
        <f>IF(ISBLANK(partije!D146),"",partije!D146)</f>
        <v/>
      </c>
      <c r="B98" s="98" t="str">
        <f>IF(ISBLANK(partije!E146),"",partije!E146)</f>
        <v/>
      </c>
      <c r="C98" s="152"/>
      <c r="D98" s="176"/>
      <c r="E98" s="153"/>
      <c r="F98" s="153"/>
      <c r="G98" s="581"/>
      <c r="H98" s="581"/>
      <c r="I98" s="581"/>
      <c r="J98" s="581"/>
      <c r="K98" s="581"/>
      <c r="L98" s="581"/>
      <c r="M98" s="155"/>
      <c r="N98" s="154" t="str">
        <f>IF(ISBLANK(partije!P146),"",partije!P146)</f>
        <v/>
      </c>
      <c r="O98" s="154" t="str">
        <f>IF(ISBLANK(partije!Q146),"",partije!Q146)</f>
        <v/>
      </c>
      <c r="P98" s="156" t="str">
        <f>IF(ISBLANK(partije!R146),"",partije!R146)</f>
        <v/>
      </c>
      <c r="Q98" s="444" t="str">
        <f>IF(ISBLANK(partije!$D$146),"",partije!$D$146)</f>
        <v/>
      </c>
      <c r="R98" s="445" t="str">
        <f>IF(ISBLANK(partije!$E$146),"","sto "&amp;partije!$E$146)</f>
        <v/>
      </c>
      <c r="S98" s="93">
        <f>$S$14</f>
        <v>1</v>
      </c>
      <c r="T98" s="85">
        <f>$T$14</f>
        <v>4</v>
      </c>
    </row>
    <row r="99" spans="1:20" ht="13.5" customHeight="1">
      <c r="A99" s="99" t="str">
        <f>IF(ISBLANK(partije!D147),"",partije!D147)</f>
        <v/>
      </c>
      <c r="B99" s="100" t="str">
        <f>IF(ISBLANK(partije!E147),"",partije!E147)</f>
        <v/>
      </c>
      <c r="C99" s="157"/>
      <c r="D99" s="177"/>
      <c r="E99" s="158"/>
      <c r="F99" s="158"/>
      <c r="G99" s="571"/>
      <c r="H99" s="571"/>
      <c r="I99" s="571"/>
      <c r="J99" s="571"/>
      <c r="K99" s="571"/>
      <c r="L99" s="571"/>
      <c r="M99" s="160"/>
      <c r="N99" s="159" t="str">
        <f>IF(ISBLANK(partije!P147),"",partije!P147)</f>
        <v/>
      </c>
      <c r="O99" s="159" t="str">
        <f>IF(ISBLANK(partije!Q147),"",partije!Q147)</f>
        <v/>
      </c>
      <c r="P99" s="161" t="str">
        <f>IF(ISBLANK(partije!R147),"",partije!R147)</f>
        <v/>
      </c>
      <c r="Q99" s="444" t="str">
        <f>IF(ISBLANK(partije!$D$147),"",partije!$D$147)</f>
        <v/>
      </c>
      <c r="R99" s="445" t="str">
        <f>IF(ISBLANK(partije!$E$147),"","sto "&amp;partije!$E$147)</f>
        <v/>
      </c>
      <c r="S99" s="94">
        <f>$S$15</f>
        <v>2</v>
      </c>
      <c r="T99" s="86">
        <f>$T$15</f>
        <v>3</v>
      </c>
    </row>
    <row r="101" spans="1:20" ht="13.5" customHeight="1">
      <c r="B101" s="12"/>
      <c r="C101" s="168"/>
      <c r="D101" s="145" t="s">
        <v>33</v>
      </c>
      <c r="E101" s="132"/>
      <c r="F101" s="132"/>
      <c r="G101" s="132"/>
      <c r="H101" s="132"/>
      <c r="I101" s="133"/>
      <c r="J101" s="133"/>
      <c r="K101" s="132"/>
      <c r="L101" s="132"/>
      <c r="M101" s="132"/>
      <c r="N101" s="134"/>
      <c r="O101" s="135"/>
      <c r="P101" s="132"/>
      <c r="Q101" s="13"/>
      <c r="R101" s="13"/>
    </row>
    <row r="102" spans="1:20" ht="13.5" customHeight="1">
      <c r="B102" s="208" t="s">
        <v>0</v>
      </c>
      <c r="C102" s="211"/>
      <c r="D102" s="172" t="s">
        <v>1</v>
      </c>
      <c r="E102" s="572">
        <v>1</v>
      </c>
      <c r="F102" s="572"/>
      <c r="G102" s="572">
        <v>2</v>
      </c>
      <c r="H102" s="572"/>
      <c r="I102" s="573">
        <v>3</v>
      </c>
      <c r="J102" s="573"/>
      <c r="K102" s="572">
        <v>4</v>
      </c>
      <c r="L102" s="572"/>
      <c r="M102" s="136" t="s">
        <v>2</v>
      </c>
      <c r="N102" s="136" t="s">
        <v>3</v>
      </c>
      <c r="O102" s="137" t="s">
        <v>7</v>
      </c>
      <c r="P102" s="138"/>
      <c r="Q102" s="49" t="s">
        <v>66</v>
      </c>
      <c r="R102" s="50"/>
    </row>
    <row r="103" spans="1:20" ht="13.5" customHeight="1">
      <c r="A103" s="81">
        <v>1</v>
      </c>
      <c r="B103" s="209">
        <v>81</v>
      </c>
      <c r="C103" s="212"/>
      <c r="D103" s="546"/>
      <c r="E103" s="139"/>
      <c r="F103" s="140"/>
      <c r="G103" s="574" t="str">
        <f t="array" ref="G103">INDEX(E108:E113,MATCH(D103&amp;D104,C108:C113&amp;D108:D113,0))&amp;"/"&amp;INDEX(F108:F113,MATCH(D103&amp;D104,C108:C113&amp;D108:D113,0))</f>
        <v>/</v>
      </c>
      <c r="H103" s="575"/>
      <c r="I103" s="574" t="str">
        <f t="array" ref="I103">INDEX(E108:E113,MATCH(D103&amp;D105,C108:C113&amp;D108:D113,0))&amp;"/"&amp;INDEX(F108:F113,MATCH(D103&amp;D105,C108:C113&amp;D108:D113,0))</f>
        <v>/</v>
      </c>
      <c r="J103" s="575"/>
      <c r="K103" s="574" t="e">
        <f t="array" ref="K103">INDEX(E108:E113,MATCH(D103&amp;D106,C108:C113&amp;D108:D113,0))&amp;"/"&amp;INDEX(F108:F113,MATCH(D103&amp;D106,C108:C113&amp;D108:D113,0))</f>
        <v>#N/A</v>
      </c>
      <c r="L103" s="575"/>
      <c r="M103" s="141" t="str">
        <f>IF(ISBLANK(partije!$J$2),"",COUNTIFS(C108:C113,D103,E108:E113,3)+COUNTIFS(D108:D113,D103,F108:F113,3))</f>
        <v/>
      </c>
      <c r="N103" s="141" t="str">
        <f>IF(ISBLANK(partije!$J$2),"",COUNTIFS(C108:C113,D103,E108:E113,"&lt;3")+COUNTIFS(D108:D113,D103,F108:F113,"&lt;3"))</f>
        <v/>
      </c>
      <c r="O103" s="247">
        <v>3</v>
      </c>
      <c r="P103" s="131">
        <v>1</v>
      </c>
      <c r="Q103" s="88" t="str">
        <f>IF(ISBLANK(D103),"*",INDEX(D103:D106,MATCH(P103,O103:O106,0)))</f>
        <v>*</v>
      </c>
      <c r="R103" s="89"/>
    </row>
    <row r="104" spans="1:20" ht="13.5" customHeight="1">
      <c r="A104" s="81">
        <v>2</v>
      </c>
      <c r="B104" s="209">
        <v>82</v>
      </c>
      <c r="C104" s="212"/>
      <c r="D104" s="546"/>
      <c r="E104" s="574" t="str">
        <f t="array" ref="E104">INDEX(F108:F113,MATCH(D103&amp;D104,C108:C113&amp;D108:D113,0))&amp;"/"&amp;INDEX(E108:E113,MATCH(D103&amp;D104,C108:C113&amp;D108:D113,0))</f>
        <v>/</v>
      </c>
      <c r="F104" s="575"/>
      <c r="G104" s="139"/>
      <c r="H104" s="140"/>
      <c r="I104" s="574" t="str">
        <f t="array" ref="I104">INDEX(E108:E113,MATCH(D104&amp;D105,C108:C113&amp;D108:D113,0))&amp;"/"&amp;INDEX(F108:F113,MATCH(D104&amp;D105,C108:C113&amp;D108:D113,0))</f>
        <v>/</v>
      </c>
      <c r="J104" s="575"/>
      <c r="K104" s="574" t="e">
        <f t="array" ref="K104">INDEX(E108:E113,MATCH(D104&amp;D106,C108:C113&amp;D108:D113,0))&amp;"/"&amp;INDEX(F108:F113,MATCH(D104&amp;D106,C108:C113&amp;D108:D113,0))</f>
        <v>#N/A</v>
      </c>
      <c r="L104" s="575"/>
      <c r="M104" s="141" t="str">
        <f>IF(ISBLANK(partije!$J$2),"",COUNTIFS(C108:C113,D104,E108:E113,3)+COUNTIFS(D108:D113,D104,F108:F113,3))</f>
        <v/>
      </c>
      <c r="N104" s="141" t="str">
        <f>IF(ISBLANK(partije!$J$2),"",COUNTIFS(C108:C113,D104,E108:E113,"&lt;3")+COUNTIFS(D108:D113,D104,F108:F113,"&lt;3"))</f>
        <v/>
      </c>
      <c r="O104" s="247">
        <v>1</v>
      </c>
      <c r="P104" s="131">
        <v>2</v>
      </c>
      <c r="Q104" s="90" t="str">
        <f>IF(ISBLANK(D104),"*",INDEX(D103:D106,MATCH(P104,O103:O106,0)))</f>
        <v>*</v>
      </c>
      <c r="R104" s="91"/>
    </row>
    <row r="105" spans="1:20" ht="13.5" customHeight="1">
      <c r="A105" s="81">
        <v>3</v>
      </c>
      <c r="B105" s="209">
        <v>83</v>
      </c>
      <c r="C105" s="212"/>
      <c r="D105" s="546"/>
      <c r="E105" s="574" t="str">
        <f t="array" ref="E105">INDEX(F108:F113,MATCH(D103&amp;D105,C108:C113&amp;D108:D113,0))&amp;"/"&amp;INDEX(E108:E113,MATCH(D103&amp;D105,C108:C113&amp;D108:D113,0))</f>
        <v>/</v>
      </c>
      <c r="F105" s="575"/>
      <c r="G105" s="574" t="str">
        <f t="array" ref="G105">INDEX(F108:F113,MATCH(D104&amp;D105,C108:C113&amp;D108:D113,0))&amp;"/"&amp;INDEX(E108:E113,MATCH(D104&amp;D105,C108:C113&amp;D108:D113,0))</f>
        <v>/</v>
      </c>
      <c r="H105" s="575"/>
      <c r="I105" s="139"/>
      <c r="J105" s="140"/>
      <c r="K105" s="574" t="e">
        <f t="array" ref="K105">INDEX(E108:E113,MATCH(D105&amp;D106,C108:C113&amp;D108:D113,0))&amp;"/"&amp;INDEX(F108:F113,MATCH(D105&amp;D106,C108:C113&amp;D108:D113,0))</f>
        <v>#N/A</v>
      </c>
      <c r="L105" s="575"/>
      <c r="M105" s="141" t="str">
        <f>IF(ISBLANK(partije!$J$2),"",COUNTIFS(C108:C113,D105,E108:E113,3)+COUNTIFS(D108:D113,D105,F108:F113,3))</f>
        <v/>
      </c>
      <c r="N105" s="141" t="str">
        <f>IF(ISBLANK(partije!$J$2),"",COUNTIFS(C108:C113,D105,E108:E113,"&lt;3")+COUNTIFS(D108:D113,D105,F108:F113,"&lt;3"))</f>
        <v/>
      </c>
      <c r="O105" s="247">
        <v>2</v>
      </c>
      <c r="P105" s="131">
        <v>3</v>
      </c>
      <c r="Q105" s="90" t="str">
        <f>IF(ISBLANK(D105),"*",INDEX(D103:D106,MATCH(P105,O103:O106,0)))</f>
        <v>*</v>
      </c>
      <c r="R105" s="91"/>
    </row>
    <row r="106" spans="1:20" ht="13.5" customHeight="1">
      <c r="A106" s="82">
        <v>4</v>
      </c>
      <c r="B106" s="210">
        <v>84</v>
      </c>
      <c r="C106" s="213" t="s">
        <v>176</v>
      </c>
      <c r="D106" s="547" t="s">
        <v>176</v>
      </c>
      <c r="E106" s="576" t="e">
        <f t="array" ref="E106">INDEX(F108:F113,MATCH(D103&amp;D106,C108:C113&amp;D108:D113,0))&amp;"/"&amp;INDEX(E108:E113,MATCH(D103&amp;D106,C108:C113&amp;D108:D113,0))</f>
        <v>#N/A</v>
      </c>
      <c r="F106" s="577"/>
      <c r="G106" s="576" t="e">
        <f t="array" ref="G106">INDEX(F108:F113,MATCH(D104&amp;D106,C108:C113&amp;D108:D113,0))&amp;"/"&amp;INDEX(E108:E113,MATCH(D104&amp;D106,C108:C113&amp;D108:D113,0))</f>
        <v>#N/A</v>
      </c>
      <c r="H106" s="577"/>
      <c r="I106" s="576" t="e">
        <f t="array" ref="I106">INDEX(F108:F113,MATCH(D105&amp;D106,C108:C113&amp;D108:D113,0))&amp;"/"&amp;INDEX(E108:E113,MATCH(D105&amp;D106,C108:C113&amp;D108:D113,0))</f>
        <v>#N/A</v>
      </c>
      <c r="J106" s="577"/>
      <c r="K106" s="139"/>
      <c r="L106" s="140"/>
      <c r="M106" s="143" t="str">
        <f>IF(ISBLANK(partije!$J$2),"",COUNTIFS(C108:C113,D106,E108:E113,3)+COUNTIFS(D108:D113,D106,F108:F113,3))</f>
        <v/>
      </c>
      <c r="N106" s="143" t="str">
        <f>IF(ISBLANK(partije!$J$2),"",COUNTIFS(C108:C113,D106,E108:E113,"&lt;3")+COUNTIFS(D108:D113,D106,F108:F113,"&lt;3"))</f>
        <v/>
      </c>
      <c r="O106" s="248"/>
      <c r="P106" s="131">
        <v>4</v>
      </c>
      <c r="Q106" s="90" t="e">
        <f>IF(ISBLANK(D106),"*",INDEX(D103:D106,MATCH(P106,O103:O106,0)))</f>
        <v>#N/A</v>
      </c>
      <c r="R106" s="91"/>
    </row>
    <row r="107" spans="1:20" ht="13.5" customHeight="1">
      <c r="A107" s="567"/>
      <c r="B107" s="567"/>
      <c r="C107" s="169"/>
      <c r="E107" s="568" t="s">
        <v>10</v>
      </c>
      <c r="F107" s="568"/>
      <c r="G107" s="569" t="s">
        <v>11</v>
      </c>
      <c r="H107" s="569"/>
      <c r="I107" s="570" t="s">
        <v>4</v>
      </c>
      <c r="J107" s="570"/>
      <c r="K107" s="578" t="s">
        <v>12</v>
      </c>
      <c r="L107" s="578"/>
      <c r="M107" s="197" t="s">
        <v>5</v>
      </c>
      <c r="N107" s="197" t="s">
        <v>6</v>
      </c>
      <c r="O107" s="198" t="s">
        <v>8</v>
      </c>
      <c r="P107" s="199" t="s">
        <v>9</v>
      </c>
      <c r="Q107" s="13"/>
      <c r="R107" s="13"/>
      <c r="S107" s="83" t="s">
        <v>125</v>
      </c>
      <c r="T107" s="83"/>
    </row>
    <row r="108" spans="1:20" ht="13.5" customHeight="1">
      <c r="A108" s="95" t="str">
        <f>IF(ISBLANK(partije!D16),"",partije!D16)</f>
        <v/>
      </c>
      <c r="B108" s="96" t="str">
        <f>IF(ISBLANK(partije!E16),"",partije!E16)</f>
        <v/>
      </c>
      <c r="C108" s="147"/>
      <c r="D108" s="550"/>
      <c r="E108" s="148"/>
      <c r="F108" s="148"/>
      <c r="G108" s="580"/>
      <c r="H108" s="580"/>
      <c r="I108" s="580"/>
      <c r="J108" s="580"/>
      <c r="K108" s="580"/>
      <c r="L108" s="580"/>
      <c r="M108" s="150"/>
      <c r="N108" s="149"/>
      <c r="O108" s="149" t="str">
        <f>IF(ISBLANK(partije!Q16),"",partije!Q16)</f>
        <v/>
      </c>
      <c r="P108" s="151" t="str">
        <f>IF(ISBLANK(partije!R16),"",partije!R16)</f>
        <v/>
      </c>
      <c r="Q108" s="444" t="str">
        <f>IF(ISBLANK(partije!$D$16),"",partije!$D$16)</f>
        <v/>
      </c>
      <c r="R108" s="445" t="str">
        <f>IF(ISBLANK(partije!$E$16),"","sto "&amp;partije!$E$16)</f>
        <v/>
      </c>
      <c r="S108" s="92">
        <f>$S$10</f>
        <v>1</v>
      </c>
      <c r="T108" s="84">
        <f>$T$10</f>
        <v>3</v>
      </c>
    </row>
    <row r="109" spans="1:20" ht="13.5" customHeight="1">
      <c r="A109" s="97" t="str">
        <f>IF(ISBLANK(partije!D17),"",partije!D17)</f>
        <v/>
      </c>
      <c r="B109" s="98" t="str">
        <f>IF(ISBLANK(partije!E17),"",partije!E17)</f>
        <v/>
      </c>
      <c r="C109" s="152"/>
      <c r="D109" s="176"/>
      <c r="E109" s="153"/>
      <c r="F109" s="153"/>
      <c r="G109" s="581"/>
      <c r="H109" s="581"/>
      <c r="I109" s="581"/>
      <c r="J109" s="581"/>
      <c r="K109" s="581"/>
      <c r="L109" s="581"/>
      <c r="M109" s="155"/>
      <c r="N109" s="154"/>
      <c r="O109" s="154" t="str">
        <f>IF(ISBLANK(partije!Q17),"",partije!Q17)</f>
        <v/>
      </c>
      <c r="P109" s="156" t="str">
        <f>IF(ISBLANK(partije!R17),"",partije!R17)</f>
        <v/>
      </c>
      <c r="Q109" s="444" t="str">
        <f>IF(ISBLANK(partije!$D$17),"",partije!$D$17)</f>
        <v/>
      </c>
      <c r="R109" s="445" t="str">
        <f>IF(ISBLANK(partije!$E$17),"","sto "&amp;partije!$E$17)</f>
        <v/>
      </c>
      <c r="S109" s="93">
        <f>$S$11</f>
        <v>2</v>
      </c>
      <c r="T109" s="85">
        <f>$T$11</f>
        <v>4</v>
      </c>
    </row>
    <row r="110" spans="1:20" ht="13.5" customHeight="1">
      <c r="A110" s="97" t="str">
        <f>IF(ISBLANK(partije!D82),"",partije!D82)</f>
        <v/>
      </c>
      <c r="B110" s="98" t="str">
        <f>IF(ISBLANK(partije!E82),"",partije!E82)</f>
        <v/>
      </c>
      <c r="C110" s="152"/>
      <c r="D110" s="176"/>
      <c r="E110" s="153"/>
      <c r="F110" s="153"/>
      <c r="G110" s="581"/>
      <c r="H110" s="581"/>
      <c r="I110" s="581"/>
      <c r="J110" s="581"/>
      <c r="K110" s="581"/>
      <c r="L110" s="581"/>
      <c r="M110" s="155"/>
      <c r="N110" s="154"/>
      <c r="O110" s="154" t="str">
        <f>IF(ISBLANK(partije!Q82),"",partije!Q82)</f>
        <v/>
      </c>
      <c r="P110" s="156" t="str">
        <f>IF(ISBLANK(partije!R82),"",partije!R82)</f>
        <v/>
      </c>
      <c r="Q110" s="444" t="str">
        <f>IF(ISBLANK(partije!$D$82),"",partije!$D$82)</f>
        <v/>
      </c>
      <c r="R110" s="445" t="str">
        <f>IF(ISBLANK(partije!$E$82),"","sto "&amp;partije!$E$82)</f>
        <v/>
      </c>
      <c r="S110" s="93">
        <f>$S$12</f>
        <v>1</v>
      </c>
      <c r="T110" s="85">
        <f>$T$12</f>
        <v>2</v>
      </c>
    </row>
    <row r="111" spans="1:20" ht="13.5" customHeight="1">
      <c r="A111" s="97" t="str">
        <f>IF(ISBLANK(partije!D83),"",partije!D83)</f>
        <v/>
      </c>
      <c r="B111" s="98" t="str">
        <f>IF(ISBLANK(partije!E83),"",partije!E83)</f>
        <v/>
      </c>
      <c r="C111" s="152"/>
      <c r="D111" s="176"/>
      <c r="E111" s="153"/>
      <c r="F111" s="153"/>
      <c r="G111" s="581"/>
      <c r="H111" s="581"/>
      <c r="I111" s="581"/>
      <c r="J111" s="581"/>
      <c r="K111" s="581"/>
      <c r="L111" s="581"/>
      <c r="M111" s="155"/>
      <c r="N111" s="154"/>
      <c r="O111" s="154" t="str">
        <f>IF(ISBLANK(partije!Q83),"",partije!Q83)</f>
        <v/>
      </c>
      <c r="P111" s="156" t="str">
        <f>IF(ISBLANK(partije!R83),"",partije!R83)</f>
        <v/>
      </c>
      <c r="Q111" s="444" t="str">
        <f>IF(ISBLANK(partije!$D$83),"",partije!$D$83)</f>
        <v/>
      </c>
      <c r="R111" s="445" t="str">
        <f>IF(ISBLANK(partije!$E$83),"","sto "&amp;partije!$E$83)</f>
        <v/>
      </c>
      <c r="S111" s="93">
        <f>$S$13</f>
        <v>3</v>
      </c>
      <c r="T111" s="85">
        <f>$T$13</f>
        <v>4</v>
      </c>
    </row>
    <row r="112" spans="1:20" ht="13.5" customHeight="1">
      <c r="A112" s="97" t="str">
        <f>IF(ISBLANK(partije!D148),"",partije!D148)</f>
        <v/>
      </c>
      <c r="B112" s="98" t="str">
        <f>IF(ISBLANK(partije!E148),"",partije!E148)</f>
        <v/>
      </c>
      <c r="C112" s="152"/>
      <c r="D112" s="176"/>
      <c r="E112" s="153"/>
      <c r="F112" s="153"/>
      <c r="G112" s="581"/>
      <c r="H112" s="581"/>
      <c r="I112" s="581"/>
      <c r="J112" s="581"/>
      <c r="K112" s="581"/>
      <c r="L112" s="581"/>
      <c r="M112" s="155"/>
      <c r="N112" s="154"/>
      <c r="O112" s="154" t="str">
        <f>IF(ISBLANK(partije!Q148),"",partije!Q148)</f>
        <v/>
      </c>
      <c r="P112" s="156" t="str">
        <f>IF(ISBLANK(partije!R148),"",partije!R148)</f>
        <v/>
      </c>
      <c r="Q112" s="444" t="str">
        <f>IF(ISBLANK(partije!$D$148),"",partije!$D$148)</f>
        <v/>
      </c>
      <c r="R112" s="445" t="str">
        <f>IF(ISBLANK(partije!$E$148),"","sto "&amp;partije!$E$148)</f>
        <v/>
      </c>
      <c r="S112" s="93">
        <f>$S$14</f>
        <v>1</v>
      </c>
      <c r="T112" s="85">
        <f>$T$14</f>
        <v>4</v>
      </c>
    </row>
    <row r="113" spans="1:20" ht="13.5" customHeight="1">
      <c r="A113" s="99" t="str">
        <f>IF(ISBLANK(partije!D149),"",partije!D149)</f>
        <v/>
      </c>
      <c r="B113" s="100" t="str">
        <f>IF(ISBLANK(partije!E149),"",partije!E149)</f>
        <v/>
      </c>
      <c r="C113" s="157"/>
      <c r="D113" s="177"/>
      <c r="E113" s="158"/>
      <c r="F113" s="158"/>
      <c r="G113" s="571"/>
      <c r="H113" s="571"/>
      <c r="I113" s="571"/>
      <c r="J113" s="571"/>
      <c r="K113" s="571"/>
      <c r="L113" s="571"/>
      <c r="M113" s="160"/>
      <c r="N113" s="159"/>
      <c r="O113" s="159" t="str">
        <f>IF(ISBLANK(partije!Q149),"",partije!Q149)</f>
        <v/>
      </c>
      <c r="P113" s="161" t="str">
        <f>IF(ISBLANK(partije!R149),"",partije!R149)</f>
        <v/>
      </c>
      <c r="Q113" s="444" t="str">
        <f>IF(ISBLANK(partije!$D$149),"",partije!$D$149)</f>
        <v/>
      </c>
      <c r="R113" s="445" t="str">
        <f>IF(ISBLANK(partije!$E$147),"","sto "&amp;partije!$E$147)</f>
        <v/>
      </c>
      <c r="S113" s="94">
        <f>$S$15</f>
        <v>2</v>
      </c>
      <c r="T113" s="86">
        <f>$T$15</f>
        <v>3</v>
      </c>
    </row>
    <row r="115" spans="1:20" ht="13.5" customHeight="1">
      <c r="B115" s="12"/>
      <c r="C115" s="168"/>
      <c r="D115" s="145" t="s">
        <v>34</v>
      </c>
      <c r="E115" s="132"/>
      <c r="F115" s="132"/>
      <c r="G115" s="132"/>
      <c r="H115" s="132"/>
      <c r="I115" s="133"/>
      <c r="J115" s="133"/>
      <c r="K115" s="132"/>
      <c r="L115" s="132"/>
      <c r="M115" s="132"/>
      <c r="N115" s="134"/>
      <c r="O115" s="135"/>
      <c r="P115" s="132"/>
      <c r="Q115" s="13"/>
      <c r="R115" s="13"/>
    </row>
    <row r="116" spans="1:20" ht="13.5" customHeight="1">
      <c r="B116" s="208" t="s">
        <v>0</v>
      </c>
      <c r="C116" s="211"/>
      <c r="D116" s="172" t="s">
        <v>1</v>
      </c>
      <c r="E116" s="572">
        <v>1</v>
      </c>
      <c r="F116" s="572"/>
      <c r="G116" s="572">
        <v>2</v>
      </c>
      <c r="H116" s="572"/>
      <c r="I116" s="573">
        <v>3</v>
      </c>
      <c r="J116" s="573"/>
      <c r="K116" s="572">
        <v>4</v>
      </c>
      <c r="L116" s="572"/>
      <c r="M116" s="136" t="s">
        <v>2</v>
      </c>
      <c r="N116" s="136" t="s">
        <v>3</v>
      </c>
      <c r="O116" s="137" t="s">
        <v>7</v>
      </c>
      <c r="P116" s="138"/>
      <c r="Q116" s="49" t="s">
        <v>65</v>
      </c>
      <c r="R116" s="50"/>
    </row>
    <row r="117" spans="1:20" ht="13.5" customHeight="1">
      <c r="A117" s="81">
        <v>1</v>
      </c>
      <c r="B117" s="209">
        <v>91</v>
      </c>
      <c r="C117" s="212"/>
      <c r="D117" s="546"/>
      <c r="E117" s="139"/>
      <c r="F117" s="140"/>
      <c r="G117" s="574" t="str">
        <f t="array" ref="G117">INDEX(E122:E127,MATCH(D117&amp;D118,C122:C127&amp;D122:D127,0))&amp;"/"&amp;INDEX(F122:F127,MATCH(D117&amp;D118,C122:C127&amp;D122:D127,0))</f>
        <v>/</v>
      </c>
      <c r="H117" s="575"/>
      <c r="I117" s="574" t="str">
        <f t="array" ref="I117">INDEX(E122:E127,MATCH(D117&amp;D119,C122:C127&amp;D122:D127,0))&amp;"/"&amp;INDEX(F122:F127,MATCH(D117&amp;D119,C122:C127&amp;D122:D127,0))</f>
        <v>/</v>
      </c>
      <c r="J117" s="575"/>
      <c r="K117" s="574" t="e">
        <f t="array" ref="K117">INDEX(E122:E127,MATCH(D117&amp;D120,C122:C127&amp;D122:D127,0))&amp;"/"&amp;INDEX(F122:F127,MATCH(D117&amp;D120,C122:C127&amp;D122:D127,0))</f>
        <v>#N/A</v>
      </c>
      <c r="L117" s="575"/>
      <c r="M117" s="141" t="str">
        <f>IF(ISBLANK(partije!$J$2),"",COUNTIFS(C122:C127,D117,E122:E127,3)+COUNTIFS(D122:D127,D117,F122:F127,3))</f>
        <v/>
      </c>
      <c r="N117" s="141" t="str">
        <f>IF(ISBLANK(partije!$J$2),"",COUNTIFS(C122:C127,D117,E122:E127,"&lt;3")+COUNTIFS(D122:D127,D117,F122:F127,"&lt;3"))</f>
        <v/>
      </c>
      <c r="O117" s="247">
        <v>3</v>
      </c>
      <c r="P117" s="131">
        <v>1</v>
      </c>
      <c r="Q117" s="88" t="str">
        <f>IF(ISBLANK(D117),"*",INDEX(D117:D120,MATCH(P117,O117:O120,0)))</f>
        <v>*</v>
      </c>
      <c r="R117" s="89"/>
    </row>
    <row r="118" spans="1:20" ht="13.5" customHeight="1">
      <c r="A118" s="81">
        <v>2</v>
      </c>
      <c r="B118" s="209">
        <v>92</v>
      </c>
      <c r="C118" s="212"/>
      <c r="D118" s="546"/>
      <c r="E118" s="574" t="str">
        <f t="array" ref="E118">INDEX(F122:F127,MATCH(D117&amp;D118,C122:C127&amp;D122:D127,0))&amp;"/"&amp;INDEX(E122:E127,MATCH(D117&amp;D118,C122:C127&amp;D122:D127,0))</f>
        <v>/</v>
      </c>
      <c r="F118" s="575"/>
      <c r="G118" s="139"/>
      <c r="H118" s="140"/>
      <c r="I118" s="574" t="str">
        <f t="array" ref="I118">INDEX(E122:E127,MATCH(D118&amp;D119,C122:C127&amp;D122:D127,0))&amp;"/"&amp;INDEX(F122:F127,MATCH(D118&amp;D119,C122:C127&amp;D122:D127,0))</f>
        <v>/</v>
      </c>
      <c r="J118" s="575"/>
      <c r="K118" s="574" t="e">
        <f t="array" ref="K118">INDEX(E122:E127,MATCH(D118&amp;D120,C122:C127&amp;D122:D127,0))&amp;"/"&amp;INDEX(F122:F127,MATCH(D118&amp;D120,C122:C127&amp;D122:D127,0))</f>
        <v>#N/A</v>
      </c>
      <c r="L118" s="575"/>
      <c r="M118" s="141" t="str">
        <f>IF(ISBLANK(partije!$J$2),"",COUNTIFS(C122:C127,D118,E122:E127,3)+COUNTIFS(D122:D127,D118,F122:F127,3))</f>
        <v/>
      </c>
      <c r="N118" s="141" t="str">
        <f>IF(ISBLANK(partije!$J$2),"",COUNTIFS(C122:C127,D118,E122:E127,"&lt;3")+COUNTIFS(D122:D127,D118,F122:F127,"&lt;3"))</f>
        <v/>
      </c>
      <c r="O118" s="247">
        <v>1</v>
      </c>
      <c r="P118" s="131">
        <v>2</v>
      </c>
      <c r="Q118" s="90" t="str">
        <f>IF(ISBLANK(D118),"*",INDEX(D117:D120,MATCH(P118,O117:O120,0)))</f>
        <v>*</v>
      </c>
      <c r="R118" s="91"/>
    </row>
    <row r="119" spans="1:20" ht="13.5" customHeight="1">
      <c r="A119" s="81">
        <v>3</v>
      </c>
      <c r="B119" s="209">
        <v>93</v>
      </c>
      <c r="C119" s="212"/>
      <c r="D119" s="546"/>
      <c r="E119" s="574" t="str">
        <f t="array" ref="E119">INDEX(F122:F127,MATCH(D117&amp;D119,C122:C127&amp;D122:D127,0))&amp;"/"&amp;INDEX(E122:E127,MATCH(D117&amp;D119,C122:C127&amp;D122:D127,0))</f>
        <v>/</v>
      </c>
      <c r="F119" s="575"/>
      <c r="G119" s="574" t="str">
        <f t="array" ref="G119">INDEX(F122:F127,MATCH(D118&amp;D119,C122:C127&amp;D122:D127,0))&amp;"/"&amp;INDEX(E122:E127,MATCH(D118&amp;D119,C122:C127&amp;D122:D127,0))</f>
        <v>/</v>
      </c>
      <c r="H119" s="575"/>
      <c r="I119" s="139"/>
      <c r="J119" s="140"/>
      <c r="K119" s="574" t="e">
        <f t="array" ref="K119">INDEX(E122:E127,MATCH(D119&amp;D120,C122:C127&amp;D122:D127,0))&amp;"/"&amp;INDEX(F122:F127,MATCH(D119&amp;D120,C122:C127&amp;D122:D127,0))</f>
        <v>#N/A</v>
      </c>
      <c r="L119" s="575"/>
      <c r="M119" s="141" t="str">
        <f>IF(ISBLANK(partije!$J$2),"",COUNTIFS(C122:C127,D119,E122:E127,3)+COUNTIFS(D122:D127,D119,F122:F127,3))</f>
        <v/>
      </c>
      <c r="N119" s="141" t="str">
        <f>IF(ISBLANK(partije!$J$2),"",COUNTIFS(C122:C127,D119,E122:E127,"&lt;3")+COUNTIFS(D122:D127,D119,F122:F127,"&lt;3"))</f>
        <v/>
      </c>
      <c r="O119" s="247">
        <v>2</v>
      </c>
      <c r="P119" s="131">
        <v>3</v>
      </c>
      <c r="Q119" s="90" t="str">
        <f>IF(ISBLANK(D119),"*",INDEX(D117:D120,MATCH(P119,O117:O120,0)))</f>
        <v>*</v>
      </c>
      <c r="R119" s="91"/>
    </row>
    <row r="120" spans="1:20" ht="13.5" customHeight="1">
      <c r="A120" s="82">
        <v>4</v>
      </c>
      <c r="B120" s="210">
        <v>94</v>
      </c>
      <c r="C120" s="213" t="str">
        <f>IF(ISNA(MATCH(B120,spisak!$F$4:$F$260,0)),"",INDEX(spisak!$C$4:$C$260,MATCH(B120,spisak!$F$4:$F$260,0)))</f>
        <v/>
      </c>
      <c r="D120" s="547" t="s">
        <v>176</v>
      </c>
      <c r="E120" s="576" t="e">
        <f t="array" ref="E120">INDEX(F122:F127,MATCH(D117&amp;D120,C122:C127&amp;D122:D127,0))&amp;"/"&amp;INDEX(E122:E127,MATCH(D117&amp;D120,C122:C127&amp;D122:D127,0))</f>
        <v>#N/A</v>
      </c>
      <c r="F120" s="577"/>
      <c r="G120" s="576" t="e">
        <f t="array" ref="G120">INDEX(F122:F127,MATCH(D118&amp;D120,C122:C127&amp;D122:D127,0))&amp;"/"&amp;INDEX(E122:E127,MATCH(D118&amp;D120,C122:C127&amp;D122:D127,0))</f>
        <v>#N/A</v>
      </c>
      <c r="H120" s="577"/>
      <c r="I120" s="576" t="e">
        <f t="array" ref="I120">INDEX(F122:F127,MATCH(D119&amp;D120,C122:C127&amp;D122:D127,0))&amp;"/"&amp;INDEX(E122:E127,MATCH(D119&amp;D120,C122:C127&amp;D122:D127,0))</f>
        <v>#N/A</v>
      </c>
      <c r="J120" s="577"/>
      <c r="K120" s="139"/>
      <c r="L120" s="140"/>
      <c r="M120" s="143" t="str">
        <f>IF(ISBLANK(partije!$J$2),"",COUNTIFS(C122:C127,D120,E122:E127,3)+COUNTIFS(D122:D127,D120,F122:F127,3))</f>
        <v/>
      </c>
      <c r="N120" s="143" t="str">
        <f>IF(ISBLANK(partije!$J$2),"",COUNTIFS(C122:C127,D120,E122:E127,"&lt;3")+COUNTIFS(D122:D127,D120,F122:F127,"&lt;3"))</f>
        <v/>
      </c>
      <c r="O120" s="248"/>
      <c r="P120" s="131">
        <v>4</v>
      </c>
      <c r="Q120" s="90" t="e">
        <f>IF(ISBLANK(D120),"*",INDEX(D117:D120,MATCH(P120,O117:O120,0)))</f>
        <v>#N/A</v>
      </c>
      <c r="R120" s="91"/>
    </row>
    <row r="121" spans="1:20" ht="13.5" customHeight="1">
      <c r="A121" s="567"/>
      <c r="B121" s="567"/>
      <c r="C121" s="169"/>
      <c r="E121" s="568" t="s">
        <v>10</v>
      </c>
      <c r="F121" s="568"/>
      <c r="G121" s="569" t="s">
        <v>11</v>
      </c>
      <c r="H121" s="569"/>
      <c r="I121" s="570" t="s">
        <v>4</v>
      </c>
      <c r="J121" s="570"/>
      <c r="K121" s="578" t="s">
        <v>12</v>
      </c>
      <c r="L121" s="578"/>
      <c r="M121" s="197" t="s">
        <v>5</v>
      </c>
      <c r="N121" s="197" t="s">
        <v>6</v>
      </c>
      <c r="O121" s="198" t="s">
        <v>8</v>
      </c>
      <c r="P121" s="199" t="s">
        <v>9</v>
      </c>
      <c r="Q121" s="13"/>
      <c r="R121" s="13"/>
      <c r="S121" s="579" t="s">
        <v>125</v>
      </c>
      <c r="T121" s="579"/>
    </row>
    <row r="122" spans="1:20" ht="13.5" customHeight="1">
      <c r="A122" s="95" t="str">
        <f>IF(ISBLANK(partije!D18),"",partije!D18)</f>
        <v/>
      </c>
      <c r="B122" s="96" t="str">
        <f>IF(ISBLANK(partije!E18),"",partije!E18)</f>
        <v/>
      </c>
      <c r="C122" s="147"/>
      <c r="D122" s="550"/>
      <c r="E122" s="148"/>
      <c r="F122" s="148"/>
      <c r="G122" s="580"/>
      <c r="H122" s="580"/>
      <c r="I122" s="580"/>
      <c r="J122" s="580"/>
      <c r="K122" s="580"/>
      <c r="L122" s="580"/>
      <c r="M122" s="150"/>
      <c r="N122" s="149"/>
      <c r="O122" s="149" t="str">
        <f>IF(ISBLANK(partije!Q18),"",partije!Q18)</f>
        <v/>
      </c>
      <c r="P122" s="151" t="str">
        <f>IF(ISBLANK(partije!R18),"",partije!R18)</f>
        <v/>
      </c>
      <c r="Q122" s="444" t="str">
        <f>IF(ISBLANK(partije!$D$18),"",partije!$D$18)</f>
        <v/>
      </c>
      <c r="R122" s="445" t="str">
        <f>IF(ISBLANK(partije!$E$18),"","sto "&amp;partije!$E$18)</f>
        <v/>
      </c>
      <c r="S122" s="92">
        <f>$S$10</f>
        <v>1</v>
      </c>
      <c r="T122" s="84">
        <f>$T$10</f>
        <v>3</v>
      </c>
    </row>
    <row r="123" spans="1:20" ht="13.5" customHeight="1">
      <c r="A123" s="97" t="str">
        <f>IF(ISBLANK(partije!D19),"",partije!D19)</f>
        <v/>
      </c>
      <c r="B123" s="98" t="str">
        <f>IF(ISBLANK(partije!E19),"",partije!E19)</f>
        <v/>
      </c>
      <c r="C123" s="152"/>
      <c r="D123" s="176"/>
      <c r="E123" s="153"/>
      <c r="F123" s="153"/>
      <c r="G123" s="581"/>
      <c r="H123" s="581"/>
      <c r="I123" s="581"/>
      <c r="J123" s="581"/>
      <c r="K123" s="581"/>
      <c r="L123" s="581"/>
      <c r="M123" s="155"/>
      <c r="N123" s="154"/>
      <c r="O123" s="154" t="str">
        <f>IF(ISBLANK(partije!Q19),"",partije!Q19)</f>
        <v/>
      </c>
      <c r="P123" s="156" t="str">
        <f>IF(ISBLANK(partije!R19),"",partije!R19)</f>
        <v/>
      </c>
      <c r="Q123" s="444" t="str">
        <f>IF(ISBLANK(partije!$D$19),"",partije!$D$19)</f>
        <v/>
      </c>
      <c r="R123" s="445" t="str">
        <f>IF(ISBLANK(partije!$E$19),"","sto "&amp;partije!$E$19)</f>
        <v/>
      </c>
      <c r="S123" s="93">
        <f>$S$11</f>
        <v>2</v>
      </c>
      <c r="T123" s="85">
        <f>$T$11</f>
        <v>4</v>
      </c>
    </row>
    <row r="124" spans="1:20" ht="13.5" customHeight="1">
      <c r="A124" s="97" t="str">
        <f>IF(ISBLANK(partije!D84),"",partije!D84)</f>
        <v/>
      </c>
      <c r="B124" s="98" t="str">
        <f>IF(ISBLANK(partije!E84),"",partije!E84)</f>
        <v/>
      </c>
      <c r="C124" s="152"/>
      <c r="D124" s="176"/>
      <c r="E124" s="153"/>
      <c r="F124" s="153"/>
      <c r="G124" s="581"/>
      <c r="H124" s="581"/>
      <c r="I124" s="581"/>
      <c r="J124" s="581"/>
      <c r="K124" s="581"/>
      <c r="L124" s="581"/>
      <c r="M124" s="155"/>
      <c r="N124" s="154"/>
      <c r="O124" s="154" t="str">
        <f>IF(ISBLANK(partije!Q84),"",partije!Q84)</f>
        <v/>
      </c>
      <c r="P124" s="156" t="str">
        <f>IF(ISBLANK(partije!R84),"",partije!R84)</f>
        <v/>
      </c>
      <c r="Q124" s="444" t="str">
        <f>IF(ISBLANK(partije!$D$84),"",partije!$D$84)</f>
        <v/>
      </c>
      <c r="R124" s="445" t="str">
        <f>IF(ISBLANK(partije!$E$84),"","sto "&amp;partije!$E$84)</f>
        <v/>
      </c>
      <c r="S124" s="93">
        <f>$S$12</f>
        <v>1</v>
      </c>
      <c r="T124" s="85">
        <f>$T$12</f>
        <v>2</v>
      </c>
    </row>
    <row r="125" spans="1:20" ht="13.5" customHeight="1">
      <c r="A125" s="97" t="str">
        <f>IF(ISBLANK(partije!D85),"",partije!D85)</f>
        <v/>
      </c>
      <c r="B125" s="98" t="str">
        <f>IF(ISBLANK(partije!E85),"",partije!E85)</f>
        <v/>
      </c>
      <c r="C125" s="152"/>
      <c r="D125" s="176"/>
      <c r="E125" s="153"/>
      <c r="F125" s="153"/>
      <c r="G125" s="581"/>
      <c r="H125" s="581"/>
      <c r="I125" s="581"/>
      <c r="J125" s="581"/>
      <c r="K125" s="581"/>
      <c r="L125" s="581"/>
      <c r="M125" s="155"/>
      <c r="N125" s="154"/>
      <c r="O125" s="154" t="str">
        <f>IF(ISBLANK(partije!Q85),"",partije!Q85)</f>
        <v/>
      </c>
      <c r="P125" s="156" t="str">
        <f>IF(ISBLANK(partije!R85),"",partije!R85)</f>
        <v/>
      </c>
      <c r="Q125" s="444" t="str">
        <f>IF(ISBLANK(partije!$D$85),"",partije!$D$85)</f>
        <v/>
      </c>
      <c r="R125" s="445" t="str">
        <f>IF(ISBLANK(partije!$E$85),"","sto "&amp;partije!$E$85)</f>
        <v/>
      </c>
      <c r="S125" s="93">
        <f>$S$13</f>
        <v>3</v>
      </c>
      <c r="T125" s="85">
        <f>$T$13</f>
        <v>4</v>
      </c>
    </row>
    <row r="126" spans="1:20" ht="13.5" customHeight="1">
      <c r="A126" s="97" t="str">
        <f>IF(ISBLANK(partije!D150),"",partije!D150)</f>
        <v/>
      </c>
      <c r="B126" s="98" t="str">
        <f>IF(ISBLANK(partije!E150),"",partije!E150)</f>
        <v/>
      </c>
      <c r="C126" s="152"/>
      <c r="D126" s="176"/>
      <c r="E126" s="153"/>
      <c r="F126" s="153"/>
      <c r="G126" s="581"/>
      <c r="H126" s="581"/>
      <c r="I126" s="581"/>
      <c r="J126" s="581"/>
      <c r="K126" s="581"/>
      <c r="L126" s="581"/>
      <c r="M126" s="155"/>
      <c r="N126" s="154"/>
      <c r="O126" s="154" t="str">
        <f>IF(ISBLANK(partije!Q150),"",partije!Q150)</f>
        <v/>
      </c>
      <c r="P126" s="156" t="str">
        <f>IF(ISBLANK(partije!R150),"",partije!R150)</f>
        <v/>
      </c>
      <c r="Q126" s="444" t="str">
        <f>IF(ISBLANK(partije!$D$150),"",partije!$D$150)</f>
        <v/>
      </c>
      <c r="R126" s="445" t="str">
        <f>IF(ISBLANK(partije!$E$150),"","sto "&amp;partije!$E$150)</f>
        <v/>
      </c>
      <c r="S126" s="93">
        <f>$S$14</f>
        <v>1</v>
      </c>
      <c r="T126" s="85">
        <f>$T$14</f>
        <v>4</v>
      </c>
    </row>
    <row r="127" spans="1:20" ht="13.5" customHeight="1">
      <c r="A127" s="99" t="str">
        <f>IF(ISBLANK(partije!D151),"",partije!D151)</f>
        <v/>
      </c>
      <c r="B127" s="100" t="str">
        <f>IF(ISBLANK(partije!E151),"",partije!E151)</f>
        <v/>
      </c>
      <c r="C127" s="157"/>
      <c r="D127" s="177"/>
      <c r="E127" s="158"/>
      <c r="F127" s="158"/>
      <c r="G127" s="571"/>
      <c r="H127" s="571"/>
      <c r="I127" s="571"/>
      <c r="J127" s="571"/>
      <c r="K127" s="571"/>
      <c r="L127" s="571"/>
      <c r="M127" s="160"/>
      <c r="N127" s="159"/>
      <c r="O127" s="159" t="str">
        <f>IF(ISBLANK(partije!Q151),"",partije!Q151)</f>
        <v/>
      </c>
      <c r="P127" s="161" t="str">
        <f>IF(ISBLANK(partije!R151),"",partije!R151)</f>
        <v/>
      </c>
      <c r="Q127" s="444" t="str">
        <f>IF(ISBLANK(partije!$D$151),"",partije!$D$151)</f>
        <v/>
      </c>
      <c r="R127" s="445" t="str">
        <f>IF(ISBLANK(partije!$E$2),"","sto "&amp;partije!$E$2)</f>
        <v/>
      </c>
      <c r="S127" s="94">
        <f>$S$15</f>
        <v>2</v>
      </c>
      <c r="T127" s="86">
        <f>$T$15</f>
        <v>3</v>
      </c>
    </row>
    <row r="129" spans="1:20" ht="13.5" customHeight="1">
      <c r="B129" s="12"/>
      <c r="C129" s="168"/>
      <c r="D129" s="145" t="s">
        <v>35</v>
      </c>
      <c r="E129" s="132"/>
      <c r="F129" s="132"/>
      <c r="G129" s="132"/>
      <c r="H129" s="132"/>
      <c r="I129" s="133"/>
      <c r="J129" s="133"/>
      <c r="K129" s="132"/>
      <c r="L129" s="132"/>
      <c r="M129" s="132"/>
      <c r="N129" s="134"/>
      <c r="O129" s="135"/>
      <c r="P129" s="132"/>
      <c r="Q129" s="13"/>
      <c r="R129" s="13"/>
    </row>
    <row r="130" spans="1:20" ht="13.5" customHeight="1">
      <c r="B130" s="208" t="s">
        <v>0</v>
      </c>
      <c r="C130" s="211"/>
      <c r="D130" s="172" t="s">
        <v>1</v>
      </c>
      <c r="E130" s="572">
        <v>1</v>
      </c>
      <c r="F130" s="572"/>
      <c r="G130" s="572">
        <v>2</v>
      </c>
      <c r="H130" s="572"/>
      <c r="I130" s="573">
        <v>3</v>
      </c>
      <c r="J130" s="573"/>
      <c r="K130" s="572">
        <v>4</v>
      </c>
      <c r="L130" s="572"/>
      <c r="M130" s="136" t="s">
        <v>2</v>
      </c>
      <c r="N130" s="136" t="s">
        <v>3</v>
      </c>
      <c r="O130" s="137" t="s">
        <v>7</v>
      </c>
      <c r="P130" s="138"/>
      <c r="Q130" s="49" t="s">
        <v>64</v>
      </c>
      <c r="R130" s="50"/>
    </row>
    <row r="131" spans="1:20" ht="13.5" customHeight="1">
      <c r="A131" s="81">
        <v>1</v>
      </c>
      <c r="B131" s="209">
        <v>101</v>
      </c>
      <c r="C131" s="212" t="s">
        <v>176</v>
      </c>
      <c r="D131" s="546" t="s">
        <v>176</v>
      </c>
      <c r="E131" s="139"/>
      <c r="F131" s="140"/>
      <c r="G131" s="574" t="str">
        <f t="array" ref="G131">INDEX(E136:E141,MATCH(D131&amp;D132,C136:C141&amp;D136:D141,0))&amp;"/"&amp;INDEX(F136:F141,MATCH(D131&amp;D132,C136:C141&amp;D136:D141,0))</f>
        <v>/</v>
      </c>
      <c r="H131" s="575"/>
      <c r="I131" s="574" t="str">
        <f t="array" ref="I131">INDEX(E136:E141,MATCH(D131&amp;D133,C136:C141&amp;D136:D141,0))&amp;"/"&amp;INDEX(F136:F141,MATCH(D131&amp;D133,C136:C141&amp;D136:D141,0))</f>
        <v>/</v>
      </c>
      <c r="J131" s="575"/>
      <c r="K131" s="574" t="str">
        <f t="array" ref="K131">INDEX(E136:E141,MATCH(D131&amp;D134,C136:C141&amp;D136:D141,0))&amp;"/"&amp;INDEX(F136:F141,MATCH(D131&amp;D134,C136:C141&amp;D136:D141,0))</f>
        <v>/</v>
      </c>
      <c r="L131" s="575"/>
      <c r="M131" s="141" t="str">
        <f>IF(ISBLANK(partije!$J$2),"",COUNTIFS(C136:C141,D131,E136:E141,3)+COUNTIFS(D136:D141,D131,F136:F141,3))</f>
        <v/>
      </c>
      <c r="N131" s="141" t="str">
        <f>IF(ISBLANK(partije!$J$2),"",COUNTIFS(C136:C141,D131,E136:E141,"&lt;3")+COUNTIFS(D136:D141,D131,F136:F141,"&lt;3"))</f>
        <v/>
      </c>
      <c r="O131" s="247"/>
      <c r="P131" s="131">
        <v>1</v>
      </c>
      <c r="Q131" s="88" t="e">
        <f>IF(ISBLANK(D131),"*",INDEX(D131:D134,MATCH(P131,O131:O134,0)))</f>
        <v>#N/A</v>
      </c>
      <c r="R131" s="89"/>
    </row>
    <row r="132" spans="1:20" ht="13.5" customHeight="1">
      <c r="A132" s="81">
        <v>2</v>
      </c>
      <c r="B132" s="209">
        <v>102</v>
      </c>
      <c r="C132" s="212" t="s">
        <v>176</v>
      </c>
      <c r="D132" s="546" t="s">
        <v>176</v>
      </c>
      <c r="E132" s="574" t="str">
        <f t="array" ref="E132">INDEX(F136:F141,MATCH(D131&amp;D132,C136:C141&amp;D136:D141,0))&amp;"/"&amp;INDEX(E136:E141,MATCH(D131&amp;D132,C136:C141&amp;D136:D141,0))</f>
        <v>/</v>
      </c>
      <c r="F132" s="575"/>
      <c r="G132" s="139"/>
      <c r="H132" s="140"/>
      <c r="I132" s="574" t="str">
        <f t="array" ref="I132">INDEX(E136:E141,MATCH(D132&amp;D133,C136:C141&amp;D136:D141,0))&amp;"/"&amp;INDEX(F136:F141,MATCH(D132&amp;D133,C136:C141&amp;D136:D141,0))</f>
        <v>/</v>
      </c>
      <c r="J132" s="575"/>
      <c r="K132" s="574" t="str">
        <f t="array" ref="K132">INDEX(E136:E141,MATCH(D132&amp;D134,C136:C141&amp;D136:D141,0))&amp;"/"&amp;INDEX(F136:F141,MATCH(D132&amp;D134,C136:C141&amp;D136:D141,0))</f>
        <v>/</v>
      </c>
      <c r="L132" s="575"/>
      <c r="M132" s="141" t="str">
        <f>IF(ISBLANK(partije!$J$2),"",COUNTIFS(C136:C141,D132,E136:E141,3)+COUNTIFS(D136:D141,D132,F136:F141,3))</f>
        <v/>
      </c>
      <c r="N132" s="141" t="str">
        <f>IF(ISBLANK(partije!$J$2),"",COUNTIFS(C136:C141,D132,E136:E141,"&lt;3")+COUNTIFS(D136:D141,D132,F136:F141,"&lt;3"))</f>
        <v/>
      </c>
      <c r="O132" s="247"/>
      <c r="P132" s="131">
        <v>2</v>
      </c>
      <c r="Q132" s="90" t="e">
        <f>IF(ISBLANK(D132),"*",INDEX(D131:D134,MATCH(P132,O131:O134,0)))</f>
        <v>#N/A</v>
      </c>
      <c r="R132" s="91"/>
    </row>
    <row r="133" spans="1:20" ht="13.5" customHeight="1">
      <c r="A133" s="81">
        <v>3</v>
      </c>
      <c r="B133" s="209">
        <v>103</v>
      </c>
      <c r="C133" s="212" t="s">
        <v>176</v>
      </c>
      <c r="D133" s="546" t="s">
        <v>176</v>
      </c>
      <c r="E133" s="574" t="str">
        <f t="array" ref="E133">INDEX(F136:F141,MATCH(D131&amp;D133,C136:C141&amp;D136:D141,0))&amp;"/"&amp;INDEX(E136:E141,MATCH(D131&amp;D133,C136:C141&amp;D136:D141,0))</f>
        <v>/</v>
      </c>
      <c r="F133" s="575"/>
      <c r="G133" s="574" t="str">
        <f t="array" ref="G133">INDEX(F136:F141,MATCH(D132&amp;D133,C136:C141&amp;D136:D141,0))&amp;"/"&amp;INDEX(E136:E141,MATCH(D132&amp;D133,C136:C141&amp;D136:D141,0))</f>
        <v>/</v>
      </c>
      <c r="H133" s="575"/>
      <c r="I133" s="139"/>
      <c r="J133" s="140"/>
      <c r="K133" s="574" t="str">
        <f t="array" ref="K133">INDEX(E136:E141,MATCH(D133&amp;D134,C136:C141&amp;D136:D141,0))&amp;"/"&amp;INDEX(F136:F141,MATCH(D133&amp;D134,C136:C141&amp;D136:D141,0))</f>
        <v>/</v>
      </c>
      <c r="L133" s="575"/>
      <c r="M133" s="141" t="str">
        <f>IF(ISBLANK(partije!$J$2),"",COUNTIFS(C136:C141,D133,E136:E141,3)+COUNTIFS(D136:D141,D133,F136:F141,3))</f>
        <v/>
      </c>
      <c r="N133" s="141" t="str">
        <f>IF(ISBLANK(partije!$J$2),"",COUNTIFS(C136:C141,D133,E136:E141,"&lt;3")+COUNTIFS(D136:D141,D133,F136:F141,"&lt;3"))</f>
        <v/>
      </c>
      <c r="O133" s="247"/>
      <c r="P133" s="131">
        <v>3</v>
      </c>
      <c r="Q133" s="90" t="e">
        <f>IF(ISBLANK(D133),"*",INDEX(D131:D134,MATCH(P133,O131:O134,0)))</f>
        <v>#N/A</v>
      </c>
      <c r="R133" s="91"/>
    </row>
    <row r="134" spans="1:20" ht="13.5" customHeight="1">
      <c r="A134" s="82">
        <v>4</v>
      </c>
      <c r="B134" s="210">
        <v>104</v>
      </c>
      <c r="C134" s="213" t="str">
        <f>IF(ISNA(MATCH(B134,spisak!$F$4:$F$260,0)),"",INDEX(spisak!$C$4:$C$260,MATCH(B134,spisak!$F$4:$F$260,0)))</f>
        <v/>
      </c>
      <c r="D134" s="547" t="s">
        <v>176</v>
      </c>
      <c r="E134" s="576" t="str">
        <f t="array" ref="E134">INDEX(F136:F141,MATCH(D131&amp;D134,C136:C141&amp;D136:D141,0))&amp;"/"&amp;INDEX(E136:E141,MATCH(D131&amp;D134,C136:C141&amp;D136:D141,0))</f>
        <v>/</v>
      </c>
      <c r="F134" s="577"/>
      <c r="G134" s="576" t="str">
        <f t="array" ref="G134">INDEX(F136:F141,MATCH(D132&amp;D134,C136:C141&amp;D136:D141,0))&amp;"/"&amp;INDEX(E136:E141,MATCH(D132&amp;D134,C136:C141&amp;D136:D141,0))</f>
        <v>/</v>
      </c>
      <c r="H134" s="577"/>
      <c r="I134" s="576" t="str">
        <f t="array" ref="I134">INDEX(F136:F141,MATCH(D133&amp;D134,C136:C141&amp;D136:D141,0))&amp;"/"&amp;INDEX(E136:E141,MATCH(D133&amp;D134,C136:C141&amp;D136:D141,0))</f>
        <v>/</v>
      </c>
      <c r="J134" s="577"/>
      <c r="K134" s="139"/>
      <c r="L134" s="140"/>
      <c r="M134" s="143" t="str">
        <f>IF(ISBLANK(partije!$J$2),"",COUNTIFS(C136:C141,D134,E136:E141,3)+COUNTIFS(D136:D141,D134,F136:F141,3))</f>
        <v/>
      </c>
      <c r="N134" s="143" t="str">
        <f>IF(ISBLANK(partije!$J$2),"",COUNTIFS(C136:C141,D134,E136:E141,"&lt;3")+COUNTIFS(D136:D141,D134,F136:F141,"&lt;3"))</f>
        <v/>
      </c>
      <c r="O134" s="248"/>
      <c r="P134" s="131">
        <v>4</v>
      </c>
      <c r="Q134" s="90" t="e">
        <f>IF(ISBLANK(D134),"*",INDEX(D131:D134,MATCH(P134,O131:O134,0)))</f>
        <v>#N/A</v>
      </c>
      <c r="R134" s="91"/>
    </row>
    <row r="135" spans="1:20" ht="13.5" customHeight="1">
      <c r="A135" s="567"/>
      <c r="B135" s="567"/>
      <c r="C135" s="169"/>
      <c r="E135" s="568" t="s">
        <v>10</v>
      </c>
      <c r="F135" s="568"/>
      <c r="G135" s="569" t="s">
        <v>11</v>
      </c>
      <c r="H135" s="569"/>
      <c r="I135" s="570" t="s">
        <v>4</v>
      </c>
      <c r="J135" s="570"/>
      <c r="K135" s="578" t="s">
        <v>12</v>
      </c>
      <c r="L135" s="578"/>
      <c r="M135" s="197" t="s">
        <v>5</v>
      </c>
      <c r="N135" s="197" t="s">
        <v>6</v>
      </c>
      <c r="O135" s="198" t="s">
        <v>8</v>
      </c>
      <c r="P135" s="199" t="s">
        <v>9</v>
      </c>
      <c r="Q135" s="13"/>
      <c r="R135" s="13"/>
      <c r="S135" s="582" t="s">
        <v>125</v>
      </c>
      <c r="T135" s="582"/>
    </row>
    <row r="136" spans="1:20" ht="13.5" customHeight="1">
      <c r="A136" s="95" t="str">
        <f>IF(ISBLANK(partije!D20),"",partije!D20)</f>
        <v/>
      </c>
      <c r="B136" s="96" t="str">
        <f>IF(ISBLANK(partije!E20),"",partije!E20)</f>
        <v/>
      </c>
      <c r="C136" s="147" t="str">
        <f>INDEX(D131:D134,MATCH(S136,A131:A134,0))</f>
        <v xml:space="preserve"> </v>
      </c>
      <c r="D136" s="550" t="s">
        <v>176</v>
      </c>
      <c r="E136" s="148" t="str">
        <f>IF(ISBLANK(partije!J20),"",partije!J20)</f>
        <v/>
      </c>
      <c r="F136" s="148" t="str">
        <f>IF(ISBLANK(partije!K20),"",partije!K20)</f>
        <v/>
      </c>
      <c r="G136" s="580" t="str">
        <f>IF(ISBLANK(partije!L20),"",partije!L20)</f>
        <v/>
      </c>
      <c r="H136" s="580"/>
      <c r="I136" s="580" t="str">
        <f>IF(ISBLANK(partije!M20),"",partije!M20)</f>
        <v/>
      </c>
      <c r="J136" s="580"/>
      <c r="K136" s="580" t="str">
        <f>IF(ISBLANK(partije!N20),"",partije!N20)</f>
        <v/>
      </c>
      <c r="L136" s="580" t="str">
        <f>IF(ISBLANK(partije!M20),"",partije!M20)</f>
        <v/>
      </c>
      <c r="M136" s="150" t="str">
        <f>IF(ISBLANK(partije!O20),"",partije!O20)</f>
        <v/>
      </c>
      <c r="N136" s="149" t="str">
        <f>IF(ISBLANK(partije!P20),"",partije!P20)</f>
        <v/>
      </c>
      <c r="O136" s="149" t="str">
        <f>IF(ISBLANK(partije!Q20),"",partije!Q20)</f>
        <v/>
      </c>
      <c r="P136" s="151" t="str">
        <f>IF(ISBLANK(partije!R20),"",partije!R20)</f>
        <v/>
      </c>
      <c r="Q136" s="444" t="str">
        <f>IF(ISBLANK(partije!$D$20),"",partije!$D$20)</f>
        <v/>
      </c>
      <c r="R136" s="445" t="str">
        <f>IF(ISBLANK(partije!$E$20),"","sto "&amp;partije!$E$20)</f>
        <v/>
      </c>
      <c r="S136" s="92">
        <f>$S$10</f>
        <v>1</v>
      </c>
      <c r="T136" s="84">
        <f>$T$10</f>
        <v>3</v>
      </c>
    </row>
    <row r="137" spans="1:20" ht="13.5" customHeight="1">
      <c r="A137" s="97" t="str">
        <f>IF(ISBLANK(partije!D21),"",partije!D21)</f>
        <v/>
      </c>
      <c r="B137" s="98" t="str">
        <f>IF(ISBLANK(partije!E21),"",partije!E21)</f>
        <v/>
      </c>
      <c r="C137" s="152" t="str">
        <f>INDEX(D131:D134,MATCH(S137,A131:A134,0))</f>
        <v xml:space="preserve"> </v>
      </c>
      <c r="D137" s="176" t="str">
        <f>INDEX(D131:D134,MATCH(T137,A131:A134,0))</f>
        <v xml:space="preserve"> </v>
      </c>
      <c r="E137" s="153" t="str">
        <f>IF(ISBLANK(partije!J21),"",partije!J21)</f>
        <v/>
      </c>
      <c r="F137" s="153" t="str">
        <f>IF(ISBLANK(partije!K21),"",partije!K21)</f>
        <v/>
      </c>
      <c r="G137" s="581" t="str">
        <f>IF(ISBLANK(partije!L21),"",partije!L21)</f>
        <v/>
      </c>
      <c r="H137" s="581"/>
      <c r="I137" s="581" t="str">
        <f>IF(ISBLANK(partije!M21),"",partije!M21)</f>
        <v/>
      </c>
      <c r="J137" s="581"/>
      <c r="K137" s="581" t="str">
        <f>IF(ISBLANK(partije!N21),"",partije!N21)</f>
        <v/>
      </c>
      <c r="L137" s="581" t="str">
        <f>IF(ISBLANK(partije!M21),"",partije!M21)</f>
        <v/>
      </c>
      <c r="M137" s="155" t="str">
        <f>IF(ISBLANK(partije!O21),"",partije!O21)</f>
        <v/>
      </c>
      <c r="N137" s="154" t="str">
        <f>IF(ISBLANK(partije!P21),"",partije!P21)</f>
        <v/>
      </c>
      <c r="O137" s="154" t="str">
        <f>IF(ISBLANK(partije!Q21),"",partije!Q21)</f>
        <v/>
      </c>
      <c r="P137" s="156" t="str">
        <f>IF(ISBLANK(partije!R21),"",partije!R21)</f>
        <v/>
      </c>
      <c r="Q137" s="444" t="str">
        <f>IF(ISBLANK(partije!$D$21),"",partije!$D$21)</f>
        <v/>
      </c>
      <c r="R137" s="445" t="str">
        <f>IF(ISBLANK(partije!$E$21),"","sto "&amp;partije!$E$21)</f>
        <v/>
      </c>
      <c r="S137" s="93">
        <f>$S$11</f>
        <v>2</v>
      </c>
      <c r="T137" s="85">
        <f>$T$11</f>
        <v>4</v>
      </c>
    </row>
    <row r="138" spans="1:20" ht="13.5" customHeight="1">
      <c r="A138" s="97" t="str">
        <f>IF(ISBLANK(partije!D86),"",partije!D86)</f>
        <v/>
      </c>
      <c r="B138" s="98" t="str">
        <f>IF(ISBLANK(partije!E86),"",partije!E86)</f>
        <v/>
      </c>
      <c r="C138" s="152" t="str">
        <f>INDEX(D131:D134,MATCH(S138,A131:A134,0))</f>
        <v xml:space="preserve"> </v>
      </c>
      <c r="D138" s="176" t="str">
        <f>INDEX(D131:D134,MATCH(T138,A131:A134,0))</f>
        <v xml:space="preserve"> </v>
      </c>
      <c r="E138" s="153" t="str">
        <f>IF(ISBLANK(partije!J86),"",partije!J86)</f>
        <v/>
      </c>
      <c r="F138" s="153" t="str">
        <f>IF(ISBLANK(partije!K86),"",partije!K86)</f>
        <v/>
      </c>
      <c r="G138" s="581" t="str">
        <f>IF(ISBLANK(partije!L86),"",partije!L86)</f>
        <v/>
      </c>
      <c r="H138" s="581"/>
      <c r="I138" s="581" t="str">
        <f>IF(ISBLANK(partije!M86),"",partije!M86)</f>
        <v/>
      </c>
      <c r="J138" s="581"/>
      <c r="K138" s="581" t="str">
        <f>IF(ISBLANK(partije!N86),"",partije!N86)</f>
        <v/>
      </c>
      <c r="L138" s="581" t="str">
        <f>IF(ISBLANK(partije!M86),"",partije!M86)</f>
        <v/>
      </c>
      <c r="M138" s="155" t="str">
        <f>IF(ISBLANK(partije!O86),"",partije!O86)</f>
        <v/>
      </c>
      <c r="N138" s="154" t="str">
        <f>IF(ISBLANK(partije!P86),"",partije!P86)</f>
        <v/>
      </c>
      <c r="O138" s="154" t="str">
        <f>IF(ISBLANK(partije!Q86),"",partije!Q86)</f>
        <v/>
      </c>
      <c r="P138" s="156" t="str">
        <f>IF(ISBLANK(partije!R86),"",partije!R86)</f>
        <v/>
      </c>
      <c r="Q138" s="444" t="str">
        <f>IF(ISBLANK(partije!$D$86),"",partije!$D$86)</f>
        <v/>
      </c>
      <c r="R138" s="445" t="str">
        <f>IF(ISBLANK(partije!$E$86),"","sto "&amp;partije!$E$86)</f>
        <v/>
      </c>
      <c r="S138" s="93">
        <f>$S$12</f>
        <v>1</v>
      </c>
      <c r="T138" s="85">
        <f>$T$12</f>
        <v>2</v>
      </c>
    </row>
    <row r="139" spans="1:20" ht="13.5" customHeight="1">
      <c r="A139" s="97" t="str">
        <f>IF(ISBLANK(partije!D87),"",partije!D87)</f>
        <v/>
      </c>
      <c r="B139" s="98" t="str">
        <f>IF(ISBLANK(partije!E87),"",partije!E87)</f>
        <v/>
      </c>
      <c r="C139" s="152" t="str">
        <f>INDEX(D131:D134,MATCH(S139,A131:A134,0))</f>
        <v xml:space="preserve"> </v>
      </c>
      <c r="D139" s="176" t="str">
        <f>INDEX(D131:D134,MATCH(T139,A131:A134,0))</f>
        <v xml:space="preserve"> </v>
      </c>
      <c r="E139" s="153" t="str">
        <f>IF(ISBLANK(partije!J87),"",partije!J87)</f>
        <v/>
      </c>
      <c r="F139" s="153" t="str">
        <f>IF(ISBLANK(partije!K87),"",partije!K87)</f>
        <v/>
      </c>
      <c r="G139" s="581" t="str">
        <f>IF(ISBLANK(partije!L87),"",partije!L87)</f>
        <v/>
      </c>
      <c r="H139" s="581"/>
      <c r="I139" s="581" t="str">
        <f>IF(ISBLANK(partije!M87),"",partije!M87)</f>
        <v/>
      </c>
      <c r="J139" s="581"/>
      <c r="K139" s="581" t="str">
        <f>IF(ISBLANK(partije!N87),"",partije!N87)</f>
        <v/>
      </c>
      <c r="L139" s="581" t="str">
        <f>IF(ISBLANK(partije!M87),"",partije!M87)</f>
        <v/>
      </c>
      <c r="M139" s="155" t="str">
        <f>IF(ISBLANK(partije!O87),"",partije!O87)</f>
        <v/>
      </c>
      <c r="N139" s="154" t="str">
        <f>IF(ISBLANK(partije!P87),"",partije!P87)</f>
        <v/>
      </c>
      <c r="O139" s="154" t="str">
        <f>IF(ISBLANK(partije!Q87),"",partije!Q87)</f>
        <v/>
      </c>
      <c r="P139" s="156" t="str">
        <f>IF(ISBLANK(partije!R87),"",partije!R87)</f>
        <v/>
      </c>
      <c r="Q139" s="444" t="str">
        <f>IF(ISBLANK(partije!$D$87),"",partije!$D$87)</f>
        <v/>
      </c>
      <c r="R139" s="445" t="str">
        <f>IF(ISBLANK(partije!$E$87),"","sto "&amp;partije!$E$87)</f>
        <v/>
      </c>
      <c r="S139" s="93">
        <f>$S$13</f>
        <v>3</v>
      </c>
      <c r="T139" s="85">
        <f>$T$13</f>
        <v>4</v>
      </c>
    </row>
    <row r="140" spans="1:20" ht="13.5" customHeight="1">
      <c r="A140" s="97" t="str">
        <f>IF(ISBLANK(partije!D152),"",partije!D152)</f>
        <v/>
      </c>
      <c r="B140" s="98" t="str">
        <f>IF(ISBLANK(partije!E152),"",partije!E152)</f>
        <v/>
      </c>
      <c r="C140" s="152" t="str">
        <f>INDEX(D131:D134,MATCH(S140,A131:A134,0))</f>
        <v xml:space="preserve"> </v>
      </c>
      <c r="D140" s="176" t="str">
        <f>INDEX(D131:D134,MATCH(T140,A131:A134,0))</f>
        <v xml:space="preserve"> </v>
      </c>
      <c r="E140" s="153" t="str">
        <f>IF(ISBLANK(partije!J152),"",partije!J152)</f>
        <v/>
      </c>
      <c r="F140" s="153" t="str">
        <f>IF(ISBLANK(partije!K152),"",partije!K152)</f>
        <v/>
      </c>
      <c r="G140" s="581" t="str">
        <f>IF(ISBLANK(partije!L152),"",partije!L152)</f>
        <v/>
      </c>
      <c r="H140" s="581"/>
      <c r="I140" s="581" t="str">
        <f>IF(ISBLANK(partije!M152),"",partije!M152)</f>
        <v/>
      </c>
      <c r="J140" s="581"/>
      <c r="K140" s="581" t="str">
        <f>IF(ISBLANK(partije!N152),"",partije!N152)</f>
        <v/>
      </c>
      <c r="L140" s="581" t="str">
        <f>IF(ISBLANK(partije!M152),"",partije!M152)</f>
        <v/>
      </c>
      <c r="M140" s="155" t="str">
        <f>IF(ISBLANK(partije!O152),"",partije!O152)</f>
        <v/>
      </c>
      <c r="N140" s="154" t="str">
        <f>IF(ISBLANK(partije!P152),"",partije!P152)</f>
        <v/>
      </c>
      <c r="O140" s="154" t="str">
        <f>IF(ISBLANK(partije!Q152),"",partije!Q152)</f>
        <v/>
      </c>
      <c r="P140" s="156" t="str">
        <f>IF(ISBLANK(partije!R152),"",partije!R152)</f>
        <v/>
      </c>
      <c r="Q140" s="444" t="str">
        <f>IF(ISBLANK(partije!$D$152),"",partije!$D$152)</f>
        <v/>
      </c>
      <c r="R140" s="445" t="str">
        <f>IF(ISBLANK(partije!$E$152),"","sto "&amp;partije!$E$152)</f>
        <v/>
      </c>
      <c r="S140" s="93">
        <f>$S$14</f>
        <v>1</v>
      </c>
      <c r="T140" s="85">
        <f>$T$14</f>
        <v>4</v>
      </c>
    </row>
    <row r="141" spans="1:20" ht="13.5" customHeight="1">
      <c r="A141" s="99" t="str">
        <f>IF(ISBLANK(partije!D153),"",partije!D153)</f>
        <v/>
      </c>
      <c r="B141" s="100" t="str">
        <f>IF(ISBLANK(partije!E153),"",partije!E153)</f>
        <v/>
      </c>
      <c r="C141" s="157" t="str">
        <f>INDEX(D131:D134,MATCH(S141,A131:A134,0))</f>
        <v xml:space="preserve"> </v>
      </c>
      <c r="D141" s="177" t="str">
        <f>INDEX(D131:D134,MATCH(T141,A131:A134,0))</f>
        <v xml:space="preserve"> </v>
      </c>
      <c r="E141" s="158" t="str">
        <f>IF(ISBLANK(partije!J153),"",partije!J153)</f>
        <v/>
      </c>
      <c r="F141" s="158" t="str">
        <f>IF(ISBLANK(partije!K153),"",partije!K153)</f>
        <v/>
      </c>
      <c r="G141" s="571" t="str">
        <f>IF(ISBLANK(partije!L153),"",partije!L153)</f>
        <v/>
      </c>
      <c r="H141" s="571"/>
      <c r="I141" s="571" t="str">
        <f>IF(ISBLANK(partije!M153),"",partije!M153)</f>
        <v/>
      </c>
      <c r="J141" s="571"/>
      <c r="K141" s="571" t="str">
        <f>IF(ISBLANK(partije!N153),"",partije!N153)</f>
        <v/>
      </c>
      <c r="L141" s="571" t="str">
        <f>IF(ISBLANK(partije!M153),"",partije!M153)</f>
        <v/>
      </c>
      <c r="M141" s="160" t="str">
        <f>IF(ISBLANK(partije!O153),"",partije!O153)</f>
        <v/>
      </c>
      <c r="N141" s="159" t="str">
        <f>IF(ISBLANK(partije!P153),"",partije!P153)</f>
        <v/>
      </c>
      <c r="O141" s="159" t="str">
        <f>IF(ISBLANK(partije!Q153),"",partije!Q153)</f>
        <v/>
      </c>
      <c r="P141" s="161" t="str">
        <f>IF(ISBLANK(partije!R153),"",partije!R153)</f>
        <v/>
      </c>
      <c r="Q141" s="444" t="str">
        <f>IF(ISBLANK(partije!$D$153),"",partije!$D$153)</f>
        <v/>
      </c>
      <c r="R141" s="445" t="str">
        <f>IF(ISBLANK(partije!$E$153),"","sto "&amp;partije!$E$153)</f>
        <v/>
      </c>
      <c r="S141" s="94">
        <f>$S$15</f>
        <v>2</v>
      </c>
      <c r="T141" s="86">
        <f>$T$15</f>
        <v>3</v>
      </c>
    </row>
    <row r="143" spans="1:20" ht="13.5" customHeight="1">
      <c r="B143" s="12"/>
      <c r="C143" s="168"/>
      <c r="D143" s="145" t="s">
        <v>36</v>
      </c>
      <c r="E143" s="132"/>
      <c r="F143" s="132"/>
      <c r="G143" s="132"/>
      <c r="H143" s="132"/>
      <c r="I143" s="133"/>
      <c r="J143" s="133"/>
      <c r="K143" s="132"/>
      <c r="L143" s="132"/>
      <c r="M143" s="132"/>
      <c r="N143" s="134"/>
      <c r="O143" s="135"/>
      <c r="P143" s="132"/>
      <c r="Q143" s="13"/>
      <c r="R143" s="13"/>
    </row>
    <row r="144" spans="1:20" ht="13.5" customHeight="1">
      <c r="B144" s="208" t="s">
        <v>0</v>
      </c>
      <c r="C144" s="211"/>
      <c r="D144" s="172" t="s">
        <v>1</v>
      </c>
      <c r="E144" s="572">
        <v>1</v>
      </c>
      <c r="F144" s="572"/>
      <c r="G144" s="572">
        <v>2</v>
      </c>
      <c r="H144" s="572"/>
      <c r="I144" s="573">
        <v>3</v>
      </c>
      <c r="J144" s="573"/>
      <c r="K144" s="572">
        <v>4</v>
      </c>
      <c r="L144" s="572"/>
      <c r="M144" s="136" t="s">
        <v>2</v>
      </c>
      <c r="N144" s="136" t="s">
        <v>3</v>
      </c>
      <c r="O144" s="137" t="s">
        <v>7</v>
      </c>
      <c r="P144" s="138"/>
      <c r="Q144" s="49" t="s">
        <v>63</v>
      </c>
      <c r="R144" s="50"/>
    </row>
    <row r="145" spans="1:20" ht="13.5" customHeight="1">
      <c r="A145" s="81">
        <v>1</v>
      </c>
      <c r="B145" s="209">
        <v>111</v>
      </c>
      <c r="C145" s="212" t="s">
        <v>176</v>
      </c>
      <c r="D145" s="546" t="s">
        <v>176</v>
      </c>
      <c r="E145" s="139"/>
      <c r="F145" s="140"/>
      <c r="G145" s="574" t="str">
        <f t="array" ref="G145">INDEX(E150:E155,MATCH(D145&amp;D146,C150:C155&amp;D150:D155,0))&amp;"/"&amp;INDEX(F150:F155,MATCH(D145&amp;D146,C150:C155&amp;D150:D155,0))</f>
        <v>/</v>
      </c>
      <c r="H145" s="575"/>
      <c r="I145" s="574" t="str">
        <f t="array" ref="I145">INDEX(E150:E155,MATCH(D145&amp;D147,C150:C155&amp;D150:D155,0))&amp;"/"&amp;INDEX(F150:F155,MATCH(D145&amp;D147,C150:C155&amp;D150:D155,0))</f>
        <v>/</v>
      </c>
      <c r="J145" s="575"/>
      <c r="K145" s="574" t="str">
        <f t="array" ref="K145">INDEX(E150:E155,MATCH(D145&amp;D148,C150:C155&amp;D150:D155,0))&amp;"/"&amp;INDEX(F150:F155,MATCH(D145&amp;D148,C150:C155&amp;D150:D155,0))</f>
        <v>/</v>
      </c>
      <c r="L145" s="575"/>
      <c r="M145" s="141" t="str">
        <f>IF(ISBLANK(partije!$J$2),"",COUNTIFS(C150:C155,D145,E150:E155,3)+COUNTIFS(D150:D155,D145,F150:F155,3))</f>
        <v/>
      </c>
      <c r="N145" s="141" t="str">
        <f>IF(ISBLANK(partije!$J$2),"",COUNTIFS(C150:C155,D145,E150:E155,"&lt;3")+COUNTIFS(D150:D155,D145,F150:F155,"&lt;3"))</f>
        <v/>
      </c>
      <c r="O145" s="247"/>
      <c r="P145" s="131">
        <v>1</v>
      </c>
      <c r="Q145" s="88" t="e">
        <f>IF(ISBLANK(D145),"*",INDEX(D145:D148,MATCH(P145,O145:O148,0)))</f>
        <v>#N/A</v>
      </c>
      <c r="R145" s="89"/>
    </row>
    <row r="146" spans="1:20" ht="13.5" customHeight="1">
      <c r="A146" s="81">
        <v>2</v>
      </c>
      <c r="B146" s="209">
        <v>112</v>
      </c>
      <c r="C146" s="212" t="s">
        <v>176</v>
      </c>
      <c r="D146" s="546" t="s">
        <v>176</v>
      </c>
      <c r="E146" s="574" t="str">
        <f t="array" ref="E146">INDEX(F150:F155,MATCH(D145&amp;D146,C150:C155&amp;D150:D155,0))&amp;"/"&amp;INDEX(E150:E155,MATCH(D145&amp;D146,C150:C155&amp;D150:D155,0))</f>
        <v>/</v>
      </c>
      <c r="F146" s="575"/>
      <c r="G146" s="139"/>
      <c r="H146" s="140"/>
      <c r="I146" s="574" t="str">
        <f t="array" ref="I146">INDEX(E150:E155,MATCH(D146&amp;D147,C150:C155&amp;D150:D155,0))&amp;"/"&amp;INDEX(F150:F155,MATCH(D146&amp;D147,C150:C155&amp;D150:D155,0))</f>
        <v>/</v>
      </c>
      <c r="J146" s="575"/>
      <c r="K146" s="574" t="str">
        <f t="array" ref="K146">INDEX(E150:E155,MATCH(D146&amp;D148,C150:C155&amp;D150:D155,0))&amp;"/"&amp;INDEX(F150:F155,MATCH(D146&amp;D148,C150:C155&amp;D150:D155,0))</f>
        <v>/</v>
      </c>
      <c r="L146" s="575"/>
      <c r="M146" s="141" t="str">
        <f>IF(ISBLANK(partije!$J$2),"",COUNTIFS(C150:C155,D146,E150:E155,3)+COUNTIFS(D150:D155,D146,F150:F155,3))</f>
        <v/>
      </c>
      <c r="N146" s="141" t="str">
        <f>IF(ISBLANK(partije!$J$2),"",COUNTIFS(C150:C155,D146,E150:E155,"&lt;3")+COUNTIFS(D150:D155,D146,F150:F155,"&lt;3"))</f>
        <v/>
      </c>
      <c r="O146" s="247"/>
      <c r="P146" s="131">
        <v>2</v>
      </c>
      <c r="Q146" s="90" t="e">
        <f>IF(ISBLANK(D146),"*",INDEX(D145:D148,MATCH(P146,O145:O148,0)))</f>
        <v>#N/A</v>
      </c>
      <c r="R146" s="91"/>
    </row>
    <row r="147" spans="1:20" ht="13.5" customHeight="1">
      <c r="A147" s="81">
        <v>3</v>
      </c>
      <c r="B147" s="209">
        <v>113</v>
      </c>
      <c r="C147" s="212" t="s">
        <v>176</v>
      </c>
      <c r="D147" s="546" t="s">
        <v>176</v>
      </c>
      <c r="E147" s="574" t="str">
        <f t="array" ref="E147">INDEX(F150:F155,MATCH(D145&amp;D147,C150:C155&amp;D150:D155,0))&amp;"/"&amp;INDEX(E150:E155,MATCH(D145&amp;D147,C150:C155&amp;D150:D155,0))</f>
        <v>/</v>
      </c>
      <c r="F147" s="575"/>
      <c r="G147" s="574" t="str">
        <f t="array" ref="G147">INDEX(F150:F155,MATCH(D146&amp;D147,C150:C155&amp;D150:D155,0))&amp;"/"&amp;INDEX(E150:E155,MATCH(D146&amp;D147,C150:C155&amp;D150:D155,0))</f>
        <v>/</v>
      </c>
      <c r="H147" s="575"/>
      <c r="I147" s="139"/>
      <c r="J147" s="140"/>
      <c r="K147" s="574" t="str">
        <f t="array" ref="K147">INDEX(E150:E155,MATCH(D147&amp;D148,C150:C155&amp;D150:D155,0))&amp;"/"&amp;INDEX(F150:F155,MATCH(D147&amp;D148,C150:C155&amp;D150:D155,0))</f>
        <v>/</v>
      </c>
      <c r="L147" s="575"/>
      <c r="M147" s="141" t="str">
        <f>IF(ISBLANK(partije!$J$2),"",COUNTIFS(C150:C155,D147,E150:E155,3)+COUNTIFS(D150:D155,D147,F150:F155,3))</f>
        <v/>
      </c>
      <c r="N147" s="141" t="str">
        <f>IF(ISBLANK(partije!$J$2),"",COUNTIFS(C150:C155,D147,E150:E155,"&lt;3")+COUNTIFS(D150:D155,D147,F150:F155,"&lt;3"))</f>
        <v/>
      </c>
      <c r="O147" s="247"/>
      <c r="P147" s="131">
        <v>3</v>
      </c>
      <c r="Q147" s="90" t="e">
        <f>IF(ISBLANK(D147),"*",INDEX(D145:D148,MATCH(P147,O145:O148,0)))</f>
        <v>#N/A</v>
      </c>
      <c r="R147" s="91"/>
    </row>
    <row r="148" spans="1:20" ht="13.5" customHeight="1">
      <c r="A148" s="82">
        <v>4</v>
      </c>
      <c r="B148" s="210">
        <v>114</v>
      </c>
      <c r="C148" s="213" t="s">
        <v>176</v>
      </c>
      <c r="D148" s="547" t="s">
        <v>176</v>
      </c>
      <c r="E148" s="576" t="str">
        <f t="array" ref="E148">INDEX(F150:F155,MATCH(D145&amp;D148,C150:C155&amp;D150:D155,0))&amp;"/"&amp;INDEX(E150:E155,MATCH(D145&amp;D148,C150:C155&amp;D150:D155,0))</f>
        <v>/</v>
      </c>
      <c r="F148" s="577"/>
      <c r="G148" s="576" t="str">
        <f t="array" ref="G148">INDEX(F150:F155,MATCH(D146&amp;D148,C150:C155&amp;D150:D155,0))&amp;"/"&amp;INDEX(E150:E155,MATCH(D146&amp;D148,C150:C155&amp;D150:D155,0))</f>
        <v>/</v>
      </c>
      <c r="H148" s="577"/>
      <c r="I148" s="576" t="str">
        <f t="array" ref="I148">INDEX(F150:F155,MATCH(D147&amp;D148,C150:C155&amp;D150:D155,0))&amp;"/"&amp;INDEX(E150:E155,MATCH(D147&amp;D148,C150:C155&amp;D150:D155,0))</f>
        <v>/</v>
      </c>
      <c r="J148" s="577"/>
      <c r="K148" s="139"/>
      <c r="L148" s="140"/>
      <c r="M148" s="143" t="str">
        <f>IF(ISBLANK(partije!$J$2),"",COUNTIFS(C150:C155,D148,E150:E155,3)+COUNTIFS(D150:D155,D148,F150:F155,3))</f>
        <v/>
      </c>
      <c r="N148" s="143" t="str">
        <f>IF(ISBLANK(partije!$J$2),"",COUNTIFS(C150:C155,D148,E150:E155,"&lt;3")+COUNTIFS(D150:D155,D148,F150:F155,"&lt;3"))</f>
        <v/>
      </c>
      <c r="O148" s="248"/>
      <c r="P148" s="131">
        <v>4</v>
      </c>
      <c r="Q148" s="90" t="e">
        <f>IF(ISBLANK(D148),"*",INDEX(D145:D148,MATCH(P148,O145:O148,0)))</f>
        <v>#N/A</v>
      </c>
      <c r="R148" s="91"/>
      <c r="S148" s="579" t="s">
        <v>125</v>
      </c>
      <c r="T148" s="579"/>
    </row>
    <row r="149" spans="1:20" ht="13.5" customHeight="1">
      <c r="A149" s="567"/>
      <c r="B149" s="567"/>
      <c r="C149" s="169"/>
      <c r="E149" s="568" t="s">
        <v>10</v>
      </c>
      <c r="F149" s="568"/>
      <c r="G149" s="569" t="s">
        <v>11</v>
      </c>
      <c r="H149" s="569"/>
      <c r="I149" s="570" t="s">
        <v>4</v>
      </c>
      <c r="J149" s="570"/>
      <c r="K149" s="578" t="s">
        <v>12</v>
      </c>
      <c r="L149" s="578"/>
      <c r="M149" s="197" t="s">
        <v>5</v>
      </c>
      <c r="N149" s="197" t="s">
        <v>6</v>
      </c>
      <c r="O149" s="198" t="s">
        <v>8</v>
      </c>
      <c r="P149" s="199" t="s">
        <v>9</v>
      </c>
      <c r="Q149" s="13"/>
      <c r="R149" s="13"/>
      <c r="S149" s="582"/>
      <c r="T149" s="582"/>
    </row>
    <row r="150" spans="1:20" ht="13.5" customHeight="1">
      <c r="A150" s="95" t="str">
        <f>IF(ISBLANK(partije!D22),"",partije!D22)</f>
        <v/>
      </c>
      <c r="B150" s="96" t="str">
        <f>IF(ISBLANK(partije!E22),"",partije!E22)</f>
        <v/>
      </c>
      <c r="C150" s="147" t="str">
        <f>INDEX(D145:D148,MATCH(S150,A145:A148,0))</f>
        <v xml:space="preserve"> </v>
      </c>
      <c r="D150" s="175" t="str">
        <f>INDEX(D145:D148,MATCH(T150,A145:A148,0))</f>
        <v xml:space="preserve"> </v>
      </c>
      <c r="E150" s="148" t="str">
        <f>IF(ISBLANK(partije!J22),"",partije!J22)</f>
        <v/>
      </c>
      <c r="F150" s="148" t="str">
        <f>IF(ISBLANK(partije!K22),"",partije!K22)</f>
        <v/>
      </c>
      <c r="G150" s="580" t="str">
        <f>IF(ISBLANK(partije!L22),"",partije!L22)</f>
        <v/>
      </c>
      <c r="H150" s="580"/>
      <c r="I150" s="580" t="str">
        <f>IF(ISBLANK(partije!M22),"",partije!M22)</f>
        <v/>
      </c>
      <c r="J150" s="580"/>
      <c r="K150" s="580" t="str">
        <f>IF(ISBLANK(partije!N22),"",partije!N22)</f>
        <v/>
      </c>
      <c r="L150" s="580" t="str">
        <f>IF(ISBLANK(partije!M22),"",partije!M22)</f>
        <v/>
      </c>
      <c r="M150" s="150" t="str">
        <f>IF(ISBLANK(partije!O22),"",partije!O22)</f>
        <v/>
      </c>
      <c r="N150" s="149" t="str">
        <f>IF(ISBLANK(partije!P22),"",partije!P22)</f>
        <v/>
      </c>
      <c r="O150" s="149" t="str">
        <f>IF(ISBLANK(partije!Q22),"",partije!Q22)</f>
        <v/>
      </c>
      <c r="P150" s="151" t="str">
        <f>IF(ISBLANK(partije!R22),"",partije!R22)</f>
        <v/>
      </c>
      <c r="Q150" s="444" t="str">
        <f>IF(ISBLANK(partije!$D$22),"",partije!$D$22)</f>
        <v/>
      </c>
      <c r="R150" s="445" t="str">
        <f>IF(ISBLANK(partije!$E$22),"","sto "&amp;partije!$E$22)</f>
        <v/>
      </c>
      <c r="S150" s="92">
        <f>$S$10</f>
        <v>1</v>
      </c>
      <c r="T150" s="84">
        <f>$T$10</f>
        <v>3</v>
      </c>
    </row>
    <row r="151" spans="1:20" ht="13.5" customHeight="1">
      <c r="A151" s="97" t="str">
        <f>IF(ISBLANK(partije!D23),"",partije!D23)</f>
        <v/>
      </c>
      <c r="B151" s="98" t="str">
        <f>IF(ISBLANK(partije!E23),"",partije!E23)</f>
        <v/>
      </c>
      <c r="C151" s="152" t="str">
        <f>INDEX(D145:D148,MATCH(S151,A145:A148,0))</f>
        <v xml:space="preserve"> </v>
      </c>
      <c r="D151" s="548" t="s">
        <v>176</v>
      </c>
      <c r="E151" s="153" t="str">
        <f>IF(ISBLANK(partije!J23),"",partije!J23)</f>
        <v/>
      </c>
      <c r="F151" s="153" t="str">
        <f>IF(ISBLANK(partije!K23),"",partije!K23)</f>
        <v/>
      </c>
      <c r="G151" s="581" t="str">
        <f>IF(ISBLANK(partije!L23),"",partije!L23)</f>
        <v/>
      </c>
      <c r="H151" s="581"/>
      <c r="I151" s="581" t="str">
        <f>IF(ISBLANK(partije!M23),"",partije!M23)</f>
        <v/>
      </c>
      <c r="J151" s="581"/>
      <c r="K151" s="581" t="str">
        <f>IF(ISBLANK(partije!N23),"",partije!N23)</f>
        <v/>
      </c>
      <c r="L151" s="581" t="str">
        <f>IF(ISBLANK(partije!M23),"",partije!M23)</f>
        <v/>
      </c>
      <c r="M151" s="155" t="str">
        <f>IF(ISBLANK(partije!O23),"",partije!O23)</f>
        <v/>
      </c>
      <c r="N151" s="154" t="str">
        <f>IF(ISBLANK(partije!P23),"",partije!P23)</f>
        <v/>
      </c>
      <c r="O151" s="154" t="str">
        <f>IF(ISBLANK(partije!Q23),"",partije!Q23)</f>
        <v/>
      </c>
      <c r="P151" s="156" t="str">
        <f>IF(ISBLANK(partije!R23),"",partije!R23)</f>
        <v/>
      </c>
      <c r="Q151" s="444" t="str">
        <f>IF(ISBLANK(partije!$D$23),"",partije!$D$23)</f>
        <v/>
      </c>
      <c r="R151" s="445" t="str">
        <f>IF(ISBLANK(partije!$E$23),"","sto "&amp;partije!$E$23)</f>
        <v/>
      </c>
      <c r="S151" s="93">
        <f>$S$11</f>
        <v>2</v>
      </c>
      <c r="T151" s="85">
        <f>$T$11</f>
        <v>4</v>
      </c>
    </row>
    <row r="152" spans="1:20" ht="13.5" customHeight="1">
      <c r="A152" s="97" t="str">
        <f>IF(ISBLANK(partije!D88),"",partije!D88)</f>
        <v/>
      </c>
      <c r="B152" s="98" t="str">
        <f>IF(ISBLANK(partije!E88),"",partije!E88)</f>
        <v/>
      </c>
      <c r="C152" s="152" t="str">
        <f>INDEX(D145:D148,MATCH(S152,A145:A148,0))</f>
        <v xml:space="preserve"> </v>
      </c>
      <c r="D152" s="176" t="str">
        <f>INDEX(D145:D148,MATCH(T152,A145:A148,0))</f>
        <v xml:space="preserve"> </v>
      </c>
      <c r="E152" s="153" t="str">
        <f>IF(ISBLANK(partije!J88),"",partije!J88)</f>
        <v/>
      </c>
      <c r="F152" s="153" t="str">
        <f>IF(ISBLANK(partije!K88),"",partije!K88)</f>
        <v/>
      </c>
      <c r="G152" s="581" t="str">
        <f>IF(ISBLANK(partije!L88),"",partije!L88)</f>
        <v/>
      </c>
      <c r="H152" s="581"/>
      <c r="I152" s="581" t="str">
        <f>IF(ISBLANK(partije!M88),"",partije!M88)</f>
        <v/>
      </c>
      <c r="J152" s="581"/>
      <c r="K152" s="581" t="str">
        <f>IF(ISBLANK(partije!N88),"",partije!N88)</f>
        <v/>
      </c>
      <c r="L152" s="581" t="str">
        <f>IF(ISBLANK(partije!M88),"",partije!M88)</f>
        <v/>
      </c>
      <c r="M152" s="155" t="str">
        <f>IF(ISBLANK(partije!O88),"",partije!O88)</f>
        <v/>
      </c>
      <c r="N152" s="154" t="str">
        <f>IF(ISBLANK(partije!P88),"",partije!P88)</f>
        <v/>
      </c>
      <c r="O152" s="154" t="str">
        <f>IF(ISBLANK(partije!Q88),"",partije!Q88)</f>
        <v/>
      </c>
      <c r="P152" s="156" t="str">
        <f>IF(ISBLANK(partije!R88),"",partije!R88)</f>
        <v/>
      </c>
      <c r="Q152" s="444" t="str">
        <f>IF(ISBLANK(partije!$D$88),"",partije!$D$88)</f>
        <v/>
      </c>
      <c r="R152" s="445" t="str">
        <f>IF(ISBLANK(partije!$E$88),"","sto "&amp;partije!$E$88)</f>
        <v/>
      </c>
      <c r="S152" s="93">
        <f>$S$12</f>
        <v>1</v>
      </c>
      <c r="T152" s="85">
        <f>$T$12</f>
        <v>2</v>
      </c>
    </row>
    <row r="153" spans="1:20" ht="13.5" customHeight="1">
      <c r="A153" s="97" t="str">
        <f>IF(ISBLANK(partije!D89),"",partije!D89)</f>
        <v/>
      </c>
      <c r="B153" s="98" t="str">
        <f>IF(ISBLANK(partije!E89),"",partije!E89)</f>
        <v/>
      </c>
      <c r="C153" s="152" t="str">
        <f>INDEX(D145:D148,MATCH(S153,A145:A148,0))</f>
        <v xml:space="preserve"> </v>
      </c>
      <c r="D153" s="176" t="str">
        <f>INDEX(D145:D148,MATCH(T153,A145:A148,0))</f>
        <v xml:space="preserve"> </v>
      </c>
      <c r="E153" s="153" t="str">
        <f>IF(ISBLANK(partije!J89),"",partije!J89)</f>
        <v/>
      </c>
      <c r="F153" s="153" t="str">
        <f>IF(ISBLANK(partije!K89),"",partije!K89)</f>
        <v/>
      </c>
      <c r="G153" s="581" t="str">
        <f>IF(ISBLANK(partije!L89),"",partije!L89)</f>
        <v/>
      </c>
      <c r="H153" s="581"/>
      <c r="I153" s="581" t="str">
        <f>IF(ISBLANK(partije!M89),"",partije!M89)</f>
        <v/>
      </c>
      <c r="J153" s="581"/>
      <c r="K153" s="581" t="str">
        <f>IF(ISBLANK(partije!N89),"",partije!N89)</f>
        <v/>
      </c>
      <c r="L153" s="581" t="str">
        <f>IF(ISBLANK(partije!M89),"",partije!M89)</f>
        <v/>
      </c>
      <c r="M153" s="155" t="str">
        <f>IF(ISBLANK(partije!O89),"",partije!O89)</f>
        <v/>
      </c>
      <c r="N153" s="154" t="str">
        <f>IF(ISBLANK(partije!P89),"",partije!P89)</f>
        <v/>
      </c>
      <c r="O153" s="154" t="str">
        <f>IF(ISBLANK(partije!Q89),"",partije!Q89)</f>
        <v/>
      </c>
      <c r="P153" s="156" t="str">
        <f>IF(ISBLANK(partije!R89),"",partije!R89)</f>
        <v/>
      </c>
      <c r="Q153" s="444" t="str">
        <f>IF(ISBLANK(partije!$D$89),"",partije!$D$89)</f>
        <v/>
      </c>
      <c r="R153" s="445" t="str">
        <f>IF(ISBLANK(partije!$E$89),"","sto "&amp;partije!$E$89)</f>
        <v/>
      </c>
      <c r="S153" s="93">
        <f>$S$13</f>
        <v>3</v>
      </c>
      <c r="T153" s="85">
        <f>$T$13</f>
        <v>4</v>
      </c>
    </row>
    <row r="154" spans="1:20" ht="13.5" customHeight="1">
      <c r="A154" s="97" t="str">
        <f>IF(ISBLANK(partije!D154),"",partije!D154)</f>
        <v/>
      </c>
      <c r="B154" s="98" t="str">
        <f>IF(ISBLANK(partije!E154),"",partije!E154)</f>
        <v/>
      </c>
      <c r="C154" s="152" t="str">
        <f>INDEX(D145:D148,MATCH(S154,A145:A148,0))</f>
        <v xml:space="preserve"> </v>
      </c>
      <c r="D154" s="176" t="str">
        <f>INDEX(D145:D148,MATCH(T154,A145:A148,0))</f>
        <v xml:space="preserve"> </v>
      </c>
      <c r="E154" s="153" t="str">
        <f>IF(ISBLANK(partije!J154),"",partije!J154)</f>
        <v/>
      </c>
      <c r="F154" s="153" t="str">
        <f>IF(ISBLANK(partije!K154),"",partije!K154)</f>
        <v/>
      </c>
      <c r="G154" s="581" t="str">
        <f>IF(ISBLANK(partije!L154),"",partije!L154)</f>
        <v/>
      </c>
      <c r="H154" s="581"/>
      <c r="I154" s="581" t="str">
        <f>IF(ISBLANK(partije!M154),"",partije!M154)</f>
        <v/>
      </c>
      <c r="J154" s="581"/>
      <c r="K154" s="581" t="str">
        <f>IF(ISBLANK(partije!N154),"",partije!N154)</f>
        <v/>
      </c>
      <c r="L154" s="581" t="str">
        <f>IF(ISBLANK(partije!M154),"",partije!M154)</f>
        <v/>
      </c>
      <c r="M154" s="155" t="str">
        <f>IF(ISBLANK(partije!O154),"",partije!O154)</f>
        <v/>
      </c>
      <c r="N154" s="154" t="str">
        <f>IF(ISBLANK(partije!P154),"",partije!P154)</f>
        <v/>
      </c>
      <c r="O154" s="154" t="str">
        <f>IF(ISBLANK(partije!Q154),"",partije!Q154)</f>
        <v/>
      </c>
      <c r="P154" s="156" t="str">
        <f>IF(ISBLANK(partije!R154),"",partije!R154)</f>
        <v/>
      </c>
      <c r="Q154" s="444" t="str">
        <f>IF(ISBLANK(partije!$D$154),"",partije!$D$154)</f>
        <v/>
      </c>
      <c r="R154" s="445" t="str">
        <f>IF(ISBLANK(partije!$E$154),"","sto "&amp;partije!$E$154)</f>
        <v/>
      </c>
      <c r="S154" s="93">
        <f>$S$14</f>
        <v>1</v>
      </c>
      <c r="T154" s="85">
        <f>$T$14</f>
        <v>4</v>
      </c>
    </row>
    <row r="155" spans="1:20" ht="13.5" customHeight="1">
      <c r="A155" s="99" t="str">
        <f>IF(ISBLANK(partije!D155),"",partije!D155)</f>
        <v/>
      </c>
      <c r="B155" s="100" t="str">
        <f>IF(ISBLANK(partije!E155),"",partije!E155)</f>
        <v/>
      </c>
      <c r="C155" s="157" t="str">
        <f>INDEX(D145:D148,MATCH(S155,A145:A148,0))</f>
        <v xml:space="preserve"> </v>
      </c>
      <c r="D155" s="177" t="str">
        <f>INDEX(D145:D148,MATCH(T155,A145:A148,0))</f>
        <v xml:space="preserve"> </v>
      </c>
      <c r="E155" s="158" t="str">
        <f>IF(ISBLANK(partije!J155),"",partije!J155)</f>
        <v/>
      </c>
      <c r="F155" s="158" t="str">
        <f>IF(ISBLANK(partije!K155),"",partije!K155)</f>
        <v/>
      </c>
      <c r="G155" s="571" t="str">
        <f>IF(ISBLANK(partije!L155),"",partije!L155)</f>
        <v/>
      </c>
      <c r="H155" s="571"/>
      <c r="I155" s="571" t="str">
        <f>IF(ISBLANK(partije!M155),"",partije!M155)</f>
        <v/>
      </c>
      <c r="J155" s="571"/>
      <c r="K155" s="571" t="str">
        <f>IF(ISBLANK(partije!N155),"",partije!N155)</f>
        <v/>
      </c>
      <c r="L155" s="571" t="str">
        <f>IF(ISBLANK(partije!M155),"",partije!M155)</f>
        <v/>
      </c>
      <c r="M155" s="160" t="str">
        <f>IF(ISBLANK(partije!O155),"",partije!O155)</f>
        <v/>
      </c>
      <c r="N155" s="159" t="str">
        <f>IF(ISBLANK(partije!P155),"",partije!P155)</f>
        <v/>
      </c>
      <c r="O155" s="159" t="str">
        <f>IF(ISBLANK(partije!Q155),"",partije!Q155)</f>
        <v/>
      </c>
      <c r="P155" s="161" t="str">
        <f>IF(ISBLANK(partije!R155),"",partije!R155)</f>
        <v/>
      </c>
      <c r="Q155" s="444" t="str">
        <f>IF(ISBLANK(partije!$D$155),"",partije!$D$155)</f>
        <v/>
      </c>
      <c r="R155" s="445" t="str">
        <f>IF(ISBLANK(partije!$E$155),"","sto "&amp;partije!$E$155)</f>
        <v/>
      </c>
      <c r="S155" s="94">
        <f>$S$15</f>
        <v>2</v>
      </c>
      <c r="T155" s="86">
        <f>$T$15</f>
        <v>3</v>
      </c>
    </row>
    <row r="156" spans="1:20" ht="13.5" customHeight="1">
      <c r="Q156" s="101"/>
      <c r="R156" s="102"/>
    </row>
    <row r="157" spans="1:20" ht="13.5" customHeight="1">
      <c r="B157" s="12"/>
      <c r="C157" s="168"/>
      <c r="D157" s="145" t="s">
        <v>37</v>
      </c>
      <c r="E157" s="132"/>
      <c r="F157" s="132"/>
      <c r="G157" s="132"/>
      <c r="H157" s="132"/>
      <c r="I157" s="133"/>
      <c r="J157" s="133"/>
      <c r="K157" s="132"/>
      <c r="L157" s="132"/>
      <c r="M157" s="132"/>
      <c r="N157" s="134"/>
      <c r="O157" s="135"/>
      <c r="P157" s="132"/>
      <c r="Q157" s="13"/>
      <c r="R157" s="13"/>
    </row>
    <row r="158" spans="1:20" ht="13.5" customHeight="1">
      <c r="B158" s="208" t="s">
        <v>0</v>
      </c>
      <c r="C158" s="211"/>
      <c r="D158" s="172" t="s">
        <v>1</v>
      </c>
      <c r="E158" s="572">
        <v>1</v>
      </c>
      <c r="F158" s="572"/>
      <c r="G158" s="572">
        <v>2</v>
      </c>
      <c r="H158" s="572"/>
      <c r="I158" s="573">
        <v>3</v>
      </c>
      <c r="J158" s="573"/>
      <c r="K158" s="572">
        <v>4</v>
      </c>
      <c r="L158" s="572"/>
      <c r="M158" s="136" t="s">
        <v>2</v>
      </c>
      <c r="N158" s="136" t="s">
        <v>3</v>
      </c>
      <c r="O158" s="137" t="s">
        <v>7</v>
      </c>
      <c r="P158" s="138"/>
      <c r="Q158" s="49" t="s">
        <v>62</v>
      </c>
      <c r="R158" s="50"/>
    </row>
    <row r="159" spans="1:20" ht="13.5" customHeight="1">
      <c r="A159" s="81">
        <v>1</v>
      </c>
      <c r="B159" s="209">
        <v>121</v>
      </c>
      <c r="C159" s="212" t="s">
        <v>176</v>
      </c>
      <c r="D159" s="546" t="s">
        <v>176</v>
      </c>
      <c r="E159" s="139"/>
      <c r="F159" s="140"/>
      <c r="G159" s="574" t="str">
        <f t="array" ref="G159">INDEX(E164:E169,MATCH(D159&amp;D160,C164:C169&amp;D164:D169,0))&amp;"/"&amp;INDEX(F164:F169,MATCH(D159&amp;D160,C164:C169&amp;D164:D169,0))</f>
        <v>/</v>
      </c>
      <c r="H159" s="575"/>
      <c r="I159" s="574" t="str">
        <f t="array" ref="I159">INDEX(E164:E169,MATCH(D159&amp;D161,C164:C169&amp;D164:D169,0))&amp;"/"&amp;INDEX(F164:F169,MATCH(D159&amp;D161,C164:C169&amp;D164:D169,0))</f>
        <v>/</v>
      </c>
      <c r="J159" s="575"/>
      <c r="K159" s="574" t="str">
        <f t="array" ref="K159">INDEX(E164:E169,MATCH(D159&amp;D162,C164:C169&amp;D164:D169,0))&amp;"/"&amp;INDEX(F164:F169,MATCH(D159&amp;D162,C164:C169&amp;D164:D169,0))</f>
        <v>/</v>
      </c>
      <c r="L159" s="575"/>
      <c r="M159" s="141" t="str">
        <f>IF(ISBLANK(partije!$J$2),"",COUNTIFS(C164:C169,D159,E164:E169,3)+COUNTIFS(D164:D169,D159,F164:F169,3))</f>
        <v/>
      </c>
      <c r="N159" s="141" t="str">
        <f>IF(ISBLANK(partije!$J$2),"",COUNTIFS(C164:C169,D159,E164:E169,"&lt;3")+COUNTIFS(D164:D169,D159,F164:F169,"&lt;3"))</f>
        <v/>
      </c>
      <c r="O159" s="247"/>
      <c r="P159" s="131">
        <v>1</v>
      </c>
      <c r="Q159" s="88" t="e">
        <f>IF(ISBLANK(D159),"*",INDEX(D159:D162,MATCH(P159,O159:O162,0)))</f>
        <v>#N/A</v>
      </c>
      <c r="R159" s="89"/>
    </row>
    <row r="160" spans="1:20" ht="13.5" customHeight="1">
      <c r="A160" s="81">
        <v>2</v>
      </c>
      <c r="B160" s="209">
        <v>122</v>
      </c>
      <c r="C160" s="212" t="s">
        <v>176</v>
      </c>
      <c r="D160" s="546" t="s">
        <v>176</v>
      </c>
      <c r="E160" s="574" t="str">
        <f t="array" ref="E160">INDEX(F164:F169,MATCH(D159&amp;D160,C164:C169&amp;D164:D169,0))&amp;"/"&amp;INDEX(E164:E169,MATCH(D159&amp;D160,C164:C169&amp;D164:D169,0))</f>
        <v>/</v>
      </c>
      <c r="F160" s="575"/>
      <c r="G160" s="139"/>
      <c r="H160" s="140"/>
      <c r="I160" s="574" t="str">
        <f t="array" ref="I160">INDEX(E164:E169,MATCH(D160&amp;D161,C164:C169&amp;D164:D169,0))&amp;"/"&amp;INDEX(F164:F169,MATCH(D160&amp;D161,C164:C169&amp;D164:D169,0))</f>
        <v>/</v>
      </c>
      <c r="J160" s="575"/>
      <c r="K160" s="574" t="str">
        <f t="array" ref="K160">INDEX(E164:E169,MATCH(D160&amp;D162,C164:C169&amp;D164:D169,0))&amp;"/"&amp;INDEX(F164:F169,MATCH(D160&amp;D162,C164:C169&amp;D164:D169,0))</f>
        <v>/</v>
      </c>
      <c r="L160" s="575"/>
      <c r="M160" s="141" t="str">
        <f>IF(ISBLANK(partije!$J$2),"",COUNTIFS(C164:C169,D160,E164:E169,3)+COUNTIFS(D164:D169,D160,F164:F169,3))</f>
        <v/>
      </c>
      <c r="N160" s="141" t="str">
        <f>IF(ISBLANK(partije!$J$2),"",COUNTIFS(C164:C169,D160,E164:E169,"&lt;3")+COUNTIFS(D164:D169,D160,F164:F169,"&lt;3"))</f>
        <v/>
      </c>
      <c r="O160" s="247"/>
      <c r="P160" s="131">
        <v>2</v>
      </c>
      <c r="Q160" s="90" t="e">
        <f>IF(ISBLANK(D160),"*",INDEX(D159:D162,MATCH(P160,O159:O162,0)))</f>
        <v>#N/A</v>
      </c>
      <c r="R160" s="91"/>
    </row>
    <row r="161" spans="1:20" ht="13.5" customHeight="1">
      <c r="A161" s="81">
        <v>3</v>
      </c>
      <c r="B161" s="209">
        <v>123</v>
      </c>
      <c r="C161" s="212" t="s">
        <v>176</v>
      </c>
      <c r="D161" s="546" t="s">
        <v>176</v>
      </c>
      <c r="E161" s="574" t="str">
        <f t="array" ref="E161">INDEX(F164:F169,MATCH(D159&amp;D161,C164:C169&amp;D164:D169,0))&amp;"/"&amp;INDEX(E164:E169,MATCH(D159&amp;D161,C164:C169&amp;D164:D169,0))</f>
        <v>/</v>
      </c>
      <c r="F161" s="575"/>
      <c r="G161" s="574" t="str">
        <f t="array" ref="G161">INDEX(F164:F169,MATCH(D160&amp;D161,C164:C169&amp;D164:D169,0))&amp;"/"&amp;INDEX(E164:E169,MATCH(D160&amp;D161,C164:C169&amp;D164:D169,0))</f>
        <v>/</v>
      </c>
      <c r="H161" s="575"/>
      <c r="I161" s="139"/>
      <c r="J161" s="140"/>
      <c r="K161" s="574" t="str">
        <f t="array" ref="K161">INDEX(E164:E169,MATCH(D161&amp;D162,C164:C169&amp;D164:D169,0))&amp;"/"&amp;INDEX(F164:F169,MATCH(D161&amp;D162,C164:C169&amp;D164:D169,0))</f>
        <v>/</v>
      </c>
      <c r="L161" s="575"/>
      <c r="M161" s="141" t="str">
        <f>IF(ISBLANK(partije!$J$2),"",COUNTIFS(C164:C169,D161,E164:E169,3)+COUNTIFS(D164:D169,D161,F164:F169,3))</f>
        <v/>
      </c>
      <c r="N161" s="141" t="str">
        <f>IF(ISBLANK(partije!$J$2),"",COUNTIFS(C164:C169,D161,E164:E169,"&lt;3")+COUNTIFS(D164:D169,D161,F164:F169,"&lt;3"))</f>
        <v/>
      </c>
      <c r="O161" s="247"/>
      <c r="P161" s="131">
        <v>3</v>
      </c>
      <c r="Q161" s="90" t="e">
        <f>IF(ISBLANK(D161),"*",INDEX(D159:D162,MATCH(P161,O159:O162,0)))</f>
        <v>#N/A</v>
      </c>
      <c r="R161" s="91"/>
    </row>
    <row r="162" spans="1:20" ht="13.5" customHeight="1">
      <c r="A162" s="82">
        <v>4</v>
      </c>
      <c r="B162" s="210">
        <v>124</v>
      </c>
      <c r="C162" s="213" t="s">
        <v>176</v>
      </c>
      <c r="D162" s="547" t="s">
        <v>176</v>
      </c>
      <c r="E162" s="576" t="str">
        <f t="array" ref="E162">INDEX(F164:F169,MATCH(D159&amp;D162,C164:C169&amp;D164:D169,0))&amp;"/"&amp;INDEX(E164:E169,MATCH(D159&amp;D162,C164:C169&amp;D164:D169,0))</f>
        <v>/</v>
      </c>
      <c r="F162" s="577"/>
      <c r="G162" s="576" t="str">
        <f t="array" ref="G162">INDEX(F164:F169,MATCH(D160&amp;D162,C164:C169&amp;D164:D169,0))&amp;"/"&amp;INDEX(E164:E169,MATCH(D160&amp;D162,C164:C169&amp;D164:D169,0))</f>
        <v>/</v>
      </c>
      <c r="H162" s="577"/>
      <c r="I162" s="576" t="str">
        <f t="array" ref="I162">INDEX(F164:F169,MATCH(D161&amp;D162,C164:C169&amp;D164:D169,0))&amp;"/"&amp;INDEX(E164:E169,MATCH(D161&amp;D162,C164:C169&amp;D164:D169,0))</f>
        <v>/</v>
      </c>
      <c r="J162" s="577"/>
      <c r="K162" s="139"/>
      <c r="L162" s="140"/>
      <c r="M162" s="143" t="str">
        <f>IF(ISBLANK(partije!$J$2),"",COUNTIFS(C164:C169,D162,E164:E169,3)+COUNTIFS(D164:D169,D162,F164:F169,3))</f>
        <v/>
      </c>
      <c r="N162" s="143" t="str">
        <f>IF(ISBLANK(partije!$J$2),"",COUNTIFS(C164:C169,D162,E164:E169,"&lt;3")+COUNTIFS(D164:D169,D162,F164:F169,"&lt;3"))</f>
        <v/>
      </c>
      <c r="O162" s="248"/>
      <c r="P162" s="131">
        <v>4</v>
      </c>
      <c r="Q162" s="90" t="e">
        <f>IF(ISBLANK(D162),"*",INDEX(D159:D162,MATCH(P162,O159:O162,0)))</f>
        <v>#N/A</v>
      </c>
      <c r="R162" s="91"/>
    </row>
    <row r="163" spans="1:20" ht="13.5" customHeight="1">
      <c r="A163" s="567"/>
      <c r="B163" s="567"/>
      <c r="C163" s="169"/>
      <c r="E163" s="568" t="s">
        <v>10</v>
      </c>
      <c r="F163" s="568"/>
      <c r="G163" s="569" t="s">
        <v>11</v>
      </c>
      <c r="H163" s="569"/>
      <c r="I163" s="570" t="s">
        <v>4</v>
      </c>
      <c r="J163" s="570"/>
      <c r="K163" s="578" t="s">
        <v>12</v>
      </c>
      <c r="L163" s="578"/>
      <c r="M163" s="197" t="s">
        <v>5</v>
      </c>
      <c r="N163" s="197" t="s">
        <v>6</v>
      </c>
      <c r="O163" s="198" t="s">
        <v>8</v>
      </c>
      <c r="P163" s="199" t="s">
        <v>9</v>
      </c>
      <c r="Q163" s="13"/>
      <c r="R163" s="13"/>
      <c r="S163" s="579" t="s">
        <v>125</v>
      </c>
      <c r="T163" s="579"/>
    </row>
    <row r="164" spans="1:20" ht="13.5" customHeight="1">
      <c r="A164" s="95" t="str">
        <f>IF(ISBLANK(partije!D24),"",partije!D24)</f>
        <v/>
      </c>
      <c r="B164" s="96" t="str">
        <f>IF(ISBLANK(partije!E24),"",partije!E24)</f>
        <v/>
      </c>
      <c r="C164" s="147" t="str">
        <f>INDEX(D159:D162,MATCH(S164,A159:A162,0))</f>
        <v xml:space="preserve"> </v>
      </c>
      <c r="D164" s="175" t="str">
        <f>INDEX(D159:D162,MATCH(T164,A159:A162,0))</f>
        <v xml:space="preserve"> </v>
      </c>
      <c r="E164" s="148" t="str">
        <f>IF(ISBLANK(partije!J24),"",partije!J24)</f>
        <v/>
      </c>
      <c r="F164" s="148" t="str">
        <f>IF(ISBLANK(partije!K24),"",partije!K24)</f>
        <v/>
      </c>
      <c r="G164" s="580" t="str">
        <f>IF(ISBLANK(partije!L24),"",partije!L24)</f>
        <v/>
      </c>
      <c r="H164" s="580"/>
      <c r="I164" s="580" t="str">
        <f>IF(ISBLANK(partije!M24),"",partije!M24)</f>
        <v/>
      </c>
      <c r="J164" s="580"/>
      <c r="K164" s="580" t="str">
        <f>IF(ISBLANK(partije!N24),"",partije!N24)</f>
        <v/>
      </c>
      <c r="L164" s="580" t="str">
        <f>IF(ISBLANK(partije!M24),"",partije!M24)</f>
        <v/>
      </c>
      <c r="M164" s="150" t="str">
        <f>IF(ISBLANK(partije!O24),"",partije!O24)</f>
        <v/>
      </c>
      <c r="N164" s="149" t="str">
        <f>IF(ISBLANK(partije!P24),"",partije!P24)</f>
        <v/>
      </c>
      <c r="O164" s="149" t="str">
        <f>IF(ISBLANK(partije!Q24),"",partije!Q24)</f>
        <v/>
      </c>
      <c r="P164" s="151" t="str">
        <f>IF(ISBLANK(partije!R24),"",partije!R24)</f>
        <v/>
      </c>
      <c r="Q164" s="444" t="str">
        <f>IF(ISBLANK(partije!$D$24),"",partije!$D$24)</f>
        <v/>
      </c>
      <c r="R164" s="445" t="str">
        <f>IF(ISBLANK(partije!$E$24),"","sto "&amp;partije!$E$24)</f>
        <v/>
      </c>
      <c r="S164" s="92">
        <f>$S$10</f>
        <v>1</v>
      </c>
      <c r="T164" s="84">
        <f>$T$10</f>
        <v>3</v>
      </c>
    </row>
    <row r="165" spans="1:20" ht="13.5" customHeight="1">
      <c r="A165" s="97" t="str">
        <f>IF(ISBLANK(partije!D25),"",partije!D25)</f>
        <v/>
      </c>
      <c r="B165" s="98" t="str">
        <f>IF(ISBLANK(partije!E25),"",partije!E25)</f>
        <v/>
      </c>
      <c r="C165" s="152" t="str">
        <f>INDEX(D159:D162,MATCH(S165,A159:A162,0))</f>
        <v xml:space="preserve"> </v>
      </c>
      <c r="D165" s="548" t="s">
        <v>176</v>
      </c>
      <c r="E165" s="153" t="str">
        <f>IF(ISBLANK(partije!J25),"",partije!J25)</f>
        <v/>
      </c>
      <c r="F165" s="153" t="str">
        <f>IF(ISBLANK(partije!K25),"",partije!K25)</f>
        <v/>
      </c>
      <c r="G165" s="581" t="str">
        <f>IF(ISBLANK(partije!L25),"",partije!L25)</f>
        <v/>
      </c>
      <c r="H165" s="581"/>
      <c r="I165" s="581" t="str">
        <f>IF(ISBLANK(partije!M25),"",partije!M25)</f>
        <v/>
      </c>
      <c r="J165" s="581"/>
      <c r="K165" s="581" t="str">
        <f>IF(ISBLANK(partije!N25),"",partije!N25)</f>
        <v/>
      </c>
      <c r="L165" s="581" t="str">
        <f>IF(ISBLANK(partije!M25),"",partije!M25)</f>
        <v/>
      </c>
      <c r="M165" s="155" t="str">
        <f>IF(ISBLANK(partije!O25),"",partije!O25)</f>
        <v/>
      </c>
      <c r="N165" s="154" t="str">
        <f>IF(ISBLANK(partije!P25),"",partije!P25)</f>
        <v/>
      </c>
      <c r="O165" s="154" t="str">
        <f>IF(ISBLANK(partije!Q25),"",partije!Q25)</f>
        <v/>
      </c>
      <c r="P165" s="156" t="str">
        <f>IF(ISBLANK(partije!R25),"",partije!R25)</f>
        <v/>
      </c>
      <c r="Q165" s="444" t="str">
        <f>IF(ISBLANK(partije!$D$25),"",partije!$D$25)</f>
        <v/>
      </c>
      <c r="R165" s="445" t="str">
        <f>IF(ISBLANK(partije!$E$25),"","sto "&amp;partije!$E$25)</f>
        <v/>
      </c>
      <c r="S165" s="93">
        <f>$S$11</f>
        <v>2</v>
      </c>
      <c r="T165" s="85">
        <f>$T$11</f>
        <v>4</v>
      </c>
    </row>
    <row r="166" spans="1:20" ht="13.5" customHeight="1">
      <c r="A166" s="97" t="str">
        <f>IF(ISBLANK(partije!D90),"",partije!D90)</f>
        <v/>
      </c>
      <c r="B166" s="98" t="str">
        <f>IF(ISBLANK(partije!E90),"",partije!E90)</f>
        <v/>
      </c>
      <c r="C166" s="152" t="str">
        <f>INDEX(D159:D162,MATCH(S166,A159:A162,0))</f>
        <v xml:space="preserve"> </v>
      </c>
      <c r="D166" s="176" t="str">
        <f>INDEX(D159:D162,MATCH(T166,A159:A162,0))</f>
        <v xml:space="preserve"> </v>
      </c>
      <c r="E166" s="153" t="str">
        <f>IF(ISBLANK(partije!J90),"",partije!J90)</f>
        <v/>
      </c>
      <c r="F166" s="153" t="str">
        <f>IF(ISBLANK(partije!K90),"",partije!K90)</f>
        <v/>
      </c>
      <c r="G166" s="581" t="str">
        <f>IF(ISBLANK(partije!L90),"",partije!L90)</f>
        <v/>
      </c>
      <c r="H166" s="581"/>
      <c r="I166" s="581" t="str">
        <f>IF(ISBLANK(partije!M90),"",partije!M90)</f>
        <v/>
      </c>
      <c r="J166" s="581"/>
      <c r="K166" s="581" t="str">
        <f>IF(ISBLANK(partije!N90),"",partije!N90)</f>
        <v/>
      </c>
      <c r="L166" s="581" t="str">
        <f>IF(ISBLANK(partije!M90),"",partije!M90)</f>
        <v/>
      </c>
      <c r="M166" s="155" t="str">
        <f>IF(ISBLANK(partije!O90),"",partije!O90)</f>
        <v/>
      </c>
      <c r="N166" s="154" t="str">
        <f>IF(ISBLANK(partije!P90),"",partije!P90)</f>
        <v/>
      </c>
      <c r="O166" s="154" t="str">
        <f>IF(ISBLANK(partije!Q90),"",partije!Q90)</f>
        <v/>
      </c>
      <c r="P166" s="156" t="str">
        <f>IF(ISBLANK(partije!R90),"",partije!R90)</f>
        <v/>
      </c>
      <c r="Q166" s="444" t="str">
        <f>IF(ISBLANK(partije!$D$90),"",partije!$D$90)</f>
        <v/>
      </c>
      <c r="R166" s="445" t="str">
        <f>IF(ISBLANK(partije!$E$90),"","sto "&amp;partije!$E$90)</f>
        <v/>
      </c>
      <c r="S166" s="93">
        <f>$S$12</f>
        <v>1</v>
      </c>
      <c r="T166" s="85">
        <f>$T$12</f>
        <v>2</v>
      </c>
    </row>
    <row r="167" spans="1:20" ht="13.5" customHeight="1">
      <c r="A167" s="97" t="str">
        <f>IF(ISBLANK(partije!D91),"",partije!D91)</f>
        <v/>
      </c>
      <c r="B167" s="98" t="str">
        <f>IF(ISBLANK(partije!E91),"",partije!E91)</f>
        <v/>
      </c>
      <c r="C167" s="152" t="str">
        <f>INDEX(D159:D162,MATCH(S167,A159:A162,0))</f>
        <v xml:space="preserve"> </v>
      </c>
      <c r="D167" s="176" t="str">
        <f>INDEX(D159:D162,MATCH(T167,A159:A162,0))</f>
        <v xml:space="preserve"> </v>
      </c>
      <c r="E167" s="153" t="str">
        <f>IF(ISBLANK(partije!J91),"",partije!J91)</f>
        <v/>
      </c>
      <c r="F167" s="153" t="str">
        <f>IF(ISBLANK(partije!K91),"",partije!K91)</f>
        <v/>
      </c>
      <c r="G167" s="581" t="str">
        <f>IF(ISBLANK(partije!L91),"",partije!L91)</f>
        <v/>
      </c>
      <c r="H167" s="581"/>
      <c r="I167" s="581" t="str">
        <f>IF(ISBLANK(partije!M91),"",partije!M91)</f>
        <v/>
      </c>
      <c r="J167" s="581"/>
      <c r="K167" s="581" t="str">
        <f>IF(ISBLANK(partije!N91),"",partije!N91)</f>
        <v/>
      </c>
      <c r="L167" s="581" t="str">
        <f>IF(ISBLANK(partije!M91),"",partije!M91)</f>
        <v/>
      </c>
      <c r="M167" s="155" t="str">
        <f>IF(ISBLANK(partije!O91),"",partije!O91)</f>
        <v/>
      </c>
      <c r="N167" s="154" t="str">
        <f>IF(ISBLANK(partije!P91),"",partije!P91)</f>
        <v/>
      </c>
      <c r="O167" s="154" t="str">
        <f>IF(ISBLANK(partije!Q91),"",partije!Q91)</f>
        <v/>
      </c>
      <c r="P167" s="156" t="str">
        <f>IF(ISBLANK(partije!R91),"",partije!R91)</f>
        <v/>
      </c>
      <c r="Q167" s="444" t="str">
        <f>IF(ISBLANK(partije!$D$91),"",partije!$D$91)</f>
        <v/>
      </c>
      <c r="R167" s="445" t="str">
        <f>IF(ISBLANK(partije!$E$91),"","sto "&amp;partije!$E$91)</f>
        <v/>
      </c>
      <c r="S167" s="93">
        <f>$S$13</f>
        <v>3</v>
      </c>
      <c r="T167" s="85">
        <f>$T$13</f>
        <v>4</v>
      </c>
    </row>
    <row r="168" spans="1:20" ht="13.5" customHeight="1">
      <c r="A168" s="97" t="str">
        <f>IF(ISBLANK(partije!D156),"",partije!D156)</f>
        <v/>
      </c>
      <c r="B168" s="98" t="str">
        <f>IF(ISBLANK(partije!E156),"",partije!E156)</f>
        <v/>
      </c>
      <c r="C168" s="152" t="str">
        <f>INDEX(D159:D162,MATCH(S168,A159:A162,0))</f>
        <v xml:space="preserve"> </v>
      </c>
      <c r="D168" s="176" t="str">
        <f>INDEX(D159:D162,MATCH(T168,A159:A162,0))</f>
        <v xml:space="preserve"> </v>
      </c>
      <c r="E168" s="153" t="str">
        <f>IF(ISBLANK(partije!J156),"",partije!J156)</f>
        <v/>
      </c>
      <c r="F168" s="153" t="str">
        <f>IF(ISBLANK(partije!K156),"",partije!K156)</f>
        <v/>
      </c>
      <c r="G168" s="581" t="str">
        <f>IF(ISBLANK(partije!L156),"",partije!L156)</f>
        <v/>
      </c>
      <c r="H168" s="581"/>
      <c r="I168" s="581" t="str">
        <f>IF(ISBLANK(partije!M156),"",partije!M156)</f>
        <v/>
      </c>
      <c r="J168" s="581"/>
      <c r="K168" s="581" t="str">
        <f>IF(ISBLANK(partije!N156),"",partije!N156)</f>
        <v/>
      </c>
      <c r="L168" s="581" t="str">
        <f>IF(ISBLANK(partije!M156),"",partije!M156)</f>
        <v/>
      </c>
      <c r="M168" s="155" t="str">
        <f>IF(ISBLANK(partije!O156),"",partije!O156)</f>
        <v/>
      </c>
      <c r="N168" s="154" t="str">
        <f>IF(ISBLANK(partije!P156),"",partije!P156)</f>
        <v/>
      </c>
      <c r="O168" s="154" t="str">
        <f>IF(ISBLANK(partije!Q156),"",partije!Q156)</f>
        <v/>
      </c>
      <c r="P168" s="156" t="str">
        <f>IF(ISBLANK(partije!R156),"",partije!R156)</f>
        <v/>
      </c>
      <c r="Q168" s="444" t="str">
        <f>IF(ISBLANK(partije!$D$156),"",partije!$D$156)</f>
        <v/>
      </c>
      <c r="R168" s="445" t="str">
        <f>IF(ISBLANK(partije!$E$156),"","sto "&amp;partije!$E$156)</f>
        <v/>
      </c>
      <c r="S168" s="93">
        <f>$S$14</f>
        <v>1</v>
      </c>
      <c r="T168" s="85">
        <f>$T$14</f>
        <v>4</v>
      </c>
    </row>
    <row r="169" spans="1:20" ht="13.5" customHeight="1">
      <c r="A169" s="99" t="str">
        <f>IF(ISBLANK(partije!D157),"",partije!D157)</f>
        <v/>
      </c>
      <c r="B169" s="100" t="str">
        <f>IF(ISBLANK(partije!E157),"",partije!E157)</f>
        <v/>
      </c>
      <c r="C169" s="157" t="str">
        <f>INDEX(D159:D162,MATCH(S169,A159:A162,0))</f>
        <v xml:space="preserve"> </v>
      </c>
      <c r="D169" s="177" t="str">
        <f>INDEX(D159:D162,MATCH(T169,A159:A162,0))</f>
        <v xml:space="preserve"> </v>
      </c>
      <c r="E169" s="158" t="str">
        <f>IF(ISBLANK(partije!J157),"",partije!J157)</f>
        <v/>
      </c>
      <c r="F169" s="158" t="str">
        <f>IF(ISBLANK(partije!K157),"",partije!K157)</f>
        <v/>
      </c>
      <c r="G169" s="571" t="str">
        <f>IF(ISBLANK(partije!L157),"",partije!L157)</f>
        <v/>
      </c>
      <c r="H169" s="571"/>
      <c r="I169" s="571" t="str">
        <f>IF(ISBLANK(partije!M157),"",partije!M157)</f>
        <v/>
      </c>
      <c r="J169" s="571"/>
      <c r="K169" s="571" t="str">
        <f>IF(ISBLANK(partije!N157),"",partije!N157)</f>
        <v/>
      </c>
      <c r="L169" s="571" t="str">
        <f>IF(ISBLANK(partije!M157),"",partije!M157)</f>
        <v/>
      </c>
      <c r="M169" s="160" t="str">
        <f>IF(ISBLANK(partije!O157),"",partije!O157)</f>
        <v/>
      </c>
      <c r="N169" s="159" t="str">
        <f>IF(ISBLANK(partije!P157),"",partije!P157)</f>
        <v/>
      </c>
      <c r="O169" s="159" t="str">
        <f>IF(ISBLANK(partije!Q157),"",partije!Q157)</f>
        <v/>
      </c>
      <c r="P169" s="161" t="str">
        <f>IF(ISBLANK(partije!R157),"",partije!R157)</f>
        <v/>
      </c>
      <c r="Q169" s="444" t="str">
        <f>IF(ISBLANK(partije!$D$157),"",partije!$D$157)</f>
        <v/>
      </c>
      <c r="R169" s="445" t="str">
        <f>IF(ISBLANK(partije!$E$157),"","sto "&amp;partije!$E$157)</f>
        <v/>
      </c>
      <c r="S169" s="94">
        <f>$S$15</f>
        <v>2</v>
      </c>
      <c r="T169" s="86">
        <f>$T$15</f>
        <v>3</v>
      </c>
    </row>
    <row r="171" spans="1:20" ht="13.5" customHeight="1">
      <c r="B171" s="12"/>
      <c r="C171" s="168"/>
      <c r="D171" s="145" t="s">
        <v>38</v>
      </c>
      <c r="E171" s="132"/>
      <c r="F171" s="132"/>
      <c r="G171" s="132"/>
      <c r="H171" s="132"/>
      <c r="I171" s="133"/>
      <c r="J171" s="133"/>
      <c r="K171" s="132"/>
      <c r="L171" s="132"/>
      <c r="M171" s="132"/>
      <c r="N171" s="134"/>
      <c r="O171" s="135"/>
      <c r="P171" s="132"/>
      <c r="Q171" s="13"/>
      <c r="R171" s="13"/>
    </row>
    <row r="172" spans="1:20" ht="13.5" customHeight="1">
      <c r="B172" s="208" t="s">
        <v>0</v>
      </c>
      <c r="C172" s="211"/>
      <c r="D172" s="172" t="s">
        <v>1</v>
      </c>
      <c r="E172" s="572">
        <v>1</v>
      </c>
      <c r="F172" s="572"/>
      <c r="G172" s="572">
        <v>2</v>
      </c>
      <c r="H172" s="572"/>
      <c r="I172" s="573">
        <v>3</v>
      </c>
      <c r="J172" s="573"/>
      <c r="K172" s="572">
        <v>4</v>
      </c>
      <c r="L172" s="572"/>
      <c r="M172" s="136" t="s">
        <v>2</v>
      </c>
      <c r="N172" s="136" t="s">
        <v>3</v>
      </c>
      <c r="O172" s="137" t="s">
        <v>7</v>
      </c>
      <c r="P172" s="138"/>
      <c r="Q172" s="49" t="s">
        <v>61</v>
      </c>
      <c r="R172" s="50"/>
    </row>
    <row r="173" spans="1:20" ht="13.5" customHeight="1">
      <c r="A173" s="81">
        <v>1</v>
      </c>
      <c r="B173" s="209">
        <v>131</v>
      </c>
      <c r="C173" s="212" t="str">
        <f>IF(ISNA(MATCH(B173,spisak!$F$4:$F$260,0)),"",INDEX(spisak!$C$4:$C$260,MATCH(B173,spisak!$F$4:$F$260,0)))</f>
        <v/>
      </c>
      <c r="D173" s="173" t="str">
        <f>IF(ISNA(MATCH(B173,spisak!$F$4:$F$260,0)),"bye",INDEX(spisak!$B$4:$B$260,MATCH(B173,spisak!$F$4:$F$260,0)))</f>
        <v>bye</v>
      </c>
      <c r="E173" s="139"/>
      <c r="F173" s="140"/>
      <c r="G173" s="574" t="str">
        <f t="array" ref="G173">INDEX(E178:E183,MATCH(D173&amp;D174,C178:C183&amp;D178:D183,0))&amp;"/"&amp;INDEX(F178:F183,MATCH(D173&amp;D174,C178:C183&amp;D178:D183,0))</f>
        <v>/</v>
      </c>
      <c r="H173" s="575"/>
      <c r="I173" s="574" t="str">
        <f t="array" ref="I173">INDEX(E178:E183,MATCH(D173&amp;D175,C178:C183&amp;D178:D183,0))&amp;"/"&amp;INDEX(F178:F183,MATCH(D173&amp;D175,C178:C183&amp;D178:D183,0))</f>
        <v>/</v>
      </c>
      <c r="J173" s="575"/>
      <c r="K173" s="574" t="str">
        <f t="array" ref="K173">INDEX(E178:E183,MATCH(D173&amp;D176,C178:C183&amp;D178:D183,0))&amp;"/"&amp;INDEX(F178:F183,MATCH(D173&amp;D176,C178:C183&amp;D178:D183,0))</f>
        <v>/</v>
      </c>
      <c r="L173" s="575"/>
      <c r="M173" s="141" t="str">
        <f>IF(ISBLANK(partije!$J$2),"",COUNTIFS(C178:C183,D173,E178:E183,3)+COUNTIFS(D178:D183,D173,F178:F183,3))</f>
        <v/>
      </c>
      <c r="N173" s="141" t="str">
        <f>IF(ISBLANK(partije!$J$2),"",COUNTIFS(C178:C183,D173,E178:E183,"&lt;3")+COUNTIFS(D178:D183,D173,F178:F183,"&lt;3"))</f>
        <v/>
      </c>
      <c r="O173" s="247"/>
      <c r="P173" s="131">
        <v>1</v>
      </c>
      <c r="Q173" s="88" t="e">
        <f>IF(ISBLANK(D173),"*",INDEX(D173:D176,MATCH(P173,O173:O176,0)))</f>
        <v>#N/A</v>
      </c>
      <c r="R173" s="89"/>
    </row>
    <row r="174" spans="1:20" ht="13.5" customHeight="1">
      <c r="A174" s="81">
        <v>2</v>
      </c>
      <c r="B174" s="209">
        <v>132</v>
      </c>
      <c r="C174" s="212" t="str">
        <f>IF(ISNA(MATCH(B174,spisak!$F$4:$F$260,0)),"",INDEX(spisak!$C$4:$C$260,MATCH(B174,spisak!$F$4:$F$260,0)))</f>
        <v/>
      </c>
      <c r="D174" s="173" t="str">
        <f>IF(ISNA(MATCH(B174,spisak!$F$4:$F$260,0)),"bye",INDEX(spisak!$B$4:$B$260,MATCH(B174,spisak!$F$4:$F$260,0)))</f>
        <v>bye</v>
      </c>
      <c r="E174" s="574" t="str">
        <f t="array" ref="E174">INDEX(F178:F183,MATCH(D173&amp;D174,C178:C183&amp;D178:D183,0))&amp;"/"&amp;INDEX(E178:E183,MATCH(D173&amp;D174,C178:C183&amp;D178:D183,0))</f>
        <v>/</v>
      </c>
      <c r="F174" s="575"/>
      <c r="G174" s="139"/>
      <c r="H174" s="140"/>
      <c r="I174" s="574" t="str">
        <f t="array" ref="I174">INDEX(E178:E183,MATCH(D174&amp;D175,C178:C183&amp;D178:D183,0))&amp;"/"&amp;INDEX(F178:F183,MATCH(D174&amp;D175,C178:C183&amp;D178:D183,0))</f>
        <v>/</v>
      </c>
      <c r="J174" s="575"/>
      <c r="K174" s="574" t="str">
        <f t="array" ref="K174">INDEX(E178:E183,MATCH(D174&amp;D176,C178:C183&amp;D178:D183,0))&amp;"/"&amp;INDEX(F178:F183,MATCH(D174&amp;D176,C178:C183&amp;D178:D183,0))</f>
        <v>/</v>
      </c>
      <c r="L174" s="575"/>
      <c r="M174" s="141" t="str">
        <f>IF(ISBLANK(partije!$J$2),"",COUNTIFS(C178:C183,D174,E178:E183,3)+COUNTIFS(D178:D183,D174,F178:F183,3))</f>
        <v/>
      </c>
      <c r="N174" s="141" t="str">
        <f>IF(ISBLANK(partije!$J$2),"",COUNTIFS(C178:C183,D174,E178:E183,"&lt;3")+COUNTIFS(D178:D183,D174,F178:F183,"&lt;3"))</f>
        <v/>
      </c>
      <c r="O174" s="247"/>
      <c r="P174" s="131">
        <v>2</v>
      </c>
      <c r="Q174" s="90" t="e">
        <f>IF(ISBLANK(D174),"*",INDEX(D173:D176,MATCH(P174,O173:O176,0)))</f>
        <v>#N/A</v>
      </c>
      <c r="R174" s="91"/>
    </row>
    <row r="175" spans="1:20" ht="13.5" customHeight="1">
      <c r="A175" s="81">
        <v>3</v>
      </c>
      <c r="B175" s="209">
        <v>133</v>
      </c>
      <c r="C175" s="212" t="str">
        <f>IF(ISNA(MATCH(B175,spisak!$F$4:$F$260,0)),"",INDEX(spisak!$C$4:$C$260,MATCH(B175,spisak!$F$4:$F$260,0)))</f>
        <v/>
      </c>
      <c r="D175" s="173" t="str">
        <f>IF(ISNA(MATCH(B175,spisak!$F$4:$F$260,0)),"bye",INDEX(spisak!$B$4:$B$260,MATCH(B175,spisak!$F$4:$F$260,0)))</f>
        <v>bye</v>
      </c>
      <c r="E175" s="574" t="str">
        <f t="array" ref="E175">INDEX(F178:F183,MATCH(D173&amp;D175,C178:C183&amp;D178:D183,0))&amp;"/"&amp;INDEX(E178:E183,MATCH(D173&amp;D175,C178:C183&amp;D178:D183,0))</f>
        <v>/</v>
      </c>
      <c r="F175" s="575"/>
      <c r="G175" s="574" t="str">
        <f t="array" ref="G175">INDEX(F178:F183,MATCH(D174&amp;D175,C178:C183&amp;D178:D183,0))&amp;"/"&amp;INDEX(E178:E183,MATCH(D174&amp;D175,C178:C183&amp;D178:D183,0))</f>
        <v>/</v>
      </c>
      <c r="H175" s="575"/>
      <c r="I175" s="139"/>
      <c r="J175" s="140"/>
      <c r="K175" s="574" t="str">
        <f t="array" ref="K175">INDEX(E178:E183,MATCH(D175&amp;D176,C178:C183&amp;D178:D183,0))&amp;"/"&amp;INDEX(F178:F183,MATCH(D175&amp;D176,C178:C183&amp;D178:D183,0))</f>
        <v>/</v>
      </c>
      <c r="L175" s="575"/>
      <c r="M175" s="141" t="str">
        <f>IF(ISBLANK(partije!$J$2),"",COUNTIFS(C178:C183,D175,E178:E183,3)+COUNTIFS(D178:D183,D175,F178:F183,3))</f>
        <v/>
      </c>
      <c r="N175" s="141" t="str">
        <f>IF(ISBLANK(partije!$J$2),"",COUNTIFS(C178:C183,D175,E178:E183,"&lt;3")+COUNTIFS(D178:D183,D175,F178:F183,"&lt;3"))</f>
        <v/>
      </c>
      <c r="O175" s="247"/>
      <c r="P175" s="131">
        <v>3</v>
      </c>
      <c r="Q175" s="90" t="e">
        <f>IF(ISBLANK(D175),"*",INDEX(D173:D176,MATCH(P175,O173:O176,0)))</f>
        <v>#N/A</v>
      </c>
      <c r="R175" s="91"/>
    </row>
    <row r="176" spans="1:20" ht="13.5" customHeight="1">
      <c r="A176" s="82">
        <v>4</v>
      </c>
      <c r="B176" s="210">
        <v>134</v>
      </c>
      <c r="C176" s="213" t="str">
        <f>IF(ISNA(MATCH(B176,spisak!$F$4:$F$260,0)),"",INDEX(spisak!$C$4:$C$260,MATCH(B176,spisak!$F$4:$F$260,0)))</f>
        <v/>
      </c>
      <c r="D176" s="174" t="str">
        <f>IF(ISNA(MATCH(B176,spisak!$F$4:$F$260,0)),"bye",INDEX(spisak!$B$4:$B$260,MATCH(B176,spisak!$F$4:$F$260,0)))</f>
        <v>bye</v>
      </c>
      <c r="E176" s="576" t="str">
        <f t="array" ref="E176">INDEX(F178:F183,MATCH(D173&amp;D176,C178:C183&amp;D178:D183,0))&amp;"/"&amp;INDEX(E178:E183,MATCH(D173&amp;D176,C178:C183&amp;D178:D183,0))</f>
        <v>/</v>
      </c>
      <c r="F176" s="577"/>
      <c r="G176" s="576" t="str">
        <f t="array" ref="G176">INDEX(F178:F183,MATCH(D174&amp;D176,C178:C183&amp;D178:D183,0))&amp;"/"&amp;INDEX(E178:E183,MATCH(D174&amp;D176,C178:C183&amp;D178:D183,0))</f>
        <v>/</v>
      </c>
      <c r="H176" s="577"/>
      <c r="I176" s="576" t="str">
        <f t="array" ref="I176">INDEX(F178:F183,MATCH(D175&amp;D176,C178:C183&amp;D178:D183,0))&amp;"/"&amp;INDEX(E178:E183,MATCH(D175&amp;D176,C178:C183&amp;D178:D183,0))</f>
        <v>/</v>
      </c>
      <c r="J176" s="577"/>
      <c r="K176" s="139"/>
      <c r="L176" s="140"/>
      <c r="M176" s="143" t="str">
        <f>IF(ISBLANK(partije!$J$2),"",COUNTIFS(C178:C183,D176,E178:E183,3)+COUNTIFS(D178:D183,D176,F178:F183,3))</f>
        <v/>
      </c>
      <c r="N176" s="143" t="str">
        <f>IF(ISBLANK(partije!$J$2),"",COUNTIFS(C178:C183,D176,E178:E183,"&lt;3")+COUNTIFS(D178:D183,D176,F178:F183,"&lt;3"))</f>
        <v/>
      </c>
      <c r="O176" s="248"/>
      <c r="P176" s="131">
        <v>4</v>
      </c>
      <c r="Q176" s="90" t="e">
        <f>IF(ISBLANK(D176),"*",INDEX(D173:D176,MATCH(P176,O173:O176,0)))</f>
        <v>#N/A</v>
      </c>
      <c r="R176" s="91"/>
    </row>
    <row r="177" spans="1:20" ht="13.5" customHeight="1">
      <c r="A177" s="567"/>
      <c r="B177" s="567"/>
      <c r="C177" s="169"/>
      <c r="E177" s="568" t="s">
        <v>10</v>
      </c>
      <c r="F177" s="568"/>
      <c r="G177" s="569" t="s">
        <v>11</v>
      </c>
      <c r="H177" s="569"/>
      <c r="I177" s="570" t="s">
        <v>4</v>
      </c>
      <c r="J177" s="570"/>
      <c r="K177" s="578" t="s">
        <v>12</v>
      </c>
      <c r="L177" s="578"/>
      <c r="M177" s="197" t="s">
        <v>5</v>
      </c>
      <c r="N177" s="197" t="s">
        <v>6</v>
      </c>
      <c r="O177" s="198" t="s">
        <v>8</v>
      </c>
      <c r="P177" s="199" t="s">
        <v>9</v>
      </c>
      <c r="Q177" s="13"/>
      <c r="R177" s="13"/>
      <c r="S177" s="579" t="s">
        <v>125</v>
      </c>
      <c r="T177" s="579"/>
    </row>
    <row r="178" spans="1:20" ht="13.5" customHeight="1">
      <c r="A178" s="95" t="str">
        <f>IF(ISBLANK(partije!D26),"",partije!D26)</f>
        <v/>
      </c>
      <c r="B178" s="96" t="str">
        <f>IF(ISBLANK(partije!E26),"",partije!E26)</f>
        <v/>
      </c>
      <c r="C178" s="147" t="str">
        <f>INDEX(D173:D176,MATCH(S178,A173:A176,0))</f>
        <v>bye</v>
      </c>
      <c r="D178" s="175" t="str">
        <f>INDEX(D173:D176,MATCH(T178,A173:A176,0))</f>
        <v>bye</v>
      </c>
      <c r="E178" s="148" t="str">
        <f>IF(ISBLANK(partije!J26),"",partije!J26)</f>
        <v/>
      </c>
      <c r="F178" s="148" t="str">
        <f>IF(ISBLANK(partije!K26),"",partije!K26)</f>
        <v/>
      </c>
      <c r="G178" s="580" t="str">
        <f>IF(ISBLANK(partije!L26),"",partije!L26)</f>
        <v/>
      </c>
      <c r="H178" s="580"/>
      <c r="I178" s="580" t="str">
        <f>IF(ISBLANK(partije!M26),"",partije!M26)</f>
        <v/>
      </c>
      <c r="J178" s="580"/>
      <c r="K178" s="580" t="str">
        <f>IF(ISBLANK(partije!N26),"",partije!N26)</f>
        <v/>
      </c>
      <c r="L178" s="580" t="str">
        <f>IF(ISBLANK(partije!M26),"",partije!M26)</f>
        <v/>
      </c>
      <c r="M178" s="150" t="str">
        <f>IF(ISBLANK(partije!O26),"",partije!O26)</f>
        <v/>
      </c>
      <c r="N178" s="149" t="str">
        <f>IF(ISBLANK(partije!P26),"",partije!P26)</f>
        <v/>
      </c>
      <c r="O178" s="149" t="str">
        <f>IF(ISBLANK(partije!Q26),"",partije!Q26)</f>
        <v/>
      </c>
      <c r="P178" s="151" t="str">
        <f>IF(ISBLANK(partije!R26),"",partije!R26)</f>
        <v/>
      </c>
      <c r="Q178" s="444" t="str">
        <f>IF(ISBLANK(partije!$D$26),"",partije!$D$26)</f>
        <v/>
      </c>
      <c r="R178" s="445" t="str">
        <f>IF(ISBLANK(partije!$E$26),"","sto "&amp;partije!$E$26)</f>
        <v/>
      </c>
      <c r="S178" s="92">
        <f>$S$10</f>
        <v>1</v>
      </c>
      <c r="T178" s="84">
        <f>$T$10</f>
        <v>3</v>
      </c>
    </row>
    <row r="179" spans="1:20" ht="13.5" customHeight="1">
      <c r="A179" s="97" t="str">
        <f>IF(ISBLANK(partije!D27),"",partije!D27)</f>
        <v/>
      </c>
      <c r="B179" s="98" t="str">
        <f>IF(ISBLANK(partije!E27),"",partije!E27)</f>
        <v/>
      </c>
      <c r="C179" s="152" t="str">
        <f>INDEX(D173:D176,MATCH(S179,A173:A176,0))</f>
        <v>bye</v>
      </c>
      <c r="D179" s="176" t="str">
        <f>INDEX(D173:D176,MATCH(T179,A173:A176,0))</f>
        <v>bye</v>
      </c>
      <c r="E179" s="153" t="str">
        <f>IF(ISBLANK(partije!J27),"",partije!J27)</f>
        <v/>
      </c>
      <c r="F179" s="153" t="str">
        <f>IF(ISBLANK(partije!K27),"",partije!K27)</f>
        <v/>
      </c>
      <c r="G179" s="581" t="str">
        <f>IF(ISBLANK(partije!L27),"",partije!L27)</f>
        <v/>
      </c>
      <c r="H179" s="581"/>
      <c r="I179" s="581" t="str">
        <f>IF(ISBLANK(partije!M27),"",partije!M27)</f>
        <v/>
      </c>
      <c r="J179" s="581"/>
      <c r="K179" s="581" t="str">
        <f>IF(ISBLANK(partije!N27),"",partije!N27)</f>
        <v/>
      </c>
      <c r="L179" s="581" t="str">
        <f>IF(ISBLANK(partije!M27),"",partije!M27)</f>
        <v/>
      </c>
      <c r="M179" s="155" t="str">
        <f>IF(ISBLANK(partije!O27),"",partije!O27)</f>
        <v/>
      </c>
      <c r="N179" s="154" t="str">
        <f>IF(ISBLANK(partije!P27),"",partije!P27)</f>
        <v/>
      </c>
      <c r="O179" s="154" t="str">
        <f>IF(ISBLANK(partije!Q27),"",partije!Q27)</f>
        <v/>
      </c>
      <c r="P179" s="156" t="str">
        <f>IF(ISBLANK(partije!R27),"",partije!R27)</f>
        <v/>
      </c>
      <c r="Q179" s="444" t="str">
        <f>IF(ISBLANK(partije!$D$27),"",partije!$D$27)</f>
        <v/>
      </c>
      <c r="R179" s="445" t="str">
        <f>IF(ISBLANK(partije!$E$27),"","sto "&amp;partije!$E$27)</f>
        <v/>
      </c>
      <c r="S179" s="93">
        <f>$S$11</f>
        <v>2</v>
      </c>
      <c r="T179" s="85">
        <f>$T$11</f>
        <v>4</v>
      </c>
    </row>
    <row r="180" spans="1:20" ht="13.5" customHeight="1">
      <c r="A180" s="97" t="str">
        <f>IF(ISBLANK(partije!D92),"",partije!D92)</f>
        <v/>
      </c>
      <c r="B180" s="98" t="str">
        <f>IF(ISBLANK(partije!E92),"",partije!E92)</f>
        <v/>
      </c>
      <c r="C180" s="152" t="str">
        <f>INDEX(D173:D176,MATCH(S180,A173:A176,0))</f>
        <v>bye</v>
      </c>
      <c r="D180" s="176" t="str">
        <f>INDEX(D173:D176,MATCH(T180,A173:A176,0))</f>
        <v>bye</v>
      </c>
      <c r="E180" s="153" t="str">
        <f>IF(ISBLANK(partije!J92),"",partije!J92)</f>
        <v/>
      </c>
      <c r="F180" s="153" t="str">
        <f>IF(ISBLANK(partije!K92),"",partije!K92)</f>
        <v/>
      </c>
      <c r="G180" s="581" t="str">
        <f>IF(ISBLANK(partije!L92),"",partije!L92)</f>
        <v/>
      </c>
      <c r="H180" s="581"/>
      <c r="I180" s="581" t="str">
        <f>IF(ISBLANK(partije!M92),"",partije!M92)</f>
        <v/>
      </c>
      <c r="J180" s="581"/>
      <c r="K180" s="581" t="str">
        <f>IF(ISBLANK(partije!N92),"",partije!N92)</f>
        <v/>
      </c>
      <c r="L180" s="581" t="str">
        <f>IF(ISBLANK(partije!M92),"",partije!M92)</f>
        <v/>
      </c>
      <c r="M180" s="155" t="str">
        <f>IF(ISBLANK(partije!O92),"",partije!O92)</f>
        <v/>
      </c>
      <c r="N180" s="154" t="str">
        <f>IF(ISBLANK(partije!P92),"",partije!P92)</f>
        <v/>
      </c>
      <c r="O180" s="154" t="str">
        <f>IF(ISBLANK(partije!Q92),"",partije!Q92)</f>
        <v/>
      </c>
      <c r="P180" s="156" t="str">
        <f>IF(ISBLANK(partije!R92),"",partije!R92)</f>
        <v/>
      </c>
      <c r="Q180" s="444" t="str">
        <f>IF(ISBLANK(partije!$D$92),"",partije!$D$92)</f>
        <v/>
      </c>
      <c r="R180" s="445" t="str">
        <f>IF(ISBLANK(partije!$E$92),"","sto "&amp;partije!$E$92)</f>
        <v/>
      </c>
      <c r="S180" s="93">
        <f>$S$12</f>
        <v>1</v>
      </c>
      <c r="T180" s="85">
        <f>$T$12</f>
        <v>2</v>
      </c>
    </row>
    <row r="181" spans="1:20" ht="13.5" customHeight="1">
      <c r="A181" s="97" t="str">
        <f>IF(ISBLANK(partije!D93),"",partije!D93)</f>
        <v/>
      </c>
      <c r="B181" s="98" t="str">
        <f>IF(ISBLANK(partije!E93),"",partije!E93)</f>
        <v/>
      </c>
      <c r="C181" s="152" t="str">
        <f>INDEX(D173:D176,MATCH(S181,A173:A176,0))</f>
        <v>bye</v>
      </c>
      <c r="D181" s="176" t="str">
        <f>INDEX(D173:D176,MATCH(T181,A173:A176,0))</f>
        <v>bye</v>
      </c>
      <c r="E181" s="153" t="str">
        <f>IF(ISBLANK(partije!J93),"",partije!J93)</f>
        <v/>
      </c>
      <c r="F181" s="153" t="str">
        <f>IF(ISBLANK(partije!K93),"",partije!K93)</f>
        <v/>
      </c>
      <c r="G181" s="581" t="str">
        <f>IF(ISBLANK(partije!L93),"",partije!L93)</f>
        <v/>
      </c>
      <c r="H181" s="581"/>
      <c r="I181" s="581" t="str">
        <f>IF(ISBLANK(partije!M93),"",partije!M93)</f>
        <v/>
      </c>
      <c r="J181" s="581"/>
      <c r="K181" s="581" t="str">
        <f>IF(ISBLANK(partije!N93),"",partije!N93)</f>
        <v/>
      </c>
      <c r="L181" s="581" t="str">
        <f>IF(ISBLANK(partije!M93),"",partije!M93)</f>
        <v/>
      </c>
      <c r="M181" s="155" t="str">
        <f>IF(ISBLANK(partije!O93),"",partije!O93)</f>
        <v/>
      </c>
      <c r="N181" s="154" t="str">
        <f>IF(ISBLANK(partije!P93),"",partije!P93)</f>
        <v/>
      </c>
      <c r="O181" s="154" t="str">
        <f>IF(ISBLANK(partije!Q93),"",partije!Q93)</f>
        <v/>
      </c>
      <c r="P181" s="156" t="str">
        <f>IF(ISBLANK(partije!R93),"",partije!R93)</f>
        <v/>
      </c>
      <c r="Q181" s="444" t="str">
        <f>IF(ISBLANK(partije!$D$93),"",partije!$D$93)</f>
        <v/>
      </c>
      <c r="R181" s="445" t="str">
        <f>IF(ISBLANK(partije!$E$93),"","sto "&amp;partije!$E$93)</f>
        <v/>
      </c>
      <c r="S181" s="93">
        <f>$S$13</f>
        <v>3</v>
      </c>
      <c r="T181" s="85">
        <f>$T$13</f>
        <v>4</v>
      </c>
    </row>
    <row r="182" spans="1:20" ht="13.5" customHeight="1">
      <c r="A182" s="97" t="str">
        <f>IF(ISBLANK(partije!D158),"",partije!D158)</f>
        <v/>
      </c>
      <c r="B182" s="98" t="str">
        <f>IF(ISBLANK(partije!E158),"",partije!E158)</f>
        <v/>
      </c>
      <c r="C182" s="152" t="str">
        <f>INDEX(D173:D176,MATCH(S182,A173:A176,0))</f>
        <v>bye</v>
      </c>
      <c r="D182" s="176" t="str">
        <f>INDEX(D173:D176,MATCH(T182,A173:A176,0))</f>
        <v>bye</v>
      </c>
      <c r="E182" s="153" t="str">
        <f>IF(ISBLANK(partije!J158),"",partije!J158)</f>
        <v/>
      </c>
      <c r="F182" s="153" t="str">
        <f>IF(ISBLANK(partije!K158),"",partije!K158)</f>
        <v/>
      </c>
      <c r="G182" s="581" t="str">
        <f>IF(ISBLANK(partije!L158),"",partije!L158)</f>
        <v/>
      </c>
      <c r="H182" s="581"/>
      <c r="I182" s="581" t="str">
        <f>IF(ISBLANK(partije!M158),"",partije!M158)</f>
        <v/>
      </c>
      <c r="J182" s="581"/>
      <c r="K182" s="581" t="str">
        <f>IF(ISBLANK(partije!N158),"",partije!N158)</f>
        <v/>
      </c>
      <c r="L182" s="581" t="str">
        <f>IF(ISBLANK(partije!M158),"",partije!M158)</f>
        <v/>
      </c>
      <c r="M182" s="155" t="str">
        <f>IF(ISBLANK(partije!O158),"",partije!O158)</f>
        <v/>
      </c>
      <c r="N182" s="154" t="str">
        <f>IF(ISBLANK(partije!P158),"",partije!P158)</f>
        <v/>
      </c>
      <c r="O182" s="154" t="str">
        <f>IF(ISBLANK(partije!Q158),"",partije!Q158)</f>
        <v/>
      </c>
      <c r="P182" s="156" t="str">
        <f>IF(ISBLANK(partije!R158),"",partije!R158)</f>
        <v/>
      </c>
      <c r="Q182" s="444" t="str">
        <f>IF(ISBLANK(partije!$D$158),"",partije!$D$158)</f>
        <v/>
      </c>
      <c r="R182" s="445" t="str">
        <f>IF(ISBLANK(partije!$E$158),"","sto "&amp;partije!$E$158)</f>
        <v/>
      </c>
      <c r="S182" s="93">
        <f>$S$14</f>
        <v>1</v>
      </c>
      <c r="T182" s="85">
        <f>$T$14</f>
        <v>4</v>
      </c>
    </row>
    <row r="183" spans="1:20" ht="13.5" customHeight="1">
      <c r="A183" s="99" t="str">
        <f>IF(ISBLANK(partije!D159),"",partije!D159)</f>
        <v/>
      </c>
      <c r="B183" s="100" t="str">
        <f>IF(ISBLANK(partije!E159),"",partije!E159)</f>
        <v/>
      </c>
      <c r="C183" s="157" t="str">
        <f>INDEX(D173:D176,MATCH(S183,A173:A176,0))</f>
        <v>bye</v>
      </c>
      <c r="D183" s="177" t="str">
        <f>INDEX(D173:D176,MATCH(T183,A173:A176,0))</f>
        <v>bye</v>
      </c>
      <c r="E183" s="158" t="str">
        <f>IF(ISBLANK(partije!J159),"",partije!J159)</f>
        <v/>
      </c>
      <c r="F183" s="158" t="str">
        <f>IF(ISBLANK(partije!K159),"",partije!K159)</f>
        <v/>
      </c>
      <c r="G183" s="571" t="str">
        <f>IF(ISBLANK(partije!L159),"",partije!L159)</f>
        <v/>
      </c>
      <c r="H183" s="571"/>
      <c r="I183" s="571" t="str">
        <f>IF(ISBLANK(partije!M159),"",partije!M159)</f>
        <v/>
      </c>
      <c r="J183" s="571"/>
      <c r="K183" s="571" t="str">
        <f>IF(ISBLANK(partije!N159),"",partije!N159)</f>
        <v/>
      </c>
      <c r="L183" s="571" t="str">
        <f>IF(ISBLANK(partije!M159),"",partije!M159)</f>
        <v/>
      </c>
      <c r="M183" s="160" t="str">
        <f>IF(ISBLANK(partije!O159),"",partije!O159)</f>
        <v/>
      </c>
      <c r="N183" s="159" t="str">
        <f>IF(ISBLANK(partije!P159),"",partije!P159)</f>
        <v/>
      </c>
      <c r="O183" s="159" t="str">
        <f>IF(ISBLANK(partije!Q159),"",partije!Q159)</f>
        <v/>
      </c>
      <c r="P183" s="161" t="str">
        <f>IF(ISBLANK(partije!R159),"",partije!R159)</f>
        <v/>
      </c>
      <c r="Q183" s="444" t="str">
        <f>IF(ISBLANK(partije!$D$159),"",partije!$D$159)</f>
        <v/>
      </c>
      <c r="R183" s="445" t="str">
        <f>IF(ISBLANK(partije!$E$159),"","sto "&amp;partije!$E$159)</f>
        <v/>
      </c>
      <c r="S183" s="94">
        <f>$S$15</f>
        <v>2</v>
      </c>
      <c r="T183" s="86">
        <f>$T$15</f>
        <v>3</v>
      </c>
    </row>
    <row r="185" spans="1:20" ht="13.5" customHeight="1">
      <c r="B185" s="12"/>
      <c r="C185" s="168"/>
      <c r="D185" s="145" t="s">
        <v>39</v>
      </c>
      <c r="E185" s="132"/>
      <c r="F185" s="132"/>
      <c r="G185" s="132"/>
      <c r="H185" s="132"/>
      <c r="I185" s="133"/>
      <c r="J185" s="133"/>
      <c r="K185" s="132"/>
      <c r="L185" s="132"/>
      <c r="M185" s="132"/>
      <c r="N185" s="134"/>
      <c r="O185" s="135"/>
      <c r="P185" s="132"/>
      <c r="Q185" s="13"/>
      <c r="R185" s="13"/>
    </row>
    <row r="186" spans="1:20" ht="13.5" customHeight="1">
      <c r="B186" s="208" t="s">
        <v>0</v>
      </c>
      <c r="C186" s="211"/>
      <c r="D186" s="172" t="s">
        <v>1</v>
      </c>
      <c r="E186" s="572">
        <v>1</v>
      </c>
      <c r="F186" s="572"/>
      <c r="G186" s="572">
        <v>2</v>
      </c>
      <c r="H186" s="572"/>
      <c r="I186" s="573">
        <v>3</v>
      </c>
      <c r="J186" s="573"/>
      <c r="K186" s="572">
        <v>4</v>
      </c>
      <c r="L186" s="572"/>
      <c r="M186" s="136" t="s">
        <v>2</v>
      </c>
      <c r="N186" s="136" t="s">
        <v>3</v>
      </c>
      <c r="O186" s="137" t="s">
        <v>7</v>
      </c>
      <c r="P186" s="138"/>
      <c r="Q186" s="49" t="s">
        <v>60</v>
      </c>
      <c r="R186" s="50"/>
    </row>
    <row r="187" spans="1:20" ht="13.5" customHeight="1">
      <c r="A187" s="81">
        <v>1</v>
      </c>
      <c r="B187" s="209">
        <v>141</v>
      </c>
      <c r="C187" s="212" t="str">
        <f>IF(ISNA(MATCH(B187,spisak!$F$4:$F$260,0)),"",INDEX(spisak!$C$4:$C$260,MATCH(B187,spisak!$F$4:$F$260,0)))</f>
        <v/>
      </c>
      <c r="D187" s="173" t="str">
        <f>IF(ISNA(MATCH(B187,spisak!$F$4:$F$260,0)),"bye",INDEX(spisak!$B$4:$B$260,MATCH(B187,spisak!$F$4:$F$260,0)))</f>
        <v>bye</v>
      </c>
      <c r="E187" s="139"/>
      <c r="F187" s="140"/>
      <c r="G187" s="574" t="str">
        <f t="array" ref="G187">INDEX(E192:E197,MATCH(D187&amp;D188,C192:C197&amp;D192:D197,0))&amp;"/"&amp;INDEX(F192:F197,MATCH(D187&amp;D188,C192:C197&amp;D192:D197,0))</f>
        <v>/</v>
      </c>
      <c r="H187" s="575"/>
      <c r="I187" s="574" t="str">
        <f t="array" ref="I187">INDEX(E192:E197,MATCH(D187&amp;D189,C192:C197&amp;D192:D197,0))&amp;"/"&amp;INDEX(F192:F197,MATCH(D187&amp;D189,C192:C197&amp;D192:D197,0))</f>
        <v>/</v>
      </c>
      <c r="J187" s="575"/>
      <c r="K187" s="574" t="str">
        <f t="array" ref="K187">INDEX(E192:E197,MATCH(D187&amp;D190,C192:C197&amp;D192:D197,0))&amp;"/"&amp;INDEX(F192:F197,MATCH(D187&amp;D190,C192:C197&amp;D192:D197,0))</f>
        <v>/</v>
      </c>
      <c r="L187" s="575"/>
      <c r="M187" s="141" t="str">
        <f>IF(ISBLANK(partije!$J$2),"",COUNTIFS(C192:C197,D187,E192:E197,3)+COUNTIFS(D192:D197,D187,F192:F197,3))</f>
        <v/>
      </c>
      <c r="N187" s="141" t="str">
        <f>IF(ISBLANK(partije!$J$2),"",COUNTIFS(C192:C197,D187,E192:E197,"&lt;3")+COUNTIFS(D192:D197,D187,F192:F197,"&lt;3"))</f>
        <v/>
      </c>
      <c r="O187" s="247"/>
      <c r="P187" s="131">
        <v>1</v>
      </c>
      <c r="Q187" s="88" t="e">
        <f>IF(ISBLANK(D187),"*",INDEX(D187:D190,MATCH(P187,O187:O190,0)))</f>
        <v>#N/A</v>
      </c>
      <c r="R187" s="89"/>
    </row>
    <row r="188" spans="1:20" ht="13.5" customHeight="1">
      <c r="A188" s="81">
        <v>2</v>
      </c>
      <c r="B188" s="209">
        <v>142</v>
      </c>
      <c r="C188" s="212" t="str">
        <f>IF(ISNA(MATCH(B188,spisak!$F$4:$F$260,0)),"",INDEX(spisak!$C$4:$C$260,MATCH(B188,spisak!$F$4:$F$260,0)))</f>
        <v/>
      </c>
      <c r="D188" s="173" t="str">
        <f>IF(ISNA(MATCH(B188,spisak!$F$4:$F$260,0)),"bye",INDEX(spisak!$B$4:$B$260,MATCH(B188,spisak!$F$4:$F$260,0)))</f>
        <v>bye</v>
      </c>
      <c r="E188" s="574" t="str">
        <f t="array" ref="E188">INDEX(F192:F197,MATCH(D187&amp;D188,C192:C197&amp;D192:D197,0))&amp;"/"&amp;INDEX(E192:E197,MATCH(D187&amp;D188,C192:C197&amp;D192:D197,0))</f>
        <v>/</v>
      </c>
      <c r="F188" s="575"/>
      <c r="G188" s="139"/>
      <c r="H188" s="140"/>
      <c r="I188" s="574" t="str">
        <f t="array" ref="I188">INDEX(E192:E197,MATCH(D188&amp;D189,C192:C197&amp;D192:D197,0))&amp;"/"&amp;INDEX(F192:F197,MATCH(D188&amp;D189,C192:C197&amp;D192:D197,0))</f>
        <v>/</v>
      </c>
      <c r="J188" s="575"/>
      <c r="K188" s="574" t="str">
        <f t="array" ref="K188">INDEX(E192:E197,MATCH(D188&amp;D190,C192:C197&amp;D192:D197,0))&amp;"/"&amp;INDEX(F192:F197,MATCH(D188&amp;D190,C192:C197&amp;D192:D197,0))</f>
        <v>/</v>
      </c>
      <c r="L188" s="575"/>
      <c r="M188" s="141" t="str">
        <f>IF(ISBLANK(partije!$J$2),"",COUNTIFS(C192:C197,D188,E192:E197,3)+COUNTIFS(D192:D197,D188,F192:F197,3))</f>
        <v/>
      </c>
      <c r="N188" s="141" t="str">
        <f>IF(ISBLANK(partije!$J$2),"",COUNTIFS(C192:C197,D188,E192:E197,"&lt;3")+COUNTIFS(D192:D197,D188,F192:F197,"&lt;3"))</f>
        <v/>
      </c>
      <c r="O188" s="247"/>
      <c r="P188" s="131">
        <v>2</v>
      </c>
      <c r="Q188" s="90" t="e">
        <f>IF(ISBLANK(D188),"*",INDEX(D187:D190,MATCH(P188,O187:O190,0)))</f>
        <v>#N/A</v>
      </c>
      <c r="R188" s="91"/>
    </row>
    <row r="189" spans="1:20" ht="13.5" customHeight="1">
      <c r="A189" s="81">
        <v>3</v>
      </c>
      <c r="B189" s="209">
        <v>143</v>
      </c>
      <c r="C189" s="212" t="str">
        <f>IF(ISNA(MATCH(B189,spisak!$F$4:$F$260,0)),"",INDEX(spisak!$C$4:$C$260,MATCH(B189,spisak!$F$4:$F$260,0)))</f>
        <v/>
      </c>
      <c r="D189" s="173" t="str">
        <f>IF(ISNA(MATCH(B189,spisak!$F$4:$F$260,0)),"bye",INDEX(spisak!$B$4:$B$260,MATCH(B189,spisak!$F$4:$F$260,0)))</f>
        <v>bye</v>
      </c>
      <c r="E189" s="574" t="str">
        <f t="array" ref="E189">INDEX(F192:F197,MATCH(D187&amp;D189,C192:C197&amp;D192:D197,0))&amp;"/"&amp;INDEX(E192:E197,MATCH(D187&amp;D189,C192:C197&amp;D192:D197,0))</f>
        <v>/</v>
      </c>
      <c r="F189" s="575"/>
      <c r="G189" s="574" t="str">
        <f t="array" ref="G189">INDEX(F192:F197,MATCH(D188&amp;D189,C192:C197&amp;D192:D197,0))&amp;"/"&amp;INDEX(E192:E197,MATCH(D188&amp;D189,C192:C197&amp;D192:D197,0))</f>
        <v>/</v>
      </c>
      <c r="H189" s="575"/>
      <c r="I189" s="139"/>
      <c r="J189" s="140"/>
      <c r="K189" s="574" t="str">
        <f t="array" ref="K189">INDEX(E192:E197,MATCH(D189&amp;D190,C192:C197&amp;D192:D197,0))&amp;"/"&amp;INDEX(F192:F197,MATCH(D189&amp;D190,C192:C197&amp;D192:D197,0))</f>
        <v>/</v>
      </c>
      <c r="L189" s="575"/>
      <c r="M189" s="141" t="str">
        <f>IF(ISBLANK(partije!$J$2),"",COUNTIFS(C192:C197,D189,E192:E197,3)+COUNTIFS(D192:D197,D189,F192:F197,3))</f>
        <v/>
      </c>
      <c r="N189" s="141" t="str">
        <f>IF(ISBLANK(partije!$J$2),"",COUNTIFS(C192:C197,D189,E192:E197,"&lt;3")+COUNTIFS(D192:D197,D189,F192:F197,"&lt;3"))</f>
        <v/>
      </c>
      <c r="O189" s="247"/>
      <c r="P189" s="131">
        <v>3</v>
      </c>
      <c r="Q189" s="90" t="e">
        <f>IF(ISBLANK(D189),"*",INDEX(D187:D190,MATCH(P189,O187:O190,0)))</f>
        <v>#N/A</v>
      </c>
      <c r="R189" s="91"/>
    </row>
    <row r="190" spans="1:20" ht="13.5" customHeight="1">
      <c r="A190" s="82">
        <v>4</v>
      </c>
      <c r="B190" s="210">
        <v>144</v>
      </c>
      <c r="C190" s="213" t="str">
        <f>IF(ISNA(MATCH(B190,spisak!$F$4:$F$260,0)),"",INDEX(spisak!$C$4:$C$260,MATCH(B190,spisak!$F$4:$F$260,0)))</f>
        <v/>
      </c>
      <c r="D190" s="174" t="str">
        <f>IF(ISNA(MATCH(B190,spisak!$F$4:$F$260,0)),"bye",INDEX(spisak!$B$4:$B$260,MATCH(B190,spisak!$F$4:$F$260,0)))</f>
        <v>bye</v>
      </c>
      <c r="E190" s="576" t="str">
        <f t="array" ref="E190">INDEX(F192:F197,MATCH(D187&amp;D190,C192:C197&amp;D192:D197,0))&amp;"/"&amp;INDEX(E192:E197,MATCH(D187&amp;D190,C192:C197&amp;D192:D197,0))</f>
        <v>/</v>
      </c>
      <c r="F190" s="577"/>
      <c r="G190" s="576" t="str">
        <f t="array" ref="G190">INDEX(F192:F197,MATCH(D188&amp;D190,C192:C197&amp;D192:D197,0))&amp;"/"&amp;INDEX(E192:E197,MATCH(D188&amp;D190,C192:C197&amp;D192:D197,0))</f>
        <v>/</v>
      </c>
      <c r="H190" s="577"/>
      <c r="I190" s="576" t="str">
        <f t="array" ref="I190">INDEX(F192:F197,MATCH(D189&amp;D190,C192:C197&amp;D192:D197,0))&amp;"/"&amp;INDEX(E192:E197,MATCH(D189&amp;D190,C192:C197&amp;D192:D197,0))</f>
        <v>/</v>
      </c>
      <c r="J190" s="577"/>
      <c r="K190" s="139"/>
      <c r="L190" s="140"/>
      <c r="M190" s="143" t="str">
        <f>IF(ISBLANK(partije!$J$2),"",COUNTIFS(C192:C197,D190,E192:E197,3)+COUNTIFS(D192:D197,D190,F192:F197,3))</f>
        <v/>
      </c>
      <c r="N190" s="143" t="str">
        <f>IF(ISBLANK(partije!$J$2),"",COUNTIFS(C192:C197,D190,E192:E197,"&lt;3")+COUNTIFS(D192:D197,D190,F192:F197,"&lt;3"))</f>
        <v/>
      </c>
      <c r="O190" s="248"/>
      <c r="P190" s="131">
        <v>4</v>
      </c>
      <c r="Q190" s="90" t="e">
        <f>IF(ISBLANK(D190),"*",INDEX(D187:D190,MATCH(P190,O187:O190,0)))</f>
        <v>#N/A</v>
      </c>
      <c r="R190" s="91"/>
    </row>
    <row r="191" spans="1:20" ht="13.5" customHeight="1">
      <c r="A191" s="567"/>
      <c r="B191" s="567"/>
      <c r="C191" s="169"/>
      <c r="E191" s="568" t="s">
        <v>10</v>
      </c>
      <c r="F191" s="568"/>
      <c r="G191" s="569" t="s">
        <v>11</v>
      </c>
      <c r="H191" s="569"/>
      <c r="I191" s="570" t="s">
        <v>4</v>
      </c>
      <c r="J191" s="570"/>
      <c r="K191" s="578" t="s">
        <v>12</v>
      </c>
      <c r="L191" s="578"/>
      <c r="M191" s="197" t="s">
        <v>5</v>
      </c>
      <c r="N191" s="197" t="s">
        <v>6</v>
      </c>
      <c r="O191" s="198" t="s">
        <v>8</v>
      </c>
      <c r="P191" s="199" t="s">
        <v>9</v>
      </c>
      <c r="Q191" s="13"/>
      <c r="R191" s="13"/>
      <c r="S191" s="579" t="s">
        <v>125</v>
      </c>
      <c r="T191" s="579"/>
    </row>
    <row r="192" spans="1:20" ht="13.5" customHeight="1">
      <c r="A192" s="95" t="str">
        <f>IF(ISBLANK(partije!D28),"",partije!D28)</f>
        <v/>
      </c>
      <c r="B192" s="96" t="str">
        <f>IF(ISBLANK(partije!E28),"",partije!E28)</f>
        <v/>
      </c>
      <c r="C192" s="147" t="str">
        <f>INDEX(D187:D190,MATCH(S192,A187:A190,0))</f>
        <v>bye</v>
      </c>
      <c r="D192" s="175" t="str">
        <f>INDEX(D187:D190,MATCH(T192,A187:A190,0))</f>
        <v>bye</v>
      </c>
      <c r="E192" s="148" t="str">
        <f>IF(ISBLANK(partije!J28),"",partije!J28)</f>
        <v/>
      </c>
      <c r="F192" s="148" t="str">
        <f>IF(ISBLANK(partije!K28),"",partije!K28)</f>
        <v/>
      </c>
      <c r="G192" s="580" t="str">
        <f>IF(ISBLANK(partije!L28),"",partije!L28)</f>
        <v/>
      </c>
      <c r="H192" s="580"/>
      <c r="I192" s="580" t="str">
        <f>IF(ISBLANK(partije!M28),"",partije!M28)</f>
        <v/>
      </c>
      <c r="J192" s="580"/>
      <c r="K192" s="580" t="str">
        <f>IF(ISBLANK(partije!N28),"",partije!N28)</f>
        <v/>
      </c>
      <c r="L192" s="580" t="str">
        <f>IF(ISBLANK(partije!M28),"",partije!M28)</f>
        <v/>
      </c>
      <c r="M192" s="150" t="str">
        <f>IF(ISBLANK(partije!O28),"",partije!O28)</f>
        <v/>
      </c>
      <c r="N192" s="149" t="str">
        <f>IF(ISBLANK(partije!P28),"",partije!P28)</f>
        <v/>
      </c>
      <c r="O192" s="149" t="str">
        <f>IF(ISBLANK(partije!Q28),"",partije!Q28)</f>
        <v/>
      </c>
      <c r="P192" s="151" t="str">
        <f>IF(ISBLANK(partije!R28),"",partije!R28)</f>
        <v/>
      </c>
      <c r="Q192" s="444" t="str">
        <f>IF(ISBLANK(partije!$D$28),"",partije!$D$28)</f>
        <v/>
      </c>
      <c r="R192" s="445" t="str">
        <f>IF(ISBLANK(partije!$E$28),"","sto "&amp;partije!$E$28)</f>
        <v/>
      </c>
      <c r="S192" s="92">
        <f>$S$10</f>
        <v>1</v>
      </c>
      <c r="T192" s="84">
        <f>$T$10</f>
        <v>3</v>
      </c>
    </row>
    <row r="193" spans="1:20" ht="13.5" customHeight="1">
      <c r="A193" s="97" t="str">
        <f>IF(ISBLANK(partije!D29),"",partije!D29)</f>
        <v/>
      </c>
      <c r="B193" s="98" t="str">
        <f>IF(ISBLANK(partije!E29),"",partije!E29)</f>
        <v/>
      </c>
      <c r="C193" s="152" t="str">
        <f>INDEX(D187:D190,MATCH(S193,A187:A190,0))</f>
        <v>bye</v>
      </c>
      <c r="D193" s="176" t="str">
        <f>INDEX(D187:D190,MATCH(T193,A187:A190,0))</f>
        <v>bye</v>
      </c>
      <c r="E193" s="153" t="str">
        <f>IF(ISBLANK(partije!J29),"",partije!J29)</f>
        <v/>
      </c>
      <c r="F193" s="153" t="str">
        <f>IF(ISBLANK(partije!K29),"",partije!K29)</f>
        <v/>
      </c>
      <c r="G193" s="581" t="str">
        <f>IF(ISBLANK(partije!L29),"",partije!L29)</f>
        <v/>
      </c>
      <c r="H193" s="581"/>
      <c r="I193" s="581" t="str">
        <f>IF(ISBLANK(partije!M29),"",partije!M29)</f>
        <v/>
      </c>
      <c r="J193" s="581"/>
      <c r="K193" s="581" t="str">
        <f>IF(ISBLANK(partije!N29),"",partije!N29)</f>
        <v/>
      </c>
      <c r="L193" s="581" t="str">
        <f>IF(ISBLANK(partije!M29),"",partije!M29)</f>
        <v/>
      </c>
      <c r="M193" s="155" t="str">
        <f>IF(ISBLANK(partije!O29),"",partije!O29)</f>
        <v/>
      </c>
      <c r="N193" s="154" t="str">
        <f>IF(ISBLANK(partije!P29),"",partije!P29)</f>
        <v/>
      </c>
      <c r="O193" s="154" t="str">
        <f>IF(ISBLANK(partije!Q29),"",partije!Q29)</f>
        <v/>
      </c>
      <c r="P193" s="156" t="str">
        <f>IF(ISBLANK(partije!R29),"",partije!R29)</f>
        <v/>
      </c>
      <c r="Q193" s="444" t="str">
        <f>IF(ISBLANK(partije!$D$29),"",partije!$D$29)</f>
        <v/>
      </c>
      <c r="R193" s="445" t="str">
        <f>IF(ISBLANK(partije!$E$29),"","sto "&amp;partije!$E$29)</f>
        <v/>
      </c>
      <c r="S193" s="93">
        <f>$S$11</f>
        <v>2</v>
      </c>
      <c r="T193" s="85">
        <f>$T$11</f>
        <v>4</v>
      </c>
    </row>
    <row r="194" spans="1:20" ht="13.5" customHeight="1">
      <c r="A194" s="97" t="str">
        <f>IF(ISBLANK(partije!D94),"",partije!D94)</f>
        <v/>
      </c>
      <c r="B194" s="98" t="str">
        <f>IF(ISBLANK(partije!E94),"",partije!E94)</f>
        <v/>
      </c>
      <c r="C194" s="152" t="str">
        <f>INDEX(D187:D190,MATCH(S194,A187:A190,0))</f>
        <v>bye</v>
      </c>
      <c r="D194" s="176" t="str">
        <f>INDEX(D187:D190,MATCH(T194,A187:A190,0))</f>
        <v>bye</v>
      </c>
      <c r="E194" s="153" t="str">
        <f>IF(ISBLANK(partije!J94),"",partije!J94)</f>
        <v/>
      </c>
      <c r="F194" s="153" t="str">
        <f>IF(ISBLANK(partije!K94),"",partije!K94)</f>
        <v/>
      </c>
      <c r="G194" s="581" t="str">
        <f>IF(ISBLANK(partije!L94),"",partije!L94)</f>
        <v/>
      </c>
      <c r="H194" s="581"/>
      <c r="I194" s="581" t="str">
        <f>IF(ISBLANK(partije!M94),"",partije!M94)</f>
        <v/>
      </c>
      <c r="J194" s="581"/>
      <c r="K194" s="581" t="str">
        <f>IF(ISBLANK(partije!N94),"",partije!N94)</f>
        <v/>
      </c>
      <c r="L194" s="581" t="str">
        <f>IF(ISBLANK(partije!M94),"",partije!M94)</f>
        <v/>
      </c>
      <c r="M194" s="155" t="str">
        <f>IF(ISBLANK(partije!O94),"",partije!O94)</f>
        <v/>
      </c>
      <c r="N194" s="154" t="str">
        <f>IF(ISBLANK(partije!P94),"",partije!P94)</f>
        <v/>
      </c>
      <c r="O194" s="154" t="str">
        <f>IF(ISBLANK(partije!Q94),"",partije!Q94)</f>
        <v/>
      </c>
      <c r="P194" s="156" t="str">
        <f>IF(ISBLANK(partije!R94),"",partije!R94)</f>
        <v/>
      </c>
      <c r="Q194" s="444" t="str">
        <f>IF(ISBLANK(partije!$D$94),"",partije!$D$94)</f>
        <v/>
      </c>
      <c r="R194" s="445" t="str">
        <f>IF(ISBLANK(partije!$E$94),"","sto "&amp;partije!$E$94)</f>
        <v/>
      </c>
      <c r="S194" s="93">
        <f>$S$12</f>
        <v>1</v>
      </c>
      <c r="T194" s="85">
        <f>$T$12</f>
        <v>2</v>
      </c>
    </row>
    <row r="195" spans="1:20" ht="13.5" customHeight="1">
      <c r="A195" s="97" t="str">
        <f>IF(ISBLANK(partije!D95),"",partije!D95)</f>
        <v/>
      </c>
      <c r="B195" s="98" t="str">
        <f>IF(ISBLANK(partije!E95),"",partije!E95)</f>
        <v/>
      </c>
      <c r="C195" s="152" t="str">
        <f>INDEX(D187:D190,MATCH(S195,A187:A190,0))</f>
        <v>bye</v>
      </c>
      <c r="D195" s="176" t="str">
        <f>INDEX(D187:D190,MATCH(T195,A187:A190,0))</f>
        <v>bye</v>
      </c>
      <c r="E195" s="153" t="str">
        <f>IF(ISBLANK(partije!J95),"",partije!J95)</f>
        <v/>
      </c>
      <c r="F195" s="153" t="str">
        <f>IF(ISBLANK(partije!K95),"",partije!K95)</f>
        <v/>
      </c>
      <c r="G195" s="581" t="str">
        <f>IF(ISBLANK(partije!L95),"",partije!L95)</f>
        <v/>
      </c>
      <c r="H195" s="581"/>
      <c r="I195" s="581" t="str">
        <f>IF(ISBLANK(partije!M95),"",partije!M95)</f>
        <v/>
      </c>
      <c r="J195" s="581"/>
      <c r="K195" s="581" t="str">
        <f>IF(ISBLANK(partije!N95),"",partije!N95)</f>
        <v/>
      </c>
      <c r="L195" s="581" t="str">
        <f>IF(ISBLANK(partije!M95),"",partije!M95)</f>
        <v/>
      </c>
      <c r="M195" s="155" t="str">
        <f>IF(ISBLANK(partije!O95),"",partije!O95)</f>
        <v/>
      </c>
      <c r="N195" s="154" t="str">
        <f>IF(ISBLANK(partije!P95),"",partije!P95)</f>
        <v/>
      </c>
      <c r="O195" s="154" t="str">
        <f>IF(ISBLANK(partije!Q95),"",partije!Q95)</f>
        <v/>
      </c>
      <c r="P195" s="156" t="str">
        <f>IF(ISBLANK(partije!R95),"",partije!R95)</f>
        <v/>
      </c>
      <c r="Q195" s="444" t="str">
        <f>IF(ISBLANK(partije!$D$95),"",partije!$D$95)</f>
        <v/>
      </c>
      <c r="R195" s="445" t="str">
        <f>IF(ISBLANK(partije!$E$95),"","sto "&amp;partije!$E$95)</f>
        <v/>
      </c>
      <c r="S195" s="93">
        <f>$S$13</f>
        <v>3</v>
      </c>
      <c r="T195" s="85">
        <f>$T$13</f>
        <v>4</v>
      </c>
    </row>
    <row r="196" spans="1:20" ht="13.5" customHeight="1">
      <c r="A196" s="97" t="str">
        <f>IF(ISBLANK(partije!D160),"",partije!D160)</f>
        <v/>
      </c>
      <c r="B196" s="98" t="str">
        <f>IF(ISBLANK(partije!E160),"",partije!E160)</f>
        <v/>
      </c>
      <c r="C196" s="152" t="str">
        <f>INDEX(D187:D190,MATCH(S196,A187:A190,0))</f>
        <v>bye</v>
      </c>
      <c r="D196" s="176" t="str">
        <f>INDEX(D187:D190,MATCH(T196,A187:A190,0))</f>
        <v>bye</v>
      </c>
      <c r="E196" s="153" t="str">
        <f>IF(ISBLANK(partije!J160),"",partije!J160)</f>
        <v/>
      </c>
      <c r="F196" s="153" t="str">
        <f>IF(ISBLANK(partije!K160),"",partije!K160)</f>
        <v/>
      </c>
      <c r="G196" s="581" t="str">
        <f>IF(ISBLANK(partije!L160),"",partije!L160)</f>
        <v/>
      </c>
      <c r="H196" s="581"/>
      <c r="I196" s="581" t="str">
        <f>IF(ISBLANK(partije!M160),"",partije!M160)</f>
        <v/>
      </c>
      <c r="J196" s="581"/>
      <c r="K196" s="581" t="str">
        <f>IF(ISBLANK(partije!N160),"",partije!N160)</f>
        <v/>
      </c>
      <c r="L196" s="581" t="str">
        <f>IF(ISBLANK(partije!M160),"",partije!M160)</f>
        <v/>
      </c>
      <c r="M196" s="155" t="str">
        <f>IF(ISBLANK(partije!O160),"",partije!O160)</f>
        <v/>
      </c>
      <c r="N196" s="154" t="str">
        <f>IF(ISBLANK(partije!P160),"",partije!P160)</f>
        <v/>
      </c>
      <c r="O196" s="154" t="str">
        <f>IF(ISBLANK(partije!Q160),"",partije!Q160)</f>
        <v/>
      </c>
      <c r="P196" s="156" t="str">
        <f>IF(ISBLANK(partije!R160),"",partije!R160)</f>
        <v/>
      </c>
      <c r="Q196" s="444" t="str">
        <f>IF(ISBLANK(partije!$D$160),"",partije!$D$160)</f>
        <v/>
      </c>
      <c r="R196" s="445" t="str">
        <f>IF(ISBLANK(partije!$E$160),"","sto "&amp;partije!$E$160)</f>
        <v/>
      </c>
      <c r="S196" s="93">
        <f>$S$14</f>
        <v>1</v>
      </c>
      <c r="T196" s="85">
        <f>$T$14</f>
        <v>4</v>
      </c>
    </row>
    <row r="197" spans="1:20" ht="13.5" customHeight="1">
      <c r="A197" s="99" t="str">
        <f>IF(ISBLANK(partije!D161),"",partije!D161)</f>
        <v/>
      </c>
      <c r="B197" s="100" t="str">
        <f>IF(ISBLANK(partije!E161),"",partije!E161)</f>
        <v/>
      </c>
      <c r="C197" s="157" t="str">
        <f>INDEX(D187:D190,MATCH(S197,A187:A190,0))</f>
        <v>bye</v>
      </c>
      <c r="D197" s="177" t="str">
        <f>INDEX(D187:D190,MATCH(T197,A187:A190,0))</f>
        <v>bye</v>
      </c>
      <c r="E197" s="158" t="str">
        <f>IF(ISBLANK(partije!J161),"",partije!J161)</f>
        <v/>
      </c>
      <c r="F197" s="158" t="str">
        <f>IF(ISBLANK(partije!K161),"",partije!K161)</f>
        <v/>
      </c>
      <c r="G197" s="571" t="str">
        <f>IF(ISBLANK(partije!L161),"",partije!L161)</f>
        <v/>
      </c>
      <c r="H197" s="571"/>
      <c r="I197" s="571" t="str">
        <f>IF(ISBLANK(partije!M161),"",partije!M161)</f>
        <v/>
      </c>
      <c r="J197" s="571"/>
      <c r="K197" s="571" t="str">
        <f>IF(ISBLANK(partije!N161),"",partije!N161)</f>
        <v/>
      </c>
      <c r="L197" s="571" t="str">
        <f>IF(ISBLANK(partije!M161),"",partije!M161)</f>
        <v/>
      </c>
      <c r="M197" s="160" t="str">
        <f>IF(ISBLANK(partije!O161),"",partije!O161)</f>
        <v/>
      </c>
      <c r="N197" s="159" t="str">
        <f>IF(ISBLANK(partije!P161),"",partije!P161)</f>
        <v/>
      </c>
      <c r="O197" s="159" t="str">
        <f>IF(ISBLANK(partije!Q161),"",partije!Q161)</f>
        <v/>
      </c>
      <c r="P197" s="161" t="str">
        <f>IF(ISBLANK(partije!R161),"",partije!R161)</f>
        <v/>
      </c>
      <c r="Q197" s="444" t="str">
        <f>IF(ISBLANK(partije!$D$161),"",partije!$D$161)</f>
        <v/>
      </c>
      <c r="R197" s="445" t="str">
        <f>IF(ISBLANK(partije!$E$161),"","sto "&amp;partije!$E$161)</f>
        <v/>
      </c>
      <c r="S197" s="94">
        <f>$S$15</f>
        <v>2</v>
      </c>
      <c r="T197" s="86">
        <f>$T$15</f>
        <v>3</v>
      </c>
    </row>
    <row r="199" spans="1:20" ht="13.5" customHeight="1">
      <c r="B199" s="12"/>
      <c r="C199" s="168"/>
      <c r="D199" s="145" t="s">
        <v>40</v>
      </c>
      <c r="E199" s="132"/>
      <c r="F199" s="132"/>
      <c r="G199" s="132"/>
      <c r="H199" s="132"/>
      <c r="I199" s="133"/>
      <c r="J199" s="133"/>
      <c r="K199" s="132"/>
      <c r="L199" s="132"/>
      <c r="M199" s="132"/>
      <c r="N199" s="134"/>
      <c r="O199" s="135"/>
      <c r="P199" s="132"/>
      <c r="Q199" s="13"/>
      <c r="R199" s="13"/>
    </row>
    <row r="200" spans="1:20" ht="13.5" customHeight="1">
      <c r="B200" s="208" t="s">
        <v>0</v>
      </c>
      <c r="C200" s="211"/>
      <c r="D200" s="172" t="s">
        <v>1</v>
      </c>
      <c r="E200" s="572">
        <v>1</v>
      </c>
      <c r="F200" s="572"/>
      <c r="G200" s="572">
        <v>2</v>
      </c>
      <c r="H200" s="572"/>
      <c r="I200" s="573">
        <v>3</v>
      </c>
      <c r="J200" s="573"/>
      <c r="K200" s="572">
        <v>4</v>
      </c>
      <c r="L200" s="572"/>
      <c r="M200" s="136" t="s">
        <v>2</v>
      </c>
      <c r="N200" s="136" t="s">
        <v>3</v>
      </c>
      <c r="O200" s="137" t="s">
        <v>7</v>
      </c>
      <c r="P200" s="138"/>
      <c r="Q200" s="49" t="s">
        <v>59</v>
      </c>
      <c r="R200" s="50"/>
    </row>
    <row r="201" spans="1:20" ht="13.5" customHeight="1">
      <c r="A201" s="81">
        <v>1</v>
      </c>
      <c r="B201" s="209">
        <v>151</v>
      </c>
      <c r="C201" s="212" t="str">
        <f>IF(ISNA(MATCH(B201,spisak!$F$4:$F$260,0)),"",INDEX(spisak!$C$4:$C$260,MATCH(B201,spisak!$F$4:$F$260,0)))</f>
        <v/>
      </c>
      <c r="D201" s="173" t="str">
        <f>IF(ISNA(MATCH(B201,spisak!$F$4:$F$260,0)),"bye",INDEX(spisak!$B$4:$B$260,MATCH(B201,spisak!$F$4:$F$260,0)))</f>
        <v>bye</v>
      </c>
      <c r="E201" s="139"/>
      <c r="F201" s="140"/>
      <c r="G201" s="574" t="str">
        <f t="array" ref="G201">INDEX(E206:E211,MATCH(D201&amp;D202,C206:C211&amp;D206:D211,0))&amp;"/"&amp;INDEX(F206:F211,MATCH(D201&amp;D202,C206:C211&amp;D206:D211,0))</f>
        <v>/</v>
      </c>
      <c r="H201" s="575"/>
      <c r="I201" s="574" t="str">
        <f t="array" ref="I201">INDEX(E206:E211,MATCH(D201&amp;D203,C206:C211&amp;D206:D211,0))&amp;"/"&amp;INDEX(F206:F211,MATCH(D201&amp;D203,C206:C211&amp;D206:D211,0))</f>
        <v>/</v>
      </c>
      <c r="J201" s="575"/>
      <c r="K201" s="574" t="str">
        <f t="array" ref="K201">INDEX(E206:E211,MATCH(D201&amp;D204,C206:C211&amp;D206:D211,0))&amp;"/"&amp;INDEX(F206:F211,MATCH(D201&amp;D204,C206:C211&amp;D206:D211,0))</f>
        <v>/</v>
      </c>
      <c r="L201" s="575"/>
      <c r="M201" s="141" t="str">
        <f>IF(ISBLANK(partije!$J$2),"",COUNTIFS(C206:C211,D201,E206:E211,3)+COUNTIFS(D206:D211,D201,F206:F211,3))</f>
        <v/>
      </c>
      <c r="N201" s="141" t="str">
        <f>IF(ISBLANK(partije!$J$2),"",COUNTIFS(C206:C211,D201,E206:E211,"&lt;3")+COUNTIFS(D206:D211,D201,F206:F211,"&lt;3"))</f>
        <v/>
      </c>
      <c r="O201" s="247"/>
      <c r="P201" s="131">
        <v>1</v>
      </c>
      <c r="Q201" s="88" t="e">
        <f>IF(ISBLANK(D201),"*",INDEX(D201:D204,MATCH(P201,O201:O204,0)))</f>
        <v>#N/A</v>
      </c>
      <c r="R201" s="89"/>
    </row>
    <row r="202" spans="1:20" ht="13.5" customHeight="1">
      <c r="A202" s="81">
        <v>2</v>
      </c>
      <c r="B202" s="209">
        <v>152</v>
      </c>
      <c r="C202" s="212" t="str">
        <f>IF(ISNA(MATCH(B202,spisak!$F$4:$F$260,0)),"",INDEX(spisak!$C$4:$C$260,MATCH(B202,spisak!$F$4:$F$260,0)))</f>
        <v/>
      </c>
      <c r="D202" s="173" t="str">
        <f>IF(ISNA(MATCH(B202,spisak!$F$4:$F$260,0)),"bye",INDEX(spisak!$B$4:$B$260,MATCH(B202,spisak!$F$4:$F$260,0)))</f>
        <v>bye</v>
      </c>
      <c r="E202" s="574" t="str">
        <f t="array" ref="E202">INDEX(F206:F211,MATCH(D201&amp;D202,C206:C211&amp;D206:D211,0))&amp;"/"&amp;INDEX(E206:E211,MATCH(D201&amp;D202,C206:C211&amp;D206:D211,0))</f>
        <v>/</v>
      </c>
      <c r="F202" s="575"/>
      <c r="G202" s="139"/>
      <c r="H202" s="140"/>
      <c r="I202" s="574" t="str">
        <f t="array" ref="I202">INDEX(E206:E211,MATCH(D202&amp;D203,C206:C211&amp;D206:D211,0))&amp;"/"&amp;INDEX(F206:F211,MATCH(D202&amp;D203,C206:C211&amp;D206:D211,0))</f>
        <v>/</v>
      </c>
      <c r="J202" s="575"/>
      <c r="K202" s="574" t="str">
        <f t="array" ref="K202">INDEX(E206:E211,MATCH(D202&amp;D204,C206:C211&amp;D206:D211,0))&amp;"/"&amp;INDEX(F206:F211,MATCH(D202&amp;D204,C206:C211&amp;D206:D211,0))</f>
        <v>/</v>
      </c>
      <c r="L202" s="575"/>
      <c r="M202" s="141" t="str">
        <f>IF(ISBLANK(partije!$J$2),"",COUNTIFS(C206:C211,D202,E206:E211,3)+COUNTIFS(D206:D211,D202,F206:F211,3))</f>
        <v/>
      </c>
      <c r="N202" s="141" t="str">
        <f>IF(ISBLANK(partije!$J$2),"",COUNTIFS(C206:C211,D202,E206:E211,"&lt;3")+COUNTIFS(D206:D211,D202,F206:F211,"&lt;3"))</f>
        <v/>
      </c>
      <c r="O202" s="247"/>
      <c r="P202" s="131">
        <v>2</v>
      </c>
      <c r="Q202" s="90" t="e">
        <f>IF(ISBLANK(D202),"*",INDEX(D201:D204,MATCH(P202,O201:O204,0)))</f>
        <v>#N/A</v>
      </c>
      <c r="R202" s="91"/>
    </row>
    <row r="203" spans="1:20" ht="13.5" customHeight="1">
      <c r="A203" s="81">
        <v>3</v>
      </c>
      <c r="B203" s="209">
        <v>153</v>
      </c>
      <c r="C203" s="212" t="str">
        <f>IF(ISNA(MATCH(B203,spisak!$F$4:$F$260,0)),"",INDEX(spisak!$C$4:$C$260,MATCH(B203,spisak!$F$4:$F$260,0)))</f>
        <v/>
      </c>
      <c r="D203" s="173" t="str">
        <f>IF(ISNA(MATCH(B203,spisak!$F$4:$F$260,0)),"bye",INDEX(spisak!$B$4:$B$260,MATCH(B203,spisak!$F$4:$F$260,0)))</f>
        <v>bye</v>
      </c>
      <c r="E203" s="574" t="str">
        <f t="array" ref="E203">INDEX(F206:F211,MATCH(D201&amp;D203,C206:C211&amp;D206:D211,0))&amp;"/"&amp;INDEX(E206:E211,MATCH(D201&amp;D203,C206:C211&amp;D206:D211,0))</f>
        <v>/</v>
      </c>
      <c r="F203" s="575"/>
      <c r="G203" s="574" t="str">
        <f t="array" ref="G203">INDEX(F206:F211,MATCH(D202&amp;D203,C206:C211&amp;D206:D211,0))&amp;"/"&amp;INDEX(E206:E211,MATCH(D202&amp;D203,C206:C211&amp;D206:D211,0))</f>
        <v>/</v>
      </c>
      <c r="H203" s="575"/>
      <c r="I203" s="139"/>
      <c r="J203" s="140"/>
      <c r="K203" s="574" t="str">
        <f t="array" ref="K203">INDEX(E206:E211,MATCH(D203&amp;D204,C206:C211&amp;D206:D211,0))&amp;"/"&amp;INDEX(F206:F211,MATCH(D203&amp;D204,C206:C211&amp;D206:D211,0))</f>
        <v>/</v>
      </c>
      <c r="L203" s="575"/>
      <c r="M203" s="141" t="str">
        <f>IF(ISBLANK(partije!$J$2),"",COUNTIFS(C206:C211,D203,E206:E211,3)+COUNTIFS(D206:D211,D203,F206:F211,3))</f>
        <v/>
      </c>
      <c r="N203" s="141" t="str">
        <f>IF(ISBLANK(partije!$J$2),"",COUNTIFS(C206:C211,D203,E206:E211,"&lt;3")+COUNTIFS(D206:D211,D203,F206:F211,"&lt;3"))</f>
        <v/>
      </c>
      <c r="O203" s="247"/>
      <c r="P203" s="131">
        <v>3</v>
      </c>
      <c r="Q203" s="90" t="e">
        <f>IF(ISBLANK(D203),"*",INDEX(D201:D204,MATCH(P203,O201:O204,0)))</f>
        <v>#N/A</v>
      </c>
      <c r="R203" s="91"/>
    </row>
    <row r="204" spans="1:20" ht="13.5" customHeight="1">
      <c r="A204" s="82">
        <v>4</v>
      </c>
      <c r="B204" s="210">
        <v>154</v>
      </c>
      <c r="C204" s="213" t="str">
        <f>IF(ISNA(MATCH(B204,spisak!$F$4:$F$260,0)),"",INDEX(spisak!$C$4:$C$260,MATCH(B204,spisak!$F$4:$F$260,0)))</f>
        <v/>
      </c>
      <c r="D204" s="174" t="str">
        <f>IF(ISNA(MATCH(B204,spisak!$F$4:$F$260,0)),"bye",INDEX(spisak!$B$4:$B$260,MATCH(B204,spisak!$F$4:$F$260,0)))</f>
        <v>bye</v>
      </c>
      <c r="E204" s="576" t="str">
        <f t="array" ref="E204">INDEX(F206:F211,MATCH(D201&amp;D204,C206:C211&amp;D206:D211,0))&amp;"/"&amp;INDEX(E206:E211,MATCH(D201&amp;D204,C206:C211&amp;D206:D211,0))</f>
        <v>/</v>
      </c>
      <c r="F204" s="577"/>
      <c r="G204" s="576" t="str">
        <f t="array" ref="G204">INDEX(F206:F211,MATCH(D202&amp;D204,C206:C211&amp;D206:D211,0))&amp;"/"&amp;INDEX(E206:E211,MATCH(D202&amp;D204,C206:C211&amp;D206:D211,0))</f>
        <v>/</v>
      </c>
      <c r="H204" s="577"/>
      <c r="I204" s="576" t="str">
        <f t="array" ref="I204">INDEX(F206:F211,MATCH(D203&amp;D204,C206:C211&amp;D206:D211,0))&amp;"/"&amp;INDEX(E206:E211,MATCH(D203&amp;D204,C206:C211&amp;D206:D211,0))</f>
        <v>/</v>
      </c>
      <c r="J204" s="577"/>
      <c r="K204" s="139"/>
      <c r="L204" s="140"/>
      <c r="M204" s="143" t="str">
        <f>IF(ISBLANK(partije!$J$2),"",COUNTIFS(C206:C211,D204,E206:E211,3)+COUNTIFS(D206:D211,D204,F206:F211,3))</f>
        <v/>
      </c>
      <c r="N204" s="143" t="str">
        <f>IF(ISBLANK(partije!$J$2),"",COUNTIFS(C206:C211,D204,E206:E211,"&lt;3")+COUNTIFS(D206:D211,D204,F206:F211,"&lt;3"))</f>
        <v/>
      </c>
      <c r="O204" s="248"/>
      <c r="P204" s="131">
        <v>4</v>
      </c>
      <c r="Q204" s="90" t="e">
        <f>IF(ISBLANK(D204),"*",INDEX(D201:D204,MATCH(P204,O201:O204,0)))</f>
        <v>#N/A</v>
      </c>
      <c r="R204" s="91"/>
    </row>
    <row r="205" spans="1:20" ht="13.5" customHeight="1">
      <c r="A205" s="567"/>
      <c r="B205" s="567"/>
      <c r="C205" s="169"/>
      <c r="E205" s="568" t="s">
        <v>10</v>
      </c>
      <c r="F205" s="568"/>
      <c r="G205" s="569" t="s">
        <v>11</v>
      </c>
      <c r="H205" s="569"/>
      <c r="I205" s="570" t="s">
        <v>4</v>
      </c>
      <c r="J205" s="570"/>
      <c r="K205" s="578" t="s">
        <v>12</v>
      </c>
      <c r="L205" s="578"/>
      <c r="M205" s="197" t="s">
        <v>5</v>
      </c>
      <c r="N205" s="197" t="s">
        <v>6</v>
      </c>
      <c r="O205" s="198" t="s">
        <v>8</v>
      </c>
      <c r="P205" s="199" t="s">
        <v>9</v>
      </c>
      <c r="Q205" s="13"/>
      <c r="R205" s="13"/>
      <c r="S205" s="579" t="s">
        <v>125</v>
      </c>
      <c r="T205" s="579"/>
    </row>
    <row r="206" spans="1:20" ht="13.5" customHeight="1">
      <c r="A206" s="95" t="str">
        <f>IF(ISBLANK(partije!D30),"",partije!D30)</f>
        <v/>
      </c>
      <c r="B206" s="96" t="str">
        <f>IF(ISBLANK(partije!E30),"",partije!E30)</f>
        <v/>
      </c>
      <c r="C206" s="147" t="str">
        <f>INDEX(D201:D204,MATCH(S206,A201:A204,0))</f>
        <v>bye</v>
      </c>
      <c r="D206" s="175" t="str">
        <f>INDEX(D201:D204,MATCH(T206,A201:A204,0))</f>
        <v>bye</v>
      </c>
      <c r="E206" s="148" t="str">
        <f>IF(ISBLANK(partije!J30),"",partije!J30)</f>
        <v/>
      </c>
      <c r="F206" s="148" t="str">
        <f>IF(ISBLANK(partije!K30),"",partije!K30)</f>
        <v/>
      </c>
      <c r="G206" s="580" t="str">
        <f>IF(ISBLANK(partije!L30),"",partije!L30)</f>
        <v/>
      </c>
      <c r="H206" s="580"/>
      <c r="I206" s="580" t="str">
        <f>IF(ISBLANK(partije!M30),"",partije!M30)</f>
        <v/>
      </c>
      <c r="J206" s="580"/>
      <c r="K206" s="580" t="str">
        <f>IF(ISBLANK(partije!N30),"",partije!N30)</f>
        <v/>
      </c>
      <c r="L206" s="580"/>
      <c r="M206" s="150" t="str">
        <f>IF(ISBLANK(partije!O30),"",partije!O30)</f>
        <v/>
      </c>
      <c r="N206" s="149" t="str">
        <f>IF(ISBLANK(partije!P30),"",partije!P30)</f>
        <v/>
      </c>
      <c r="O206" s="149" t="str">
        <f>IF(ISBLANK(partije!Q30),"",partije!Q30)</f>
        <v/>
      </c>
      <c r="P206" s="151" t="str">
        <f>IF(ISBLANK(partije!R30),"",partije!R30)</f>
        <v/>
      </c>
      <c r="Q206" s="444" t="str">
        <f>IF(ISBLANK(partije!$D$30),"",partije!$D$30)</f>
        <v/>
      </c>
      <c r="R206" s="445" t="str">
        <f>IF(ISBLANK(partije!$E$30),"","sto "&amp;partije!$E$30)</f>
        <v/>
      </c>
      <c r="S206" s="92">
        <f>$S$10</f>
        <v>1</v>
      </c>
      <c r="T206" s="84">
        <f>$T$10</f>
        <v>3</v>
      </c>
    </row>
    <row r="207" spans="1:20" ht="13.5" customHeight="1">
      <c r="A207" s="97" t="str">
        <f>IF(ISBLANK(partije!D31),"",partije!D31)</f>
        <v/>
      </c>
      <c r="B207" s="98" t="str">
        <f>IF(ISBLANK(partije!E31),"",partije!E31)</f>
        <v/>
      </c>
      <c r="C207" s="152" t="str">
        <f>INDEX(D201:D204,MATCH(S207,A201:A204,0))</f>
        <v>bye</v>
      </c>
      <c r="D207" s="176" t="str">
        <f>INDEX(D201:D204,MATCH(T207,A201:A204,0))</f>
        <v>bye</v>
      </c>
      <c r="E207" s="153" t="str">
        <f>IF(ISBLANK(partije!J31),"",partije!J31)</f>
        <v/>
      </c>
      <c r="F207" s="153" t="str">
        <f>IF(ISBLANK(partije!K31),"",partije!K31)</f>
        <v/>
      </c>
      <c r="G207" s="581" t="str">
        <f>IF(ISBLANK(partije!L31),"",partije!L31)</f>
        <v/>
      </c>
      <c r="H207" s="581"/>
      <c r="I207" s="581" t="str">
        <f>IF(ISBLANK(partije!M31),"",partije!M31)</f>
        <v/>
      </c>
      <c r="J207" s="581"/>
      <c r="K207" s="581" t="str">
        <f>IF(ISBLANK(partije!N31),"",partije!N31)</f>
        <v/>
      </c>
      <c r="L207" s="581"/>
      <c r="M207" s="155" t="str">
        <f>IF(ISBLANK(partije!O31),"",partije!O31)</f>
        <v/>
      </c>
      <c r="N207" s="154" t="str">
        <f>IF(ISBLANK(partije!P31),"",partije!P31)</f>
        <v/>
      </c>
      <c r="O207" s="154" t="str">
        <f>IF(ISBLANK(partije!Q31),"",partije!Q31)</f>
        <v/>
      </c>
      <c r="P207" s="156" t="str">
        <f>IF(ISBLANK(partije!R31),"",partije!R31)</f>
        <v/>
      </c>
      <c r="Q207" s="444" t="str">
        <f>IF(ISBLANK(partije!$D$31),"",partije!$D$31)</f>
        <v/>
      </c>
      <c r="R207" s="445" t="str">
        <f>IF(ISBLANK(partije!$E$31),"","sto "&amp;partije!$E$31)</f>
        <v/>
      </c>
      <c r="S207" s="93">
        <f>$S$11</f>
        <v>2</v>
      </c>
      <c r="T207" s="85">
        <f>$T$11</f>
        <v>4</v>
      </c>
    </row>
    <row r="208" spans="1:20" ht="13.5" customHeight="1">
      <c r="A208" s="97" t="str">
        <f>IF(ISBLANK(partije!D96),"",partije!D96)</f>
        <v/>
      </c>
      <c r="B208" s="98" t="str">
        <f>IF(ISBLANK(partije!E96),"",partije!E96)</f>
        <v/>
      </c>
      <c r="C208" s="152" t="str">
        <f>INDEX(D201:D204,MATCH(S208,A201:A204,0))</f>
        <v>bye</v>
      </c>
      <c r="D208" s="176" t="str">
        <f>INDEX(D201:D204,MATCH(T208,A201:A204,0))</f>
        <v>bye</v>
      </c>
      <c r="E208" s="153" t="str">
        <f>IF(ISBLANK(partije!J96),"",partije!J96)</f>
        <v/>
      </c>
      <c r="F208" s="153" t="str">
        <f>IF(ISBLANK(partije!K96),"",partije!K96)</f>
        <v/>
      </c>
      <c r="G208" s="581" t="str">
        <f>IF(ISBLANK(partije!L96),"",partije!L96)</f>
        <v/>
      </c>
      <c r="H208" s="581"/>
      <c r="I208" s="581" t="str">
        <f>IF(ISBLANK(partije!M96),"",partije!M96)</f>
        <v/>
      </c>
      <c r="J208" s="581"/>
      <c r="K208" s="581" t="str">
        <f>IF(ISBLANK(partije!N96),"",partije!N96)</f>
        <v/>
      </c>
      <c r="L208" s="581" t="str">
        <f>IF(ISBLANK(partije!M96),"",partije!M96)</f>
        <v/>
      </c>
      <c r="M208" s="155" t="str">
        <f>IF(ISBLANK(partije!O96),"",partije!O96)</f>
        <v/>
      </c>
      <c r="N208" s="154" t="str">
        <f>IF(ISBLANK(partije!P96),"",partije!P96)</f>
        <v/>
      </c>
      <c r="O208" s="154" t="str">
        <f>IF(ISBLANK(partije!Q96),"",partije!Q96)</f>
        <v/>
      </c>
      <c r="P208" s="156" t="str">
        <f>IF(ISBLANK(partije!R96),"",partije!R96)</f>
        <v/>
      </c>
      <c r="Q208" s="444" t="str">
        <f>IF(ISBLANK(partije!$D$96),"",partije!$D$96)</f>
        <v/>
      </c>
      <c r="R208" s="445" t="str">
        <f>IF(ISBLANK(partije!$E$97),"","sto "&amp;partije!$E$97)</f>
        <v/>
      </c>
      <c r="S208" s="93">
        <f>$S$12</f>
        <v>1</v>
      </c>
      <c r="T208" s="85">
        <f>$T$12</f>
        <v>2</v>
      </c>
    </row>
    <row r="209" spans="1:20" ht="13.5" customHeight="1">
      <c r="A209" s="97" t="str">
        <f>IF(ISBLANK(partije!D97),"",partije!D97)</f>
        <v/>
      </c>
      <c r="B209" s="98" t="str">
        <f>IF(ISBLANK(partije!E97),"",partije!E97)</f>
        <v/>
      </c>
      <c r="C209" s="152" t="str">
        <f>INDEX(D201:D204,MATCH(S209,A201:A204,0))</f>
        <v>bye</v>
      </c>
      <c r="D209" s="176" t="str">
        <f>INDEX(D201:D204,MATCH(T209,A201:A204,0))</f>
        <v>bye</v>
      </c>
      <c r="E209" s="153" t="str">
        <f>IF(ISBLANK(partije!J97),"",partije!J97)</f>
        <v/>
      </c>
      <c r="F209" s="153" t="str">
        <f>IF(ISBLANK(partije!K97),"",partije!K97)</f>
        <v/>
      </c>
      <c r="G209" s="581" t="str">
        <f>IF(ISBLANK(partije!L97),"",partije!L97)</f>
        <v/>
      </c>
      <c r="H209" s="581"/>
      <c r="I209" s="581" t="str">
        <f>IF(ISBLANK(partije!M97),"",partije!M97)</f>
        <v/>
      </c>
      <c r="J209" s="581"/>
      <c r="K209" s="581" t="str">
        <f>IF(ISBLANK(partije!N97),"",partije!N97)</f>
        <v/>
      </c>
      <c r="L209" s="581" t="str">
        <f>IF(ISBLANK(partije!M97),"",partije!M97)</f>
        <v/>
      </c>
      <c r="M209" s="155" t="str">
        <f>IF(ISBLANK(partije!O97),"",partije!O97)</f>
        <v/>
      </c>
      <c r="N209" s="154" t="str">
        <f>IF(ISBLANK(partije!P97),"",partije!P97)</f>
        <v/>
      </c>
      <c r="O209" s="154" t="str">
        <f>IF(ISBLANK(partije!Q97),"",partije!Q97)</f>
        <v/>
      </c>
      <c r="P209" s="156" t="str">
        <f>IF(ISBLANK(partije!R97),"",partije!R97)</f>
        <v/>
      </c>
      <c r="Q209" s="444" t="str">
        <f>IF(ISBLANK(partije!$D$97),"",partije!$D$97)</f>
        <v/>
      </c>
      <c r="R209" s="445" t="str">
        <f>IF(ISBLANK(partije!$E$97),"","sto "&amp;partije!$E$97)</f>
        <v/>
      </c>
      <c r="S209" s="93">
        <f>$S$13</f>
        <v>3</v>
      </c>
      <c r="T209" s="85">
        <f>$T$13</f>
        <v>4</v>
      </c>
    </row>
    <row r="210" spans="1:20" ht="13.5" customHeight="1">
      <c r="A210" s="97" t="str">
        <f>IF(ISBLANK(partije!D162),"",partije!D162)</f>
        <v/>
      </c>
      <c r="B210" s="98" t="str">
        <f>IF(ISBLANK(partije!E162),"",partije!E162)</f>
        <v/>
      </c>
      <c r="C210" s="152" t="str">
        <f>INDEX(D201:D204,MATCH(S210,A201:A204,0))</f>
        <v>bye</v>
      </c>
      <c r="D210" s="176" t="str">
        <f>INDEX(D201:D204,MATCH(T210,A201:A204,0))</f>
        <v>bye</v>
      </c>
      <c r="E210" s="153" t="str">
        <f>IF(ISBLANK(partije!J162),"",partije!J162)</f>
        <v/>
      </c>
      <c r="F210" s="153" t="str">
        <f>IF(ISBLANK(partije!K162),"",partije!K162)</f>
        <v/>
      </c>
      <c r="G210" s="581" t="str">
        <f>IF(ISBLANK(partije!L162),"",partije!L162)</f>
        <v/>
      </c>
      <c r="H210" s="581"/>
      <c r="I210" s="581" t="str">
        <f>IF(ISBLANK(partije!M162),"",partije!M162)</f>
        <v/>
      </c>
      <c r="J210" s="581"/>
      <c r="K210" s="581" t="str">
        <f>IF(ISBLANK(partije!N162),"",partije!N162)</f>
        <v/>
      </c>
      <c r="L210" s="581" t="str">
        <f>IF(ISBLANK(partije!M162),"",partije!M162)</f>
        <v/>
      </c>
      <c r="M210" s="155" t="str">
        <f>IF(ISBLANK(partije!O162),"",partije!O162)</f>
        <v/>
      </c>
      <c r="N210" s="154" t="str">
        <f>IF(ISBLANK(partije!P162),"",partije!P162)</f>
        <v/>
      </c>
      <c r="O210" s="154" t="str">
        <f>IF(ISBLANK(partije!Q162),"",partije!Q162)</f>
        <v/>
      </c>
      <c r="P210" s="156" t="str">
        <f>IF(ISBLANK(partije!R162),"",partije!R162)</f>
        <v/>
      </c>
      <c r="Q210" s="444" t="str">
        <f>IF(ISBLANK(partije!$D$162),"",partije!$D$162)</f>
        <v/>
      </c>
      <c r="R210" s="445" t="str">
        <f>IF(ISBLANK(partije!$E$162),"","sto "&amp;partije!$E$162)</f>
        <v/>
      </c>
      <c r="S210" s="93">
        <f>$S$14</f>
        <v>1</v>
      </c>
      <c r="T210" s="85">
        <f>$T$14</f>
        <v>4</v>
      </c>
    </row>
    <row r="211" spans="1:20" ht="13.5" customHeight="1">
      <c r="A211" s="99" t="str">
        <f>IF(ISBLANK(partije!D163),"",partije!D163)</f>
        <v/>
      </c>
      <c r="B211" s="100" t="str">
        <f>IF(ISBLANK(partije!E163),"",partije!E163)</f>
        <v/>
      </c>
      <c r="C211" s="157" t="str">
        <f>INDEX(D201:D204,MATCH(S211,A201:A204,0))</f>
        <v>bye</v>
      </c>
      <c r="D211" s="177" t="str">
        <f>INDEX(D201:D204,MATCH(T211,A201:A204,0))</f>
        <v>bye</v>
      </c>
      <c r="E211" s="158" t="str">
        <f>IF(ISBLANK(partije!J163),"",partije!J163)</f>
        <v/>
      </c>
      <c r="F211" s="158" t="str">
        <f>IF(ISBLANK(partije!K163),"",partije!K163)</f>
        <v/>
      </c>
      <c r="G211" s="571" t="str">
        <f>IF(ISBLANK(partije!L163),"",partije!L163)</f>
        <v/>
      </c>
      <c r="H211" s="571"/>
      <c r="I211" s="571" t="str">
        <f>IF(ISBLANK(partije!M163),"",partije!M163)</f>
        <v/>
      </c>
      <c r="J211" s="571"/>
      <c r="K211" s="571" t="str">
        <f>IF(ISBLANK(partije!N163),"",partije!N163)</f>
        <v/>
      </c>
      <c r="L211" s="571" t="str">
        <f>IF(ISBLANK(partije!M163),"",partije!M163)</f>
        <v/>
      </c>
      <c r="M211" s="160" t="str">
        <f>IF(ISBLANK(partije!O163),"",partije!O163)</f>
        <v/>
      </c>
      <c r="N211" s="159" t="str">
        <f>IF(ISBLANK(partije!P163),"",partije!P163)</f>
        <v/>
      </c>
      <c r="O211" s="159" t="str">
        <f>IF(ISBLANK(partije!Q163),"",partije!Q163)</f>
        <v/>
      </c>
      <c r="P211" s="161" t="str">
        <f>IF(ISBLANK(partije!R163),"",partije!R163)</f>
        <v/>
      </c>
      <c r="Q211" s="444" t="str">
        <f>IF(ISBLANK(partije!$D$163),"",partije!$D$163)</f>
        <v/>
      </c>
      <c r="R211" s="445" t="str">
        <f>IF(ISBLANK(partije!$E$163),"","sto "&amp;partije!$E$163)</f>
        <v/>
      </c>
      <c r="S211" s="94">
        <f>$S$15</f>
        <v>2</v>
      </c>
      <c r="T211" s="86">
        <f>$T$15</f>
        <v>3</v>
      </c>
    </row>
    <row r="213" spans="1:20" ht="13.5" customHeight="1">
      <c r="B213" s="12"/>
      <c r="C213" s="168"/>
      <c r="D213" s="145" t="s">
        <v>41</v>
      </c>
      <c r="E213" s="132"/>
      <c r="F213" s="132"/>
      <c r="G213" s="132"/>
      <c r="H213" s="132"/>
      <c r="I213" s="133"/>
      <c r="J213" s="133"/>
      <c r="K213" s="132"/>
      <c r="L213" s="132"/>
      <c r="M213" s="132"/>
      <c r="N213" s="134"/>
      <c r="O213" s="135"/>
      <c r="P213" s="132"/>
      <c r="Q213" s="13"/>
      <c r="R213" s="13"/>
    </row>
    <row r="214" spans="1:20" ht="13.5" customHeight="1">
      <c r="B214" s="208" t="s">
        <v>0</v>
      </c>
      <c r="C214" s="211"/>
      <c r="D214" s="172" t="s">
        <v>1</v>
      </c>
      <c r="E214" s="572">
        <v>1</v>
      </c>
      <c r="F214" s="572"/>
      <c r="G214" s="572">
        <v>2</v>
      </c>
      <c r="H214" s="572"/>
      <c r="I214" s="573">
        <v>3</v>
      </c>
      <c r="J214" s="573"/>
      <c r="K214" s="572">
        <v>4</v>
      </c>
      <c r="L214" s="572"/>
      <c r="M214" s="136" t="s">
        <v>2</v>
      </c>
      <c r="N214" s="136" t="s">
        <v>3</v>
      </c>
      <c r="O214" s="137" t="s">
        <v>7</v>
      </c>
      <c r="P214" s="138"/>
      <c r="Q214" s="49" t="s">
        <v>58</v>
      </c>
      <c r="R214" s="50"/>
    </row>
    <row r="215" spans="1:20" ht="13.5" customHeight="1">
      <c r="A215" s="81">
        <v>1</v>
      </c>
      <c r="B215" s="209">
        <v>161</v>
      </c>
      <c r="C215" s="212" t="str">
        <f>IF(ISNA(MATCH(B215,spisak!$F$4:$F$260,0)),"",INDEX(spisak!$C$4:$C$260,MATCH(B215,spisak!$F$4:$F$260,0)))</f>
        <v/>
      </c>
      <c r="D215" s="173" t="str">
        <f>IF(ISNA(MATCH(B215,spisak!$F$4:$F$260,0)),"bye",INDEX(spisak!$B$4:$B$260,MATCH(B215,spisak!$F$4:$F$260,0)))</f>
        <v>bye</v>
      </c>
      <c r="E215" s="139"/>
      <c r="F215" s="140"/>
      <c r="G215" s="574" t="str">
        <f t="array" ref="G215">INDEX(E220:E225,MATCH(D215&amp;D216,C220:C225&amp;D220:D225,0))&amp;"/"&amp;INDEX(F220:F225,MATCH(D215&amp;D216,C220:C225&amp;D220:D225,0))</f>
        <v>/</v>
      </c>
      <c r="H215" s="575"/>
      <c r="I215" s="574" t="str">
        <f t="array" ref="I215">INDEX(E220:E225,MATCH(D215&amp;D217,C220:C225&amp;D220:D225,0))&amp;"/"&amp;INDEX(F220:F225,MATCH(D215&amp;D217,C220:C225&amp;D220:D225,0))</f>
        <v>/</v>
      </c>
      <c r="J215" s="575"/>
      <c r="K215" s="574" t="str">
        <f t="array" ref="K215">INDEX(E220:E225,MATCH(D215&amp;D218,C220:C225&amp;D220:D225,0))&amp;"/"&amp;INDEX(F220:F225,MATCH(D215&amp;D218,C220:C225&amp;D220:D225,0))</f>
        <v>/</v>
      </c>
      <c r="L215" s="575"/>
      <c r="M215" s="141" t="str">
        <f>IF(ISBLANK(partije!$J$2),"",COUNTIFS(C220:C225,D215,E220:E225,3)+COUNTIFS(D220:D225,D215,F220:F225,3))</f>
        <v/>
      </c>
      <c r="N215" s="141" t="str">
        <f>IF(ISBLANK(partije!$J$2),"",COUNTIFS(C220:C225,D215,E220:E225,"&lt;3")+COUNTIFS(D220:D225,D215,F220:F225,"&lt;3"))</f>
        <v/>
      </c>
      <c r="O215" s="247"/>
      <c r="P215" s="131">
        <v>1</v>
      </c>
      <c r="Q215" s="88" t="e">
        <f>IF(ISBLANK(D215),"*",INDEX(D215:D218,MATCH(P215,O215:O218,0)))</f>
        <v>#N/A</v>
      </c>
      <c r="R215" s="89"/>
    </row>
    <row r="216" spans="1:20" ht="13.5" customHeight="1">
      <c r="A216" s="81">
        <v>2</v>
      </c>
      <c r="B216" s="209">
        <v>162</v>
      </c>
      <c r="C216" s="212" t="str">
        <f>IF(ISNA(MATCH(B216,spisak!$F$4:$F$260,0)),"",INDEX(spisak!$C$4:$C$260,MATCH(B216,spisak!$F$4:$F$260,0)))</f>
        <v/>
      </c>
      <c r="D216" s="173" t="str">
        <f>IF(ISNA(MATCH(B216,spisak!$F$4:$F$260,0)),"bye",INDEX(spisak!$B$4:$B$260,MATCH(B216,spisak!$F$4:$F$260,0)))</f>
        <v>bye</v>
      </c>
      <c r="E216" s="574" t="str">
        <f t="array" ref="E216">INDEX(F220:F225,MATCH(D215&amp;D216,C220:C225&amp;D220:D225,0))&amp;"/"&amp;INDEX(E220:E225,MATCH(D215&amp;D216,C220:C225&amp;D220:D225,0))</f>
        <v>/</v>
      </c>
      <c r="F216" s="575"/>
      <c r="G216" s="139"/>
      <c r="H216" s="140"/>
      <c r="I216" s="574" t="str">
        <f t="array" ref="I216">INDEX(E220:E225,MATCH(D216&amp;D217,C220:C225&amp;D220:D225,0))&amp;"/"&amp;INDEX(F220:F225,MATCH(D216&amp;D217,C220:C225&amp;D220:D225,0))</f>
        <v>/</v>
      </c>
      <c r="J216" s="575"/>
      <c r="K216" s="574" t="str">
        <f t="array" ref="K216">INDEX(E220:E225,MATCH(D216&amp;D218,C220:C225&amp;D220:D225,0))&amp;"/"&amp;INDEX(F220:F225,MATCH(D216&amp;D218,C220:C225&amp;D220:D225,0))</f>
        <v>/</v>
      </c>
      <c r="L216" s="575"/>
      <c r="M216" s="141" t="str">
        <f>IF(ISBLANK(partije!$J$2),"",COUNTIFS(C220:C225,D216,E220:E225,3)+COUNTIFS(D220:D225,D216,F220:F225,3))</f>
        <v/>
      </c>
      <c r="N216" s="141" t="str">
        <f>IF(ISBLANK(partije!$J$2),"",COUNTIFS(C220:C225,D216,E220:E225,"&lt;3")+COUNTIFS(D220:D225,D216,F220:F225,"&lt;3"))</f>
        <v/>
      </c>
      <c r="O216" s="247"/>
      <c r="P216" s="131">
        <v>2</v>
      </c>
      <c r="Q216" s="90" t="e">
        <f>IF(ISBLANK(D216),"*",INDEX(D215:D218,MATCH(P216,O215:O218,0)))</f>
        <v>#N/A</v>
      </c>
      <c r="R216" s="91"/>
    </row>
    <row r="217" spans="1:20" ht="13.5" customHeight="1">
      <c r="A217" s="81">
        <v>3</v>
      </c>
      <c r="B217" s="209">
        <v>163</v>
      </c>
      <c r="C217" s="212" t="str">
        <f>IF(ISNA(MATCH(B217,spisak!$F$4:$F$260,0)),"",INDEX(spisak!$C$4:$C$260,MATCH(B217,spisak!$F$4:$F$260,0)))</f>
        <v/>
      </c>
      <c r="D217" s="173" t="str">
        <f>IF(ISNA(MATCH(B217,spisak!$F$4:$F$260,0)),"bye",INDEX(spisak!$B$4:$B$260,MATCH(B217,spisak!$F$4:$F$260,0)))</f>
        <v>bye</v>
      </c>
      <c r="E217" s="574" t="str">
        <f t="array" ref="E217">INDEX(F220:F225,MATCH(D215&amp;D217,C220:C225&amp;D220:D225,0))&amp;"/"&amp;INDEX(E220:E225,MATCH(D215&amp;D217,C220:C225&amp;D220:D225,0))</f>
        <v>/</v>
      </c>
      <c r="F217" s="575"/>
      <c r="G217" s="574" t="str">
        <f t="array" ref="G217">INDEX(F220:F225,MATCH(D216&amp;D217,C220:C225&amp;D220:D225,0))&amp;"/"&amp;INDEX(E220:E225,MATCH(D216&amp;D217,C220:C225&amp;D220:D225,0))</f>
        <v>/</v>
      </c>
      <c r="H217" s="575"/>
      <c r="I217" s="139"/>
      <c r="J217" s="140"/>
      <c r="K217" s="574" t="str">
        <f t="array" ref="K217">INDEX(E220:E225,MATCH(D217&amp;D218,C220:C225&amp;D220:D225,0))&amp;"/"&amp;INDEX(F220:F225,MATCH(D217&amp;D218,C220:C225&amp;D220:D225,0))</f>
        <v>/</v>
      </c>
      <c r="L217" s="575"/>
      <c r="M217" s="141" t="str">
        <f>IF(ISBLANK(partije!$J$2),"",COUNTIFS(C220:C225,D217,E220:E225,3)+COUNTIFS(D220:D225,D217,F220:F225,3))</f>
        <v/>
      </c>
      <c r="N217" s="141" t="str">
        <f>IF(ISBLANK(partije!$J$2),"",COUNTIFS(C220:C225,D217,E220:E225,"&lt;3")+COUNTIFS(D220:D225,D217,F220:F225,"&lt;3"))</f>
        <v/>
      </c>
      <c r="O217" s="247"/>
      <c r="P217" s="131">
        <v>3</v>
      </c>
      <c r="Q217" s="90" t="e">
        <f>IF(ISBLANK(D217),"*",INDEX(D215:D218,MATCH(P217,O215:O218,0)))</f>
        <v>#N/A</v>
      </c>
      <c r="R217" s="91"/>
    </row>
    <row r="218" spans="1:20" ht="13.5" customHeight="1">
      <c r="A218" s="82">
        <v>4</v>
      </c>
      <c r="B218" s="210">
        <v>164</v>
      </c>
      <c r="C218" s="213" t="str">
        <f>IF(ISNA(MATCH(B218,spisak!$F$4:$F$260,0)),"",INDEX(spisak!$C$4:$C$260,MATCH(B218,spisak!$F$4:$F$260,0)))</f>
        <v/>
      </c>
      <c r="D218" s="174" t="str">
        <f>IF(ISNA(MATCH(B218,spisak!$F$4:$F$260,0)),"bye",INDEX(spisak!$B$4:$B$260,MATCH(B218,spisak!$F$4:$F$260,0)))</f>
        <v>bye</v>
      </c>
      <c r="E218" s="576" t="str">
        <f t="array" ref="E218">INDEX(F220:F225,MATCH(D215&amp;D218,C220:C225&amp;D220:D225,0))&amp;"/"&amp;INDEX(E220:E225,MATCH(D215&amp;D218,C220:C225&amp;D220:D225,0))</f>
        <v>/</v>
      </c>
      <c r="F218" s="577"/>
      <c r="G218" s="576" t="str">
        <f t="array" ref="G218">INDEX(F220:F225,MATCH(D216&amp;D218,C220:C225&amp;D220:D225,0))&amp;"/"&amp;INDEX(E220:E225,MATCH(D216&amp;D218,C220:C225&amp;D220:D225,0))</f>
        <v>/</v>
      </c>
      <c r="H218" s="577"/>
      <c r="I218" s="576" t="str">
        <f t="array" ref="I218">INDEX(F220:F225,MATCH(D217&amp;D218,C220:C225&amp;D220:D225,0))&amp;"/"&amp;INDEX(E220:E225,MATCH(D217&amp;D218,C220:C225&amp;D220:D225,0))</f>
        <v>/</v>
      </c>
      <c r="J218" s="577"/>
      <c r="K218" s="139"/>
      <c r="L218" s="140"/>
      <c r="M218" s="143" t="str">
        <f>IF(ISBLANK(partije!$J$2),"",COUNTIFS(C220:C225,D218,E220:E225,3)+COUNTIFS(D220:D225,D218,F220:F225,3))</f>
        <v/>
      </c>
      <c r="N218" s="143" t="str">
        <f>IF(ISBLANK(partije!$J$2),"",COUNTIFS(C220:C225,D218,E220:E225,"&lt;3")+COUNTIFS(D220:D225,D218,F220:F225,"&lt;3"))</f>
        <v/>
      </c>
      <c r="O218" s="248"/>
      <c r="P218" s="131">
        <v>4</v>
      </c>
      <c r="Q218" s="90" t="e">
        <f>IF(ISBLANK(D218),"*",INDEX(D215:D218,MATCH(P218,O215:O218,0)))</f>
        <v>#N/A</v>
      </c>
      <c r="R218" s="91"/>
    </row>
    <row r="219" spans="1:20" ht="13.5" customHeight="1">
      <c r="A219" s="567"/>
      <c r="B219" s="567"/>
      <c r="C219" s="169"/>
      <c r="E219" s="568" t="s">
        <v>10</v>
      </c>
      <c r="F219" s="568"/>
      <c r="G219" s="569" t="s">
        <v>11</v>
      </c>
      <c r="H219" s="569"/>
      <c r="I219" s="570" t="s">
        <v>4</v>
      </c>
      <c r="J219" s="570"/>
      <c r="K219" s="578" t="s">
        <v>12</v>
      </c>
      <c r="L219" s="578"/>
      <c r="M219" s="197" t="s">
        <v>5</v>
      </c>
      <c r="N219" s="197" t="s">
        <v>6</v>
      </c>
      <c r="O219" s="198" t="s">
        <v>8</v>
      </c>
      <c r="P219" s="145" t="s">
        <v>9</v>
      </c>
      <c r="Q219" s="13"/>
      <c r="R219" s="13"/>
      <c r="S219" s="579" t="s">
        <v>125</v>
      </c>
      <c r="T219" s="579"/>
    </row>
    <row r="220" spans="1:20" ht="13.5" customHeight="1">
      <c r="A220" s="95" t="str">
        <f>IF(ISBLANK(partije!D32),"",partije!D32)</f>
        <v/>
      </c>
      <c r="B220" s="96" t="str">
        <f>IF(ISBLANK(partije!E32),"",partije!E32)</f>
        <v/>
      </c>
      <c r="C220" s="147" t="str">
        <f>INDEX(D215:D218,MATCH(S220,A215:A218,0))</f>
        <v>bye</v>
      </c>
      <c r="D220" s="175" t="str">
        <f>INDEX(D215:D218,MATCH(T220,A215:A218,0))</f>
        <v>bye</v>
      </c>
      <c r="E220" s="148" t="str">
        <f>IF(ISBLANK(partije!J32),"",partije!J32)</f>
        <v/>
      </c>
      <c r="F220" s="148" t="str">
        <f>IF(ISBLANK(partije!K32),"",partije!K32)</f>
        <v/>
      </c>
      <c r="G220" s="580" t="str">
        <f>IF(ISBLANK(partije!L32),"",partije!L32)</f>
        <v/>
      </c>
      <c r="H220" s="580"/>
      <c r="I220" s="580" t="str">
        <f>IF(ISBLANK(partije!M32),"",partije!M32)</f>
        <v/>
      </c>
      <c r="J220" s="580"/>
      <c r="K220" s="580" t="str">
        <f>IF(ISBLANK(partije!N32),"",partije!N32)</f>
        <v/>
      </c>
      <c r="L220" s="580" t="str">
        <f>IF(ISBLANK(partije!M32),"",partije!M32)</f>
        <v/>
      </c>
      <c r="M220" s="150" t="str">
        <f>IF(ISBLANK(partije!O32),"",partije!O32)</f>
        <v/>
      </c>
      <c r="N220" s="149" t="str">
        <f>IF(ISBLANK(partije!P32),"",partije!P32)</f>
        <v/>
      </c>
      <c r="O220" s="149" t="str">
        <f>IF(ISBLANK(partije!Q32),"",partije!Q32)</f>
        <v/>
      </c>
      <c r="P220" s="151" t="str">
        <f>IF(ISBLANK(partije!R32),"",partije!R32)</f>
        <v/>
      </c>
      <c r="Q220" s="444" t="str">
        <f>IF(ISBLANK(partije!$D$32),"",partije!$D$32)</f>
        <v/>
      </c>
      <c r="R220" s="445" t="str">
        <f>IF(ISBLANK(partije!$E$32),"","sto "&amp;partije!$E$32)</f>
        <v/>
      </c>
      <c r="S220" s="92">
        <f>$S$10</f>
        <v>1</v>
      </c>
      <c r="T220" s="84">
        <f>$T$10</f>
        <v>3</v>
      </c>
    </row>
    <row r="221" spans="1:20" ht="13.5" customHeight="1">
      <c r="A221" s="97" t="str">
        <f>IF(ISBLANK(partije!D33),"",partije!D33)</f>
        <v/>
      </c>
      <c r="B221" s="98" t="str">
        <f>IF(ISBLANK(partije!E33),"",partije!E33)</f>
        <v/>
      </c>
      <c r="C221" s="152" t="str">
        <f>INDEX(D215:D218,MATCH(S221,A215:A218,0))</f>
        <v>bye</v>
      </c>
      <c r="D221" s="176" t="str">
        <f>INDEX(D215:D218,MATCH(T221,A215:A218,0))</f>
        <v>bye</v>
      </c>
      <c r="E221" s="153" t="str">
        <f>IF(ISBLANK(partije!J33),"",partije!J33)</f>
        <v/>
      </c>
      <c r="F221" s="153" t="str">
        <f>IF(ISBLANK(partije!K33),"",partije!K33)</f>
        <v/>
      </c>
      <c r="G221" s="581" t="str">
        <f>IF(ISBLANK(partije!L33),"",partije!L33)</f>
        <v/>
      </c>
      <c r="H221" s="581"/>
      <c r="I221" s="581" t="str">
        <f>IF(ISBLANK(partije!M33),"",partije!M33)</f>
        <v/>
      </c>
      <c r="J221" s="581"/>
      <c r="K221" s="581" t="str">
        <f>IF(ISBLANK(partije!N33),"",partije!N33)</f>
        <v/>
      </c>
      <c r="L221" s="581" t="str">
        <f>IF(ISBLANK(partije!M33),"",partije!M33)</f>
        <v/>
      </c>
      <c r="M221" s="155" t="str">
        <f>IF(ISBLANK(partije!O33),"",partije!O33)</f>
        <v/>
      </c>
      <c r="N221" s="154" t="str">
        <f>IF(ISBLANK(partije!P33),"",partije!P33)</f>
        <v/>
      </c>
      <c r="O221" s="154" t="str">
        <f>IF(ISBLANK(partije!Q33),"",partije!Q33)</f>
        <v/>
      </c>
      <c r="P221" s="156" t="str">
        <f>IF(ISBLANK(partije!R33),"",partije!R33)</f>
        <v/>
      </c>
      <c r="Q221" s="444" t="str">
        <f>IF(ISBLANK(partije!$D$33),"",partije!$D$33)</f>
        <v/>
      </c>
      <c r="R221" s="445" t="str">
        <f>IF(ISBLANK(partije!$E$33),"","sto "&amp;partije!$E$33)</f>
        <v/>
      </c>
      <c r="S221" s="93">
        <f>$S$11</f>
        <v>2</v>
      </c>
      <c r="T221" s="85">
        <f>$T$11</f>
        <v>4</v>
      </c>
    </row>
    <row r="222" spans="1:20" ht="13.5" customHeight="1">
      <c r="A222" s="97" t="str">
        <f>IF(ISBLANK(partije!D98),"",partije!D98)</f>
        <v/>
      </c>
      <c r="B222" s="98" t="str">
        <f>IF(ISBLANK(partije!E98),"",partije!E98)</f>
        <v/>
      </c>
      <c r="C222" s="152" t="str">
        <f>INDEX(D215:D218,MATCH(S222,A215:A218,0))</f>
        <v>bye</v>
      </c>
      <c r="D222" s="176" t="str">
        <f>INDEX(D215:D218,MATCH(T222,A215:A218,0))</f>
        <v>bye</v>
      </c>
      <c r="E222" s="153" t="str">
        <f>IF(ISBLANK(partije!J98),"",partije!J98)</f>
        <v/>
      </c>
      <c r="F222" s="153" t="str">
        <f>IF(ISBLANK(partije!K98),"",partije!K98)</f>
        <v/>
      </c>
      <c r="G222" s="581" t="str">
        <f>IF(ISBLANK(partije!L98),"",partije!L98)</f>
        <v/>
      </c>
      <c r="H222" s="581"/>
      <c r="I222" s="581" t="str">
        <f>IF(ISBLANK(partije!M98),"",partije!M98)</f>
        <v/>
      </c>
      <c r="J222" s="581"/>
      <c r="K222" s="581" t="str">
        <f>IF(ISBLANK(partije!N98),"",partije!N98)</f>
        <v/>
      </c>
      <c r="L222" s="581" t="str">
        <f>IF(ISBLANK(partije!M98),"",partije!M98)</f>
        <v/>
      </c>
      <c r="M222" s="155" t="str">
        <f>IF(ISBLANK(partije!O98),"",partije!O98)</f>
        <v/>
      </c>
      <c r="N222" s="154" t="str">
        <f>IF(ISBLANK(partije!P98),"",partije!P98)</f>
        <v/>
      </c>
      <c r="O222" s="154" t="str">
        <f>IF(ISBLANK(partije!Q98),"",partije!Q98)</f>
        <v/>
      </c>
      <c r="P222" s="156" t="str">
        <f>IF(ISBLANK(partije!R98),"",partije!R98)</f>
        <v/>
      </c>
      <c r="Q222" s="444" t="str">
        <f>IF(ISBLANK(partije!$D$98),"",partije!$D$98)</f>
        <v/>
      </c>
      <c r="R222" s="445" t="str">
        <f>IF(ISBLANK(partije!$E$98),"","sto "&amp;partije!$E$98)</f>
        <v/>
      </c>
      <c r="S222" s="93">
        <f>$S$12</f>
        <v>1</v>
      </c>
      <c r="T222" s="85">
        <f>$T$12</f>
        <v>2</v>
      </c>
    </row>
    <row r="223" spans="1:20" ht="13.5" customHeight="1">
      <c r="A223" s="97" t="str">
        <f>IF(ISBLANK(partije!D99),"",partije!D99)</f>
        <v/>
      </c>
      <c r="B223" s="98" t="str">
        <f>IF(ISBLANK(partije!E99),"",partije!E99)</f>
        <v/>
      </c>
      <c r="C223" s="152" t="str">
        <f>INDEX(D215:D218,MATCH(S223,A215:A218,0))</f>
        <v>bye</v>
      </c>
      <c r="D223" s="176" t="str">
        <f>INDEX(D215:D218,MATCH(T223,A215:A218,0))</f>
        <v>bye</v>
      </c>
      <c r="E223" s="153" t="str">
        <f>IF(ISBLANK(partije!J99),"",partije!J99)</f>
        <v/>
      </c>
      <c r="F223" s="153" t="str">
        <f>IF(ISBLANK(partije!K99),"",partije!K99)</f>
        <v/>
      </c>
      <c r="G223" s="581" t="str">
        <f>IF(ISBLANK(partije!L99),"",partije!L99)</f>
        <v/>
      </c>
      <c r="H223" s="581"/>
      <c r="I223" s="581" t="str">
        <f>IF(ISBLANK(partije!M99),"",partije!M99)</f>
        <v/>
      </c>
      <c r="J223" s="581"/>
      <c r="K223" s="581" t="str">
        <f>IF(ISBLANK(partije!N99),"",partije!N99)</f>
        <v/>
      </c>
      <c r="L223" s="581" t="str">
        <f>IF(ISBLANK(partije!M99),"",partije!M99)</f>
        <v/>
      </c>
      <c r="M223" s="155" t="str">
        <f>IF(ISBLANK(partije!O99),"",partije!O99)</f>
        <v/>
      </c>
      <c r="N223" s="154" t="str">
        <f>IF(ISBLANK(partije!P99),"",partije!P99)</f>
        <v/>
      </c>
      <c r="O223" s="154" t="str">
        <f>IF(ISBLANK(partije!Q99),"",partije!Q99)</f>
        <v/>
      </c>
      <c r="P223" s="156" t="str">
        <f>IF(ISBLANK(partije!R99),"",partije!R99)</f>
        <v/>
      </c>
      <c r="Q223" s="444" t="str">
        <f>IF(ISBLANK(partije!$D$99),"",partije!$D$99)</f>
        <v/>
      </c>
      <c r="R223" s="445" t="str">
        <f>IF(ISBLANK(partije!$E$99),"","sto "&amp;partije!$E$99)</f>
        <v/>
      </c>
      <c r="S223" s="93">
        <f>$S$13</f>
        <v>3</v>
      </c>
      <c r="T223" s="85">
        <f>$T$13</f>
        <v>4</v>
      </c>
    </row>
    <row r="224" spans="1:20" ht="13.5" customHeight="1">
      <c r="A224" s="97" t="str">
        <f>IF(ISBLANK(partije!D164),"",partije!D164)</f>
        <v/>
      </c>
      <c r="B224" s="98" t="str">
        <f>IF(ISBLANK(partije!E164),"",partije!E164)</f>
        <v/>
      </c>
      <c r="C224" s="152" t="str">
        <f>INDEX(D215:D218,MATCH(S224,A215:A218,0))</f>
        <v>bye</v>
      </c>
      <c r="D224" s="176" t="str">
        <f>INDEX(D215:D218,MATCH(T224,A215:A218,0))</f>
        <v>bye</v>
      </c>
      <c r="E224" s="153" t="str">
        <f>IF(ISBLANK(partije!J164),"",partije!J164)</f>
        <v/>
      </c>
      <c r="F224" s="153" t="str">
        <f>IF(ISBLANK(partije!K164),"",partije!K164)</f>
        <v/>
      </c>
      <c r="G224" s="581" t="str">
        <f>IF(ISBLANK(partije!L164),"",partije!L164)</f>
        <v/>
      </c>
      <c r="H224" s="581"/>
      <c r="I224" s="581" t="str">
        <f>IF(ISBLANK(partije!M164),"",partije!M164)</f>
        <v/>
      </c>
      <c r="J224" s="581"/>
      <c r="K224" s="581" t="str">
        <f>IF(ISBLANK(partije!N164),"",partije!N164)</f>
        <v/>
      </c>
      <c r="L224" s="581" t="str">
        <f>IF(ISBLANK(partije!M164),"",partije!M164)</f>
        <v/>
      </c>
      <c r="M224" s="155" t="str">
        <f>IF(ISBLANK(partije!O164),"",partije!O164)</f>
        <v/>
      </c>
      <c r="N224" s="154" t="str">
        <f>IF(ISBLANK(partije!P164),"",partije!P164)</f>
        <v/>
      </c>
      <c r="O224" s="154" t="str">
        <f>IF(ISBLANK(partije!Q164),"",partije!Q164)</f>
        <v/>
      </c>
      <c r="P224" s="156" t="str">
        <f>IF(ISBLANK(partije!R164),"",partije!R164)</f>
        <v/>
      </c>
      <c r="Q224" s="444" t="str">
        <f>IF(ISBLANK(partije!$D$164),"",partije!$D$164)</f>
        <v/>
      </c>
      <c r="R224" s="445" t="str">
        <f>IF(ISBLANK(partije!$E$164),"","sto "&amp;partije!$E$164)</f>
        <v/>
      </c>
      <c r="S224" s="93">
        <f>$S$14</f>
        <v>1</v>
      </c>
      <c r="T224" s="85">
        <f>$T$14</f>
        <v>4</v>
      </c>
    </row>
    <row r="225" spans="1:20" ht="13.5" customHeight="1">
      <c r="A225" s="99" t="str">
        <f>IF(ISBLANK(partije!D165),"",partije!D165)</f>
        <v/>
      </c>
      <c r="B225" s="100" t="str">
        <f>IF(ISBLANK(partije!E165),"",partije!E165)</f>
        <v/>
      </c>
      <c r="C225" s="157" t="str">
        <f>INDEX(D215:D218,MATCH(S225,A215:A218,0))</f>
        <v>bye</v>
      </c>
      <c r="D225" s="177" t="str">
        <f>INDEX(D215:D218,MATCH(T225,A215:A218,0))</f>
        <v>bye</v>
      </c>
      <c r="E225" s="158" t="str">
        <f>IF(ISBLANK(partije!J165),"",partije!J165)</f>
        <v/>
      </c>
      <c r="F225" s="158" t="str">
        <f>IF(ISBLANK(partije!K165),"",partije!K165)</f>
        <v/>
      </c>
      <c r="G225" s="571" t="str">
        <f>IF(ISBLANK(partije!L165),"",partije!L165)</f>
        <v/>
      </c>
      <c r="H225" s="571"/>
      <c r="I225" s="571" t="str">
        <f>IF(ISBLANK(partije!M165),"",partije!M165)</f>
        <v/>
      </c>
      <c r="J225" s="571"/>
      <c r="K225" s="571" t="str">
        <f>IF(ISBLANK(partije!N165),"",partije!N165)</f>
        <v/>
      </c>
      <c r="L225" s="571" t="str">
        <f>IF(ISBLANK(partije!M165),"",partije!M165)</f>
        <v/>
      </c>
      <c r="M225" s="160" t="str">
        <f>IF(ISBLANK(partije!O165),"",partije!O165)</f>
        <v/>
      </c>
      <c r="N225" s="159" t="str">
        <f>IF(ISBLANK(partije!P165),"",partije!P165)</f>
        <v/>
      </c>
      <c r="O225" s="159" t="str">
        <f>IF(ISBLANK(partije!Q165),"",partije!Q165)</f>
        <v/>
      </c>
      <c r="P225" s="161" t="str">
        <f>IF(ISBLANK(partije!R165),"",partije!R165)</f>
        <v/>
      </c>
      <c r="Q225" s="444" t="str">
        <f>IF(ISBLANK(partije!$D$165),"",partije!$D$165)</f>
        <v/>
      </c>
      <c r="R225" s="445" t="str">
        <f>IF(ISBLANK(partije!$E$165),"","sto "&amp;partije!$E$165)</f>
        <v/>
      </c>
      <c r="S225" s="94">
        <f>$S$15</f>
        <v>2</v>
      </c>
      <c r="T225" s="86">
        <f>$T$15</f>
        <v>3</v>
      </c>
    </row>
    <row r="227" spans="1:20" ht="13.5" customHeight="1">
      <c r="B227" s="12"/>
      <c r="C227" s="168"/>
      <c r="D227" s="145" t="s">
        <v>42</v>
      </c>
      <c r="E227" s="132"/>
      <c r="F227" s="132"/>
      <c r="G227" s="132"/>
      <c r="H227" s="132"/>
      <c r="I227" s="133"/>
      <c r="J227" s="133"/>
      <c r="K227" s="132"/>
      <c r="L227" s="132"/>
      <c r="M227" s="132"/>
      <c r="N227" s="134"/>
      <c r="O227" s="135"/>
      <c r="P227" s="132"/>
      <c r="Q227" s="13"/>
      <c r="R227" s="13"/>
    </row>
    <row r="228" spans="1:20" ht="13.5" customHeight="1">
      <c r="B228" s="208" t="s">
        <v>0</v>
      </c>
      <c r="C228" s="211"/>
      <c r="D228" s="172" t="s">
        <v>1</v>
      </c>
      <c r="E228" s="572">
        <v>1</v>
      </c>
      <c r="F228" s="572"/>
      <c r="G228" s="572">
        <v>2</v>
      </c>
      <c r="H228" s="572"/>
      <c r="I228" s="573">
        <v>3</v>
      </c>
      <c r="J228" s="573"/>
      <c r="K228" s="572">
        <v>4</v>
      </c>
      <c r="L228" s="572"/>
      <c r="M228" s="136" t="s">
        <v>2</v>
      </c>
      <c r="N228" s="136" t="s">
        <v>3</v>
      </c>
      <c r="O228" s="137" t="s">
        <v>7</v>
      </c>
      <c r="P228" s="138"/>
      <c r="Q228" s="49" t="s">
        <v>57</v>
      </c>
      <c r="R228" s="50"/>
    </row>
    <row r="229" spans="1:20" ht="13.5" customHeight="1">
      <c r="A229" s="81">
        <v>1</v>
      </c>
      <c r="B229" s="209">
        <v>171</v>
      </c>
      <c r="C229" s="212" t="str">
        <f>IF(ISNA(MATCH(B229,spisak!$F$4:$F$260,0)),"",INDEX(spisak!$C$4:$C$260,MATCH(B229,spisak!$F$4:$F$260,0)))</f>
        <v/>
      </c>
      <c r="D229" s="173" t="str">
        <f>IF(ISNA(MATCH(B229,spisak!$F$4:$F$260,0)),"bye",INDEX(spisak!$B$4:$B$260,MATCH(B229,spisak!$F$4:$F$260,0)))</f>
        <v>bye</v>
      </c>
      <c r="E229" s="139"/>
      <c r="F229" s="140"/>
      <c r="G229" s="574" t="str">
        <f t="array" ref="G229">INDEX(E234:E239,MATCH(D229&amp;D230,C234:C239&amp;D234:D239,0))&amp;"/"&amp;INDEX(F234:F239,MATCH(D229&amp;D230,C234:C239&amp;D234:D239,0))</f>
        <v>/</v>
      </c>
      <c r="H229" s="575"/>
      <c r="I229" s="574" t="str">
        <f t="array" ref="I229">INDEX(E234:E239,MATCH(D229&amp;D231,C234:C239&amp;D234:D239,0))&amp;"/"&amp;INDEX(F234:F239,MATCH(D229&amp;D231,C234:C239&amp;D234:D239,0))</f>
        <v>/</v>
      </c>
      <c r="J229" s="575"/>
      <c r="K229" s="574" t="str">
        <f t="array" ref="K229">INDEX(E234:E239,MATCH(D229&amp;D232,C234:C239&amp;D234:D239,0))&amp;"/"&amp;INDEX(F234:F239,MATCH(D229&amp;D232,C234:C239&amp;D234:D239,0))</f>
        <v>/</v>
      </c>
      <c r="L229" s="575"/>
      <c r="M229" s="141" t="str">
        <f>IF(ISBLANK(partije!$J$2),"",COUNTIFS(C234:C239,D229,E234:E239,3)+COUNTIFS(D234:D239,D229,F234:F239,3))</f>
        <v/>
      </c>
      <c r="N229" s="141" t="str">
        <f>IF(ISBLANK(partije!$J$2),"",COUNTIFS(C234:C239,D229,E234:E239,"&lt;3")+COUNTIFS(D234:D239,D229,F234:F239,"&lt;3"))</f>
        <v/>
      </c>
      <c r="O229" s="142"/>
      <c r="P229" s="131">
        <v>1</v>
      </c>
      <c r="Q229" s="88" t="e">
        <f>IF(ISBLANK(D229),"*",INDEX(D229:D232,MATCH(P229,O229:O232,0)))</f>
        <v>#N/A</v>
      </c>
      <c r="R229" s="89"/>
    </row>
    <row r="230" spans="1:20" ht="13.5" customHeight="1">
      <c r="A230" s="81">
        <v>2</v>
      </c>
      <c r="B230" s="209">
        <v>172</v>
      </c>
      <c r="C230" s="212" t="str">
        <f>IF(ISNA(MATCH(B230,spisak!$F$4:$F$260,0)),"",INDEX(spisak!$C$4:$C$260,MATCH(B230,spisak!$F$4:$F$260,0)))</f>
        <v/>
      </c>
      <c r="D230" s="173" t="str">
        <f>IF(ISNA(MATCH(B230,spisak!$F$4:$F$260,0)),"bye",INDEX(spisak!$B$4:$B$260,MATCH(B230,spisak!$F$4:$F$260,0)))</f>
        <v>bye</v>
      </c>
      <c r="E230" s="574" t="str">
        <f t="array" ref="E230">INDEX(F234:F239,MATCH(D229&amp;D230,C234:C239&amp;D234:D239,0))&amp;"/"&amp;INDEX(E234:E239,MATCH(D229&amp;D230,C234:C239&amp;D234:D239,0))</f>
        <v>/</v>
      </c>
      <c r="F230" s="575"/>
      <c r="G230" s="139"/>
      <c r="H230" s="140"/>
      <c r="I230" s="574" t="str">
        <f t="array" ref="I230">INDEX(E234:E239,MATCH(D230&amp;D231,C234:C239&amp;D234:D239,0))&amp;"/"&amp;INDEX(F234:F239,MATCH(D230&amp;D231,C234:C239&amp;D234:D239,0))</f>
        <v>/</v>
      </c>
      <c r="J230" s="575"/>
      <c r="K230" s="574" t="str">
        <f t="array" ref="K230">INDEX(E234:E239,MATCH(D230&amp;D232,C234:C239&amp;D234:D239,0))&amp;"/"&amp;INDEX(F234:F239,MATCH(D230&amp;D232,C234:C239&amp;D234:D239,0))</f>
        <v>/</v>
      </c>
      <c r="L230" s="575"/>
      <c r="M230" s="141" t="str">
        <f>IF(ISBLANK(partije!$J$2),"",COUNTIFS(C234:C239,D230,E234:E239,3)+COUNTIFS(D234:D239,D230,F234:F239,3))</f>
        <v/>
      </c>
      <c r="N230" s="141" t="str">
        <f>IF(ISBLANK(partije!$J$2),"",COUNTIFS(C234:C239,D230,E234:E239,"&lt;3")+COUNTIFS(D234:D239,D230,F234:F239,"&lt;3"))</f>
        <v/>
      </c>
      <c r="O230" s="142"/>
      <c r="P230" s="131">
        <v>2</v>
      </c>
      <c r="Q230" s="90" t="e">
        <f>IF(ISBLANK(D230),"*",INDEX(D229:D232,MATCH(P230,O229:O232,0)))</f>
        <v>#N/A</v>
      </c>
      <c r="R230" s="91"/>
    </row>
    <row r="231" spans="1:20" ht="13.5" customHeight="1">
      <c r="A231" s="81">
        <v>3</v>
      </c>
      <c r="B231" s="209">
        <v>173</v>
      </c>
      <c r="C231" s="212" t="str">
        <f>IF(ISNA(MATCH(B231,spisak!$F$4:$F$260,0)),"",INDEX(spisak!$C$4:$C$260,MATCH(B231,spisak!$F$4:$F$260,0)))</f>
        <v/>
      </c>
      <c r="D231" s="173" t="str">
        <f>IF(ISNA(MATCH(B231,spisak!$F$4:$F$260,0)),"bye",INDEX(spisak!$B$4:$B$260,MATCH(B231,spisak!$F$4:$F$260,0)))</f>
        <v>bye</v>
      </c>
      <c r="E231" s="574" t="str">
        <f t="array" ref="E231">INDEX(F234:F239,MATCH(D229&amp;D231,C234:C239&amp;D234:D239,0))&amp;"/"&amp;INDEX(E234:E239,MATCH(D229&amp;D231,C234:C239&amp;D234:D239,0))</f>
        <v>/</v>
      </c>
      <c r="F231" s="575"/>
      <c r="G231" s="574" t="str">
        <f t="array" ref="G231">INDEX(F234:F239,MATCH(D230&amp;D231,C234:C239&amp;D234:D239,0))&amp;"/"&amp;INDEX(E234:E239,MATCH(D230&amp;D231,C234:C239&amp;D234:D239,0))</f>
        <v>/</v>
      </c>
      <c r="H231" s="575"/>
      <c r="I231" s="139"/>
      <c r="J231" s="140"/>
      <c r="K231" s="574" t="str">
        <f t="array" ref="K231">INDEX(E234:E239,MATCH(D231&amp;D232,C234:C239&amp;D234:D239,0))&amp;"/"&amp;INDEX(F234:F239,MATCH(D231&amp;D232,C234:C239&amp;D234:D239,0))</f>
        <v>/</v>
      </c>
      <c r="L231" s="575"/>
      <c r="M231" s="141" t="str">
        <f>IF(ISBLANK(partije!$J$2),"",COUNTIFS(C234:C239,D231,E234:E239,3)+COUNTIFS(D234:D239,D231,F234:F239,3))</f>
        <v/>
      </c>
      <c r="N231" s="141" t="str">
        <f>IF(ISBLANK(partije!$J$2),"",COUNTIFS(C234:C239,D231,E234:E239,"&lt;3")+COUNTIFS(D234:D239,D231,F234:F239,"&lt;3"))</f>
        <v/>
      </c>
      <c r="O231" s="142"/>
      <c r="P231" s="131">
        <v>3</v>
      </c>
      <c r="Q231" s="90" t="e">
        <f>IF(ISBLANK(D231),"*",INDEX(D229:D232,MATCH(P231,O229:O232,0)))</f>
        <v>#N/A</v>
      </c>
      <c r="R231" s="91"/>
    </row>
    <row r="232" spans="1:20" ht="13.5" customHeight="1">
      <c r="A232" s="82">
        <v>4</v>
      </c>
      <c r="B232" s="210">
        <v>174</v>
      </c>
      <c r="C232" s="213" t="str">
        <f>IF(ISNA(MATCH(B232,spisak!$F$4:$F$260,0)),"",INDEX(spisak!$C$4:$C$260,MATCH(B232,spisak!$F$4:$F$260,0)))</f>
        <v/>
      </c>
      <c r="D232" s="174" t="str">
        <f>IF(ISNA(MATCH(B232,spisak!$F$4:$F$260,0)),"bye",INDEX(spisak!$B$4:$B$260,MATCH(B232,spisak!$F$4:$F$260,0)))</f>
        <v>bye</v>
      </c>
      <c r="E232" s="576" t="str">
        <f t="array" ref="E232">INDEX(F234:F239,MATCH(D229&amp;D232,C234:C239&amp;D234:D239,0))&amp;"/"&amp;INDEX(E234:E239,MATCH(D229&amp;D232,C234:C239&amp;D234:D239,0))</f>
        <v>/</v>
      </c>
      <c r="F232" s="577"/>
      <c r="G232" s="576" t="str">
        <f t="array" ref="G232">INDEX(F234:F239,MATCH(D230&amp;D232,C234:C239&amp;D234:D239,0))&amp;"/"&amp;INDEX(E234:E239,MATCH(D230&amp;D232,C234:C239&amp;D234:D239,0))</f>
        <v>/</v>
      </c>
      <c r="H232" s="577"/>
      <c r="I232" s="576" t="str">
        <f t="array" ref="I232">INDEX(F234:F239,MATCH(D231&amp;D232,C234:C239&amp;D234:D239,0))&amp;"/"&amp;INDEX(E234:E239,MATCH(D231&amp;D232,C234:C239&amp;D234:D239,0))</f>
        <v>/</v>
      </c>
      <c r="J232" s="577"/>
      <c r="K232" s="139"/>
      <c r="L232" s="140"/>
      <c r="M232" s="143" t="str">
        <f>IF(ISBLANK(partije!$J$2),"",COUNTIFS(C234:C239,D232,E234:E239,3)+COUNTIFS(D234:D239,D232,F234:F239,3))</f>
        <v/>
      </c>
      <c r="N232" s="143" t="str">
        <f>IF(ISBLANK(partije!$J$2),"",COUNTIFS(C234:C239,D232,E234:E239,"&lt;3")+COUNTIFS(D234:D239,D232,F234:F239,"&lt;3"))</f>
        <v/>
      </c>
      <c r="O232" s="144"/>
      <c r="P232" s="131">
        <v>4</v>
      </c>
      <c r="Q232" s="90" t="e">
        <f>IF(ISBLANK(D232),"*",INDEX(D229:D232,MATCH(P232,O229:O232,0)))</f>
        <v>#N/A</v>
      </c>
      <c r="R232" s="91"/>
    </row>
    <row r="233" spans="1:20" ht="13.5" customHeight="1">
      <c r="A233" s="567"/>
      <c r="B233" s="567"/>
      <c r="C233" s="169"/>
      <c r="E233" s="568" t="s">
        <v>10</v>
      </c>
      <c r="F233" s="568"/>
      <c r="G233" s="569" t="s">
        <v>11</v>
      </c>
      <c r="H233" s="569"/>
      <c r="I233" s="570" t="s">
        <v>4</v>
      </c>
      <c r="J233" s="570"/>
      <c r="K233" s="578" t="s">
        <v>12</v>
      </c>
      <c r="L233" s="578"/>
      <c r="M233" s="197" t="s">
        <v>5</v>
      </c>
      <c r="N233" s="197" t="s">
        <v>6</v>
      </c>
      <c r="O233" s="198" t="s">
        <v>8</v>
      </c>
      <c r="P233" s="199" t="s">
        <v>9</v>
      </c>
      <c r="Q233" s="13"/>
      <c r="R233" s="13"/>
      <c r="S233" s="579" t="s">
        <v>125</v>
      </c>
      <c r="T233" s="579"/>
    </row>
    <row r="234" spans="1:20" ht="13.5" customHeight="1">
      <c r="A234" s="95" t="str">
        <f>IF(ISBLANK(partije!D34),"",partije!D34)</f>
        <v/>
      </c>
      <c r="B234" s="96" t="str">
        <f>IF(ISBLANK(partije!E34),"",partije!E34)</f>
        <v/>
      </c>
      <c r="C234" s="147" t="str">
        <f>INDEX(D229:D232,MATCH(S234,A229:A232,0))</f>
        <v>bye</v>
      </c>
      <c r="D234" s="175" t="str">
        <f>INDEX(D229:D232,MATCH(T234,A229:A232,0))</f>
        <v>bye</v>
      </c>
      <c r="E234" s="148" t="str">
        <f>IF(ISBLANK(partije!J34),"",partije!J34)</f>
        <v/>
      </c>
      <c r="F234" s="148" t="str">
        <f>IF(ISBLANK(partije!K34),"",partije!K34)</f>
        <v/>
      </c>
      <c r="G234" s="580" t="str">
        <f>IF(ISBLANK(partije!L34),"",partije!L34)</f>
        <v/>
      </c>
      <c r="H234" s="580"/>
      <c r="I234" s="580" t="str">
        <f>IF(ISBLANK(partije!M34),"",partije!M34)</f>
        <v/>
      </c>
      <c r="J234" s="580"/>
      <c r="K234" s="580" t="str">
        <f>IF(ISBLANK(partije!N34),"",partije!N34)</f>
        <v/>
      </c>
      <c r="L234" s="580" t="str">
        <f>IF(ISBLANK(partije!M34),"",partije!M34)</f>
        <v/>
      </c>
      <c r="M234" s="150" t="str">
        <f>IF(ISBLANK(partije!O34),"",partije!O34)</f>
        <v/>
      </c>
      <c r="N234" s="149" t="str">
        <f>IF(ISBLANK(partije!P34),"",partije!P34)</f>
        <v/>
      </c>
      <c r="O234" s="149" t="str">
        <f>IF(ISBLANK(partije!Q34),"",partije!Q34)</f>
        <v/>
      </c>
      <c r="P234" s="151" t="str">
        <f>IF(ISBLANK(partije!R34),"",partije!R34)</f>
        <v/>
      </c>
      <c r="Q234" s="444" t="str">
        <f>IF(ISBLANK(partije!$D$34),"",partije!$D$34)</f>
        <v/>
      </c>
      <c r="R234" s="445" t="str">
        <f>IF(ISBLANK(partije!$E$34),"","sto "&amp;partije!$E$34)</f>
        <v/>
      </c>
      <c r="S234" s="92">
        <f>$S$10</f>
        <v>1</v>
      </c>
      <c r="T234" s="84">
        <f>$T$10</f>
        <v>3</v>
      </c>
    </row>
    <row r="235" spans="1:20" ht="13.5" customHeight="1">
      <c r="A235" s="97" t="str">
        <f>IF(ISBLANK(partije!D35),"",partije!D35)</f>
        <v/>
      </c>
      <c r="B235" s="98" t="str">
        <f>IF(ISBLANK(partije!E35),"",partije!E35)</f>
        <v/>
      </c>
      <c r="C235" s="152" t="str">
        <f>INDEX(D229:D232,MATCH(S235,A229:A232,0))</f>
        <v>bye</v>
      </c>
      <c r="D235" s="176" t="str">
        <f>INDEX(D229:D232,MATCH(T235,A229:A232,0))</f>
        <v>bye</v>
      </c>
      <c r="E235" s="153" t="str">
        <f>IF(ISBLANK(partije!J35),"",partije!J35)</f>
        <v/>
      </c>
      <c r="F235" s="153" t="str">
        <f>IF(ISBLANK(partije!K35),"",partije!K35)</f>
        <v/>
      </c>
      <c r="G235" s="581" t="str">
        <f>IF(ISBLANK(partije!L35),"",partije!L35)</f>
        <v/>
      </c>
      <c r="H235" s="581"/>
      <c r="I235" s="581" t="str">
        <f>IF(ISBLANK(partije!M35),"",partije!M35)</f>
        <v/>
      </c>
      <c r="J235" s="581"/>
      <c r="K235" s="581" t="str">
        <f>IF(ISBLANK(partije!N35),"",partije!N35)</f>
        <v/>
      </c>
      <c r="L235" s="581" t="str">
        <f>IF(ISBLANK(partije!M35),"",partije!M35)</f>
        <v/>
      </c>
      <c r="M235" s="155" t="str">
        <f>IF(ISBLANK(partije!O35),"",partije!O35)</f>
        <v/>
      </c>
      <c r="N235" s="154" t="str">
        <f>IF(ISBLANK(partije!P35),"",partije!P35)</f>
        <v/>
      </c>
      <c r="O235" s="154" t="str">
        <f>IF(ISBLANK(partije!Q35),"",partije!Q35)</f>
        <v/>
      </c>
      <c r="P235" s="156" t="str">
        <f>IF(ISBLANK(partije!R35),"",partije!R35)</f>
        <v/>
      </c>
      <c r="Q235" s="444" t="str">
        <f>IF(ISBLANK(partije!$D$35),"",partije!$D$35)</f>
        <v/>
      </c>
      <c r="R235" s="445" t="str">
        <f>IF(ISBLANK(partije!$E$35),"","sto "&amp;partije!$E$35)</f>
        <v/>
      </c>
      <c r="S235" s="93">
        <f>$S$11</f>
        <v>2</v>
      </c>
      <c r="T235" s="85">
        <f>$T$11</f>
        <v>4</v>
      </c>
    </row>
    <row r="236" spans="1:20" ht="13.5" customHeight="1">
      <c r="A236" s="97" t="str">
        <f>IF(ISBLANK(partije!D100),"",partije!D100)</f>
        <v/>
      </c>
      <c r="B236" s="98" t="str">
        <f>IF(ISBLANK(partije!E100),"",partije!E100)</f>
        <v/>
      </c>
      <c r="C236" s="152" t="str">
        <f>INDEX(D229:D232,MATCH(S236,A229:A232,0))</f>
        <v>bye</v>
      </c>
      <c r="D236" s="176" t="str">
        <f>INDEX(D229:D232,MATCH(T236,A229:A232,0))</f>
        <v>bye</v>
      </c>
      <c r="E236" s="153" t="str">
        <f>IF(ISBLANK(partije!J100),"",partije!J100)</f>
        <v/>
      </c>
      <c r="F236" s="153" t="str">
        <f>IF(ISBLANK(partije!K100),"",partije!K100)</f>
        <v/>
      </c>
      <c r="G236" s="581" t="str">
        <f>IF(ISBLANK(partije!L100),"",partije!L100)</f>
        <v/>
      </c>
      <c r="H236" s="581"/>
      <c r="I236" s="581" t="str">
        <f>IF(ISBLANK(partije!M100),"",partije!M100)</f>
        <v/>
      </c>
      <c r="J236" s="581"/>
      <c r="K236" s="581" t="str">
        <f>IF(ISBLANK(partije!N100),"",partije!N100)</f>
        <v/>
      </c>
      <c r="L236" s="581" t="str">
        <f>IF(ISBLANK(partije!M100),"",partije!M100)</f>
        <v/>
      </c>
      <c r="M236" s="155" t="str">
        <f>IF(ISBLANK(partije!O100),"",partije!O100)</f>
        <v/>
      </c>
      <c r="N236" s="154" t="str">
        <f>IF(ISBLANK(partije!P100),"",partije!P100)</f>
        <v/>
      </c>
      <c r="O236" s="154" t="str">
        <f>IF(ISBLANK(partije!Q100),"",partije!Q100)</f>
        <v/>
      </c>
      <c r="P236" s="156" t="str">
        <f>IF(ISBLANK(partije!R100),"",partije!R100)</f>
        <v/>
      </c>
      <c r="Q236" s="444" t="str">
        <f>IF(ISBLANK(partije!$D$100),"",partije!$D$100)</f>
        <v/>
      </c>
      <c r="R236" s="445" t="str">
        <f>IF(ISBLANK(partije!$E$100),"","sto "&amp;partije!$E$100)</f>
        <v/>
      </c>
      <c r="S236" s="93">
        <f>$S$12</f>
        <v>1</v>
      </c>
      <c r="T236" s="85">
        <f>$T$12</f>
        <v>2</v>
      </c>
    </row>
    <row r="237" spans="1:20" ht="13.5" customHeight="1">
      <c r="A237" s="97" t="str">
        <f>IF(ISBLANK(partije!D101),"",partije!D101)</f>
        <v/>
      </c>
      <c r="B237" s="98" t="str">
        <f>IF(ISBLANK(partije!E101),"",partije!E101)</f>
        <v/>
      </c>
      <c r="C237" s="152" t="str">
        <f>INDEX(D229:D232,MATCH(S237,A229:A232,0))</f>
        <v>bye</v>
      </c>
      <c r="D237" s="176" t="str">
        <f>INDEX(D229:D232,MATCH(T237,A229:A232,0))</f>
        <v>bye</v>
      </c>
      <c r="E237" s="153" t="str">
        <f>IF(ISBLANK(partije!J101),"",partije!J101)</f>
        <v/>
      </c>
      <c r="F237" s="153" t="str">
        <f>IF(ISBLANK(partije!K101),"",partije!K101)</f>
        <v/>
      </c>
      <c r="G237" s="581" t="str">
        <f>IF(ISBLANK(partije!L101),"",partije!L101)</f>
        <v/>
      </c>
      <c r="H237" s="581"/>
      <c r="I237" s="581" t="str">
        <f>IF(ISBLANK(partije!M101),"",partije!M101)</f>
        <v/>
      </c>
      <c r="J237" s="581"/>
      <c r="K237" s="581" t="str">
        <f>IF(ISBLANK(partije!N101),"",partije!N101)</f>
        <v/>
      </c>
      <c r="L237" s="581" t="str">
        <f>IF(ISBLANK(partije!M101),"",partije!M101)</f>
        <v/>
      </c>
      <c r="M237" s="155" t="str">
        <f>IF(ISBLANK(partije!O101),"",partije!O101)</f>
        <v/>
      </c>
      <c r="N237" s="154" t="str">
        <f>IF(ISBLANK(partije!P101),"",partije!P101)</f>
        <v/>
      </c>
      <c r="O237" s="154" t="str">
        <f>IF(ISBLANK(partije!Q101),"",partije!Q101)</f>
        <v/>
      </c>
      <c r="P237" s="156" t="str">
        <f>IF(ISBLANK(partije!R101),"",partije!R101)</f>
        <v/>
      </c>
      <c r="Q237" s="444" t="str">
        <f>IF(ISBLANK(partije!$D$101),"",partije!$D$101)</f>
        <v/>
      </c>
      <c r="R237" s="445" t="str">
        <f>IF(ISBLANK(partije!$E$101),"","sto "&amp;partije!$E$101)</f>
        <v/>
      </c>
      <c r="S237" s="93">
        <f>$S$13</f>
        <v>3</v>
      </c>
      <c r="T237" s="85">
        <f>$T$13</f>
        <v>4</v>
      </c>
    </row>
    <row r="238" spans="1:20" ht="13.5" customHeight="1">
      <c r="A238" s="97" t="str">
        <f>IF(ISBLANK(partije!D166),"",partije!D166)</f>
        <v/>
      </c>
      <c r="B238" s="98" t="str">
        <f>IF(ISBLANK(partije!E166),"",partije!E166)</f>
        <v/>
      </c>
      <c r="C238" s="152" t="str">
        <f>INDEX(D229:D232,MATCH(S238,A229:A232,0))</f>
        <v>bye</v>
      </c>
      <c r="D238" s="176" t="str">
        <f>INDEX(D229:D232,MATCH(T238,A229:A232,0))</f>
        <v>bye</v>
      </c>
      <c r="E238" s="153" t="str">
        <f>IF(ISBLANK(partije!J166),"",partije!J166)</f>
        <v/>
      </c>
      <c r="F238" s="153" t="str">
        <f>IF(ISBLANK(partije!K166),"",partije!K166)</f>
        <v/>
      </c>
      <c r="G238" s="581" t="str">
        <f>IF(ISBLANK(partije!L166),"",partije!L166)</f>
        <v/>
      </c>
      <c r="H238" s="581"/>
      <c r="I238" s="581" t="str">
        <f>IF(ISBLANK(partije!M166),"",partije!M166)</f>
        <v/>
      </c>
      <c r="J238" s="581"/>
      <c r="K238" s="581" t="str">
        <f>IF(ISBLANK(partije!N166),"",partije!N166)</f>
        <v/>
      </c>
      <c r="L238" s="581" t="str">
        <f>IF(ISBLANK(partije!M166),"",partije!M166)</f>
        <v/>
      </c>
      <c r="M238" s="155" t="str">
        <f>IF(ISBLANK(partije!O166),"",partije!O166)</f>
        <v/>
      </c>
      <c r="N238" s="154" t="str">
        <f>IF(ISBLANK(partije!P166),"",partije!P166)</f>
        <v/>
      </c>
      <c r="O238" s="154" t="str">
        <f>IF(ISBLANK(partije!Q166),"",partije!Q166)</f>
        <v/>
      </c>
      <c r="P238" s="156" t="str">
        <f>IF(ISBLANK(partije!R166),"",partije!R166)</f>
        <v/>
      </c>
      <c r="Q238" s="444" t="str">
        <f>IF(ISBLANK(partije!$D$166),"",partije!$D$166)</f>
        <v/>
      </c>
      <c r="R238" s="445" t="str">
        <f>IF(ISBLANK(partije!$E$166),"","sto "&amp;partije!$E$166)</f>
        <v/>
      </c>
      <c r="S238" s="93">
        <f>$S$14</f>
        <v>1</v>
      </c>
      <c r="T238" s="85">
        <f>$T$14</f>
        <v>4</v>
      </c>
    </row>
    <row r="239" spans="1:20" ht="13.5" customHeight="1">
      <c r="A239" s="99" t="str">
        <f>IF(ISBLANK(partije!D167),"",partije!D167)</f>
        <v/>
      </c>
      <c r="B239" s="100" t="str">
        <f>IF(ISBLANK(partije!E167),"",partije!E167)</f>
        <v/>
      </c>
      <c r="C239" s="157" t="str">
        <f>INDEX(D229:D232,MATCH(S239,A229:A232,0))</f>
        <v>bye</v>
      </c>
      <c r="D239" s="177" t="str">
        <f>INDEX(D229:D232,MATCH(T239,A229:A232,0))</f>
        <v>bye</v>
      </c>
      <c r="E239" s="158" t="str">
        <f>IF(ISBLANK(partije!J167),"",partije!J167)</f>
        <v/>
      </c>
      <c r="F239" s="158" t="str">
        <f>IF(ISBLANK(partije!K167),"",partije!K167)</f>
        <v/>
      </c>
      <c r="G239" s="571" t="str">
        <f>IF(ISBLANK(partije!L167),"",partije!L167)</f>
        <v/>
      </c>
      <c r="H239" s="571"/>
      <c r="I239" s="571" t="str">
        <f>IF(ISBLANK(partije!M167),"",partije!M167)</f>
        <v/>
      </c>
      <c r="J239" s="571"/>
      <c r="K239" s="571" t="str">
        <f>IF(ISBLANK(partije!N167),"",partije!N167)</f>
        <v/>
      </c>
      <c r="L239" s="571" t="str">
        <f>IF(ISBLANK(partije!M167),"",partije!M167)</f>
        <v/>
      </c>
      <c r="M239" s="160" t="str">
        <f>IF(ISBLANK(partije!O167),"",partije!O167)</f>
        <v/>
      </c>
      <c r="N239" s="159" t="str">
        <f>IF(ISBLANK(partije!P167),"",partije!P167)</f>
        <v/>
      </c>
      <c r="O239" s="159" t="str">
        <f>IF(ISBLANK(partije!Q167),"",partije!Q167)</f>
        <v/>
      </c>
      <c r="P239" s="161" t="str">
        <f>IF(ISBLANK(partije!R167),"",partije!R167)</f>
        <v/>
      </c>
      <c r="Q239" s="444" t="str">
        <f>IF(ISBLANK(partije!$D$167),"",partije!$D$167)</f>
        <v/>
      </c>
      <c r="R239" s="445" t="str">
        <f>IF(ISBLANK(partije!$E$167),"","sto "&amp;partije!$E$167)</f>
        <v/>
      </c>
      <c r="S239" s="94">
        <f>$S$15</f>
        <v>2</v>
      </c>
      <c r="T239" s="86">
        <f>$T$15</f>
        <v>3</v>
      </c>
    </row>
    <row r="241" spans="1:20" ht="13.5" customHeight="1">
      <c r="B241" s="12"/>
      <c r="C241" s="168"/>
      <c r="D241" s="145" t="s">
        <v>43</v>
      </c>
      <c r="E241" s="132"/>
      <c r="F241" s="132"/>
      <c r="G241" s="132"/>
      <c r="H241" s="132"/>
      <c r="I241" s="133"/>
      <c r="J241" s="133"/>
      <c r="K241" s="132"/>
      <c r="L241" s="132"/>
      <c r="M241" s="132"/>
      <c r="N241" s="134"/>
      <c r="O241" s="135"/>
      <c r="P241" s="132"/>
      <c r="Q241" s="13"/>
      <c r="R241" s="13"/>
    </row>
    <row r="242" spans="1:20" ht="13.5" customHeight="1">
      <c r="B242" s="208" t="s">
        <v>0</v>
      </c>
      <c r="C242" s="211"/>
      <c r="D242" s="172" t="s">
        <v>1</v>
      </c>
      <c r="E242" s="572">
        <v>1</v>
      </c>
      <c r="F242" s="572"/>
      <c r="G242" s="572">
        <v>2</v>
      </c>
      <c r="H242" s="572"/>
      <c r="I242" s="573">
        <v>3</v>
      </c>
      <c r="J242" s="573"/>
      <c r="K242" s="572">
        <v>4</v>
      </c>
      <c r="L242" s="572"/>
      <c r="M242" s="136" t="s">
        <v>2</v>
      </c>
      <c r="N242" s="136" t="s">
        <v>3</v>
      </c>
      <c r="O242" s="137" t="s">
        <v>7</v>
      </c>
      <c r="P242" s="138"/>
      <c r="Q242" s="49" t="s">
        <v>56</v>
      </c>
      <c r="R242" s="50"/>
    </row>
    <row r="243" spans="1:20" ht="13.5" customHeight="1">
      <c r="A243" s="81">
        <v>1</v>
      </c>
      <c r="B243" s="209">
        <v>181</v>
      </c>
      <c r="C243" s="212" t="str">
        <f>IF(ISNA(MATCH(B243,spisak!$F$4:$F$260,0)),"",INDEX(spisak!$C$4:$C$260,MATCH(B243,spisak!$F$4:$F$260,0)))</f>
        <v/>
      </c>
      <c r="D243" s="173" t="str">
        <f>IF(ISNA(MATCH(B243,spisak!$F$4:$F$260,0)),"bye",INDEX(spisak!$B$4:$B$260,MATCH(B243,spisak!$F$4:$F$260,0)))</f>
        <v>bye</v>
      </c>
      <c r="E243" s="139"/>
      <c r="F243" s="140"/>
      <c r="G243" s="574" t="str">
        <f t="array" ref="G243">INDEX(E248:E253,MATCH(D243&amp;D244,C248:C253&amp;D248:D253,0))&amp;"/"&amp;INDEX(F248:F253,MATCH(D243&amp;D244,C248:C253&amp;D248:D253,0))</f>
        <v>/</v>
      </c>
      <c r="H243" s="575"/>
      <c r="I243" s="574" t="str">
        <f t="array" ref="I243">INDEX(E248:E253,MATCH(D243&amp;D245,C248:C253&amp;D248:D253,0))&amp;"/"&amp;INDEX(F248:F253,MATCH(D243&amp;D245,C248:C253&amp;D248:D253,0))</f>
        <v>/</v>
      </c>
      <c r="J243" s="575"/>
      <c r="K243" s="574" t="str">
        <f t="array" ref="K243">INDEX(E248:E253,MATCH(D243&amp;D246,C248:C253&amp;D248:D253,0))&amp;"/"&amp;INDEX(F248:F253,MATCH(D243&amp;D246,C248:C253&amp;D248:D253,0))</f>
        <v>/</v>
      </c>
      <c r="L243" s="575"/>
      <c r="M243" s="141" t="str">
        <f>IF(ISBLANK(partije!$J$2),"",COUNTIFS(C248:C253,D243,E248:E253,3)+COUNTIFS(D248:D253,D243,F248:F253,3))</f>
        <v/>
      </c>
      <c r="N243" s="141" t="str">
        <f>IF(ISBLANK(partije!$J$2),"",COUNTIFS(C248:C253,D243,E248:E253,"&lt;3")+COUNTIFS(D248:D253,D243,F248:F253,"&lt;3"))</f>
        <v/>
      </c>
      <c r="O243" s="142"/>
      <c r="P243" s="131">
        <v>1</v>
      </c>
      <c r="Q243" s="88" t="e">
        <f>IF(ISBLANK(D243),"*",INDEX(D243:D246,MATCH(P243,O243:O246,0)))</f>
        <v>#N/A</v>
      </c>
      <c r="R243" s="89"/>
    </row>
    <row r="244" spans="1:20" ht="13.5" customHeight="1">
      <c r="A244" s="81">
        <v>2</v>
      </c>
      <c r="B244" s="209">
        <v>182</v>
      </c>
      <c r="C244" s="212" t="str">
        <f>IF(ISNA(MATCH(B244,spisak!$F$4:$F$260,0)),"",INDEX(spisak!$C$4:$C$260,MATCH(B244,spisak!$F$4:$F$260,0)))</f>
        <v/>
      </c>
      <c r="D244" s="173" t="str">
        <f>IF(ISNA(MATCH(B244,spisak!$F$4:$F$260,0)),"bye",INDEX(spisak!$B$4:$B$260,MATCH(B244,spisak!$F$4:$F$260,0)))</f>
        <v>bye</v>
      </c>
      <c r="E244" s="574" t="str">
        <f t="array" ref="E244">INDEX(F248:F253,MATCH(D243&amp;D244,C248:C253&amp;D248:D253,0))&amp;"/"&amp;INDEX(E248:E253,MATCH(D243&amp;D244,C248:C253&amp;D248:D253,0))</f>
        <v>/</v>
      </c>
      <c r="F244" s="575"/>
      <c r="G244" s="139"/>
      <c r="H244" s="140"/>
      <c r="I244" s="574" t="str">
        <f t="array" ref="I244">INDEX(E248:E253,MATCH(D244&amp;D245,C248:C253&amp;D248:D253,0))&amp;"/"&amp;INDEX(F248:F253,MATCH(D244&amp;D245,C248:C253&amp;D248:D253,0))</f>
        <v>/</v>
      </c>
      <c r="J244" s="575"/>
      <c r="K244" s="574" t="str">
        <f t="array" ref="K244">INDEX(E248:E253,MATCH(D244&amp;D246,C248:C253&amp;D248:D253,0))&amp;"/"&amp;INDEX(F248:F253,MATCH(D244&amp;D246,C248:C253&amp;D248:D253,0))</f>
        <v>/</v>
      </c>
      <c r="L244" s="575"/>
      <c r="M244" s="141" t="str">
        <f>IF(ISBLANK(partije!$J$2),"",COUNTIFS(C248:C253,D244,E248:E253,3)+COUNTIFS(D248:D253,D244,F248:F253,3))</f>
        <v/>
      </c>
      <c r="N244" s="141" t="str">
        <f>IF(ISBLANK(partije!$J$2),"",COUNTIFS(C248:C253,D244,E248:E253,"&lt;3")+COUNTIFS(D248:D253,D244,F248:F253,"&lt;3"))</f>
        <v/>
      </c>
      <c r="O244" s="142"/>
      <c r="P244" s="131">
        <v>2</v>
      </c>
      <c r="Q244" s="90" t="e">
        <f>IF(ISBLANK(D244),"*",INDEX(D243:D246,MATCH(P244,O243:O246,0)))</f>
        <v>#N/A</v>
      </c>
      <c r="R244" s="91"/>
    </row>
    <row r="245" spans="1:20" ht="13.5" customHeight="1">
      <c r="A245" s="81">
        <v>3</v>
      </c>
      <c r="B245" s="209">
        <v>183</v>
      </c>
      <c r="C245" s="212" t="str">
        <f>IF(ISNA(MATCH(B245,spisak!$F$4:$F$260,0)),"",INDEX(spisak!$C$4:$C$260,MATCH(B245,spisak!$F$4:$F$260,0)))</f>
        <v/>
      </c>
      <c r="D245" s="173" t="str">
        <f>IF(ISNA(MATCH(B245,spisak!$F$4:$F$260,0)),"bye",INDEX(spisak!$B$4:$B$260,MATCH(B245,spisak!$F$4:$F$260,0)))</f>
        <v>bye</v>
      </c>
      <c r="E245" s="574" t="str">
        <f t="array" ref="E245">INDEX(F248:F253,MATCH(D243&amp;D245,C248:C253&amp;D248:D253,0))&amp;"/"&amp;INDEX(E248:E253,MATCH(D243&amp;D245,C248:C253&amp;D248:D253,0))</f>
        <v>/</v>
      </c>
      <c r="F245" s="575"/>
      <c r="G245" s="574" t="str">
        <f t="array" ref="G245">INDEX(F248:F253,MATCH(D244&amp;D245,C248:C253&amp;D248:D253,0))&amp;"/"&amp;INDEX(E248:E253,MATCH(D244&amp;D245,C248:C253&amp;D248:D253,0))</f>
        <v>/</v>
      </c>
      <c r="H245" s="575"/>
      <c r="I245" s="139"/>
      <c r="J245" s="140"/>
      <c r="K245" s="574" t="str">
        <f t="array" ref="K245">INDEX(E248:E253,MATCH(D245&amp;D246,C248:C253&amp;D248:D253,0))&amp;"/"&amp;INDEX(F248:F253,MATCH(D245&amp;D246,C248:C253&amp;D248:D253,0))</f>
        <v>/</v>
      </c>
      <c r="L245" s="575"/>
      <c r="M245" s="141" t="str">
        <f>IF(ISBLANK(partije!$J$2),"",COUNTIFS(C248:C253,D245,E248:E253,3)+COUNTIFS(D248:D253,D245,F248:F253,3))</f>
        <v/>
      </c>
      <c r="N245" s="141" t="str">
        <f>IF(ISBLANK(partije!$J$2),"",COUNTIFS(C248:C253,D245,E248:E253,"&lt;3")+COUNTIFS(D248:D253,D245,F248:F253,"&lt;3"))</f>
        <v/>
      </c>
      <c r="O245" s="142"/>
      <c r="P245" s="131">
        <v>3</v>
      </c>
      <c r="Q245" s="90" t="e">
        <f>IF(ISBLANK(D245),"*",INDEX(D243:D246,MATCH(P245,O243:O246,0)))</f>
        <v>#N/A</v>
      </c>
      <c r="R245" s="91"/>
    </row>
    <row r="246" spans="1:20" ht="13.5" customHeight="1">
      <c r="A246" s="82">
        <v>4</v>
      </c>
      <c r="B246" s="210">
        <v>184</v>
      </c>
      <c r="C246" s="213" t="str">
        <f>IF(ISNA(MATCH(B246,spisak!$F$4:$F$260,0)),"",INDEX(spisak!$C$4:$C$260,MATCH(B246,spisak!$F$4:$F$260,0)))</f>
        <v/>
      </c>
      <c r="D246" s="174" t="str">
        <f>IF(ISNA(MATCH(B246,spisak!$F$4:$F$260,0)),"bye",INDEX(spisak!$B$4:$B$260,MATCH(B246,spisak!$F$4:$F$260,0)))</f>
        <v>bye</v>
      </c>
      <c r="E246" s="576" t="str">
        <f t="array" ref="E246">INDEX(F248:F253,MATCH(D243&amp;D246,C248:C253&amp;D248:D253,0))&amp;"/"&amp;INDEX(E248:E253,MATCH(D243&amp;D246,C248:C253&amp;D248:D253,0))</f>
        <v>/</v>
      </c>
      <c r="F246" s="577"/>
      <c r="G246" s="576" t="str">
        <f t="array" ref="G246">INDEX(F248:F253,MATCH(D244&amp;D246,C248:C253&amp;D248:D253,0))&amp;"/"&amp;INDEX(E248:E253,MATCH(D244&amp;D246,C248:C253&amp;D248:D253,0))</f>
        <v>/</v>
      </c>
      <c r="H246" s="577"/>
      <c r="I246" s="576" t="str">
        <f t="array" ref="I246">INDEX(F248:F253,MATCH(D245&amp;D246,C248:C253&amp;D248:D253,0))&amp;"/"&amp;INDEX(E248:E253,MATCH(D245&amp;D246,C248:C253&amp;D248:D253,0))</f>
        <v>/</v>
      </c>
      <c r="J246" s="577"/>
      <c r="K246" s="139"/>
      <c r="L246" s="140"/>
      <c r="M246" s="143" t="str">
        <f>IF(ISBLANK(partije!$J$2),"",COUNTIFS(C248:C253,D246,E248:E253,3)+COUNTIFS(D248:D253,D246,F248:F253,3))</f>
        <v/>
      </c>
      <c r="N246" s="143" t="str">
        <f>IF(ISBLANK(partije!$J$2),"",COUNTIFS(C248:C253,D246,E248:E253,"&lt;3")+COUNTIFS(D248:D253,D246,F248:F253,"&lt;3"))</f>
        <v/>
      </c>
      <c r="O246" s="144"/>
      <c r="P246" s="131">
        <v>4</v>
      </c>
      <c r="Q246" s="90" t="e">
        <f>IF(ISBLANK(D246),"*",INDEX(D243:D246,MATCH(P246,O243:O246,0)))</f>
        <v>#N/A</v>
      </c>
      <c r="R246" s="91"/>
    </row>
    <row r="247" spans="1:20" ht="13.5" customHeight="1">
      <c r="A247" s="567"/>
      <c r="B247" s="567"/>
      <c r="C247" s="169"/>
      <c r="E247" s="568" t="s">
        <v>10</v>
      </c>
      <c r="F247" s="568"/>
      <c r="G247" s="569" t="s">
        <v>11</v>
      </c>
      <c r="H247" s="569"/>
      <c r="I247" s="570" t="s">
        <v>4</v>
      </c>
      <c r="J247" s="570"/>
      <c r="K247" s="578" t="s">
        <v>12</v>
      </c>
      <c r="L247" s="578"/>
      <c r="M247" s="197" t="s">
        <v>5</v>
      </c>
      <c r="N247" s="197" t="s">
        <v>6</v>
      </c>
      <c r="O247" s="198" t="s">
        <v>8</v>
      </c>
      <c r="P247" s="199" t="s">
        <v>9</v>
      </c>
      <c r="Q247" s="13"/>
      <c r="R247" s="13"/>
      <c r="S247" s="579" t="s">
        <v>125</v>
      </c>
      <c r="T247" s="579"/>
    </row>
    <row r="248" spans="1:20" ht="13.5" customHeight="1">
      <c r="A248" s="95" t="str">
        <f>IF(ISBLANK(partije!D36),"",partije!D36)</f>
        <v/>
      </c>
      <c r="B248" s="96" t="str">
        <f>IF(ISBLANK(partije!E36),"",partije!E36)</f>
        <v/>
      </c>
      <c r="C248" s="147" t="str">
        <f>INDEX(D243:D246,MATCH(S248,A243:A246,0))</f>
        <v>bye</v>
      </c>
      <c r="D248" s="175" t="str">
        <f>INDEX(D243:D246,MATCH(T248,A243:A246,0))</f>
        <v>bye</v>
      </c>
      <c r="E248" s="148" t="str">
        <f>IF(ISBLANK(partije!J36),"",partije!J36)</f>
        <v/>
      </c>
      <c r="F248" s="148" t="str">
        <f>IF(ISBLANK(partije!K36),"",partije!K36)</f>
        <v/>
      </c>
      <c r="G248" s="580" t="str">
        <f>IF(ISBLANK(partije!L36),"",partije!L36)</f>
        <v/>
      </c>
      <c r="H248" s="580"/>
      <c r="I248" s="580" t="str">
        <f>IF(ISBLANK(partije!M36),"",partije!M36)</f>
        <v/>
      </c>
      <c r="J248" s="580"/>
      <c r="K248" s="580" t="str">
        <f>IF(ISBLANK(partije!N36),"",partije!N36)</f>
        <v/>
      </c>
      <c r="L248" s="580" t="str">
        <f>IF(ISBLANK(partije!M36),"",partije!M36)</f>
        <v/>
      </c>
      <c r="M248" s="150" t="str">
        <f>IF(ISBLANK(partije!O36),"",partije!O36)</f>
        <v/>
      </c>
      <c r="N248" s="149" t="str">
        <f>IF(ISBLANK(partije!P36),"",partije!P36)</f>
        <v/>
      </c>
      <c r="O248" s="149" t="str">
        <f>IF(ISBLANK(partije!Q36),"",partije!Q36)</f>
        <v/>
      </c>
      <c r="P248" s="151" t="str">
        <f>IF(ISBLANK(partije!R36),"",partije!R36)</f>
        <v/>
      </c>
      <c r="Q248" s="444" t="str">
        <f>IF(ISBLANK(partije!$D$36),"",partije!$D$36)</f>
        <v/>
      </c>
      <c r="R248" s="445" t="str">
        <f>IF(ISBLANK(partije!$E$36),"","sto "&amp;partije!$E$36)</f>
        <v/>
      </c>
      <c r="S248" s="92">
        <f>$S$10</f>
        <v>1</v>
      </c>
      <c r="T248" s="84">
        <f>$T$10</f>
        <v>3</v>
      </c>
    </row>
    <row r="249" spans="1:20" ht="13.5" customHeight="1">
      <c r="A249" s="97" t="str">
        <f>IF(ISBLANK(partije!D37),"",partije!D37)</f>
        <v/>
      </c>
      <c r="B249" s="98" t="str">
        <f>IF(ISBLANK(partije!E37),"",partije!E37)</f>
        <v/>
      </c>
      <c r="C249" s="152" t="str">
        <f>INDEX(D243:D246,MATCH(S249,A243:A246,0))</f>
        <v>bye</v>
      </c>
      <c r="D249" s="176" t="str">
        <f>INDEX(D243:D246,MATCH(T249,A243:A246,0))</f>
        <v>bye</v>
      </c>
      <c r="E249" s="153" t="str">
        <f>IF(ISBLANK(partije!J37),"",partije!J37)</f>
        <v/>
      </c>
      <c r="F249" s="153" t="str">
        <f>IF(ISBLANK(partije!K37),"",partije!K37)</f>
        <v/>
      </c>
      <c r="G249" s="581" t="str">
        <f>IF(ISBLANK(partije!L37),"",partije!L37)</f>
        <v/>
      </c>
      <c r="H249" s="581"/>
      <c r="I249" s="581" t="str">
        <f>IF(ISBLANK(partije!M37),"",partije!M37)</f>
        <v/>
      </c>
      <c r="J249" s="581"/>
      <c r="K249" s="581" t="str">
        <f>IF(ISBLANK(partije!N37),"",partije!N37)</f>
        <v/>
      </c>
      <c r="L249" s="581" t="str">
        <f>IF(ISBLANK(partije!M37),"",partije!M37)</f>
        <v/>
      </c>
      <c r="M249" s="155" t="str">
        <f>IF(ISBLANK(partije!O37),"",partije!O37)</f>
        <v/>
      </c>
      <c r="N249" s="154" t="str">
        <f>IF(ISBLANK(partije!P37),"",partije!P37)</f>
        <v/>
      </c>
      <c r="O249" s="154" t="str">
        <f>IF(ISBLANK(partije!Q37),"",partije!Q37)</f>
        <v/>
      </c>
      <c r="P249" s="156" t="str">
        <f>IF(ISBLANK(partije!R37),"",partije!R37)</f>
        <v/>
      </c>
      <c r="Q249" s="444" t="str">
        <f>IF(ISBLANK(partije!$D$37),"",partije!$D$37)</f>
        <v/>
      </c>
      <c r="R249" s="445" t="str">
        <f>IF(ISBLANK(partije!$E$37),"","sto "&amp;partije!$E$37)</f>
        <v/>
      </c>
      <c r="S249" s="93">
        <f>$S$11</f>
        <v>2</v>
      </c>
      <c r="T249" s="85">
        <f>$T$11</f>
        <v>4</v>
      </c>
    </row>
    <row r="250" spans="1:20" ht="13.5" customHeight="1">
      <c r="A250" s="97" t="str">
        <f>IF(ISBLANK(partije!D102),"",partije!D102)</f>
        <v/>
      </c>
      <c r="B250" s="98" t="str">
        <f>IF(ISBLANK(partije!E102),"",partije!E102)</f>
        <v/>
      </c>
      <c r="C250" s="152" t="str">
        <f>INDEX(D243:D246,MATCH(S250,A243:A246,0))</f>
        <v>bye</v>
      </c>
      <c r="D250" s="176" t="str">
        <f>INDEX(D243:D246,MATCH(T250,A243:A246,0))</f>
        <v>bye</v>
      </c>
      <c r="E250" s="153" t="str">
        <f>IF(ISBLANK(partije!J102),"",partije!J102)</f>
        <v/>
      </c>
      <c r="F250" s="153" t="str">
        <f>IF(ISBLANK(partije!K102),"",partije!K102)</f>
        <v/>
      </c>
      <c r="G250" s="581" t="str">
        <f>IF(ISBLANK(partije!L102),"",partije!L102)</f>
        <v/>
      </c>
      <c r="H250" s="581"/>
      <c r="I250" s="581" t="str">
        <f>IF(ISBLANK(partije!M102),"",partije!M102)</f>
        <v/>
      </c>
      <c r="J250" s="581"/>
      <c r="K250" s="581" t="str">
        <f>IF(ISBLANK(partije!N102),"",partije!N102)</f>
        <v/>
      </c>
      <c r="L250" s="581" t="str">
        <f>IF(ISBLANK(partije!M102),"",partije!M102)</f>
        <v/>
      </c>
      <c r="M250" s="155" t="str">
        <f>IF(ISBLANK(partije!O102),"",partije!O102)</f>
        <v/>
      </c>
      <c r="N250" s="154" t="str">
        <f>IF(ISBLANK(partije!P102),"",partije!P102)</f>
        <v/>
      </c>
      <c r="O250" s="154" t="str">
        <f>IF(ISBLANK(partije!Q102),"",partije!Q102)</f>
        <v/>
      </c>
      <c r="P250" s="156" t="str">
        <f>IF(ISBLANK(partije!R102),"",partije!R102)</f>
        <v/>
      </c>
      <c r="Q250" s="444" t="str">
        <f>IF(ISBLANK(partije!$D$102),"",partije!$D$102)</f>
        <v/>
      </c>
      <c r="R250" s="445" t="str">
        <f>IF(ISBLANK(partije!$E$102),"","sto "&amp;partije!$E$102)</f>
        <v/>
      </c>
      <c r="S250" s="93">
        <f>$S$12</f>
        <v>1</v>
      </c>
      <c r="T250" s="85">
        <f>$T$12</f>
        <v>2</v>
      </c>
    </row>
    <row r="251" spans="1:20" ht="13.5" customHeight="1">
      <c r="A251" s="97" t="str">
        <f>IF(ISBLANK(partije!D103),"",partije!D103)</f>
        <v/>
      </c>
      <c r="B251" s="98" t="str">
        <f>IF(ISBLANK(partije!E103),"",partije!E103)</f>
        <v/>
      </c>
      <c r="C251" s="152" t="str">
        <f>INDEX(D243:D246,MATCH(S251,A243:A246,0))</f>
        <v>bye</v>
      </c>
      <c r="D251" s="176" t="str">
        <f>INDEX(D243:D246,MATCH(T251,A243:A246,0))</f>
        <v>bye</v>
      </c>
      <c r="E251" s="153" t="str">
        <f>IF(ISBLANK(partije!J103),"",partije!J103)</f>
        <v/>
      </c>
      <c r="F251" s="153" t="str">
        <f>IF(ISBLANK(partije!K103),"",partije!K103)</f>
        <v/>
      </c>
      <c r="G251" s="581" t="str">
        <f>IF(ISBLANK(partije!L103),"",partije!L103)</f>
        <v/>
      </c>
      <c r="H251" s="581"/>
      <c r="I251" s="581" t="str">
        <f>IF(ISBLANK(partije!M103),"",partije!M103)</f>
        <v/>
      </c>
      <c r="J251" s="581"/>
      <c r="K251" s="581" t="str">
        <f>IF(ISBLANK(partije!N103),"",partije!N103)</f>
        <v/>
      </c>
      <c r="L251" s="581" t="str">
        <f>IF(ISBLANK(partije!M103),"",partije!M103)</f>
        <v/>
      </c>
      <c r="M251" s="155" t="str">
        <f>IF(ISBLANK(partije!O103),"",partije!O103)</f>
        <v/>
      </c>
      <c r="N251" s="154" t="str">
        <f>IF(ISBLANK(partije!P103),"",partije!P103)</f>
        <v/>
      </c>
      <c r="O251" s="154" t="str">
        <f>IF(ISBLANK(partije!Q103),"",partije!Q103)</f>
        <v/>
      </c>
      <c r="P251" s="156" t="str">
        <f>IF(ISBLANK(partije!R103),"",partije!R103)</f>
        <v/>
      </c>
      <c r="Q251" s="444" t="str">
        <f>IF(ISBLANK(partije!$D$103),"",partije!$D$103)</f>
        <v/>
      </c>
      <c r="R251" s="445" t="str">
        <f>IF(ISBLANK(partije!$E$103),"","sto "&amp;partije!$E$103)</f>
        <v/>
      </c>
      <c r="S251" s="93">
        <f>$S$13</f>
        <v>3</v>
      </c>
      <c r="T251" s="85">
        <f>$T$13</f>
        <v>4</v>
      </c>
    </row>
    <row r="252" spans="1:20" ht="13.5" customHeight="1">
      <c r="A252" s="97" t="str">
        <f>IF(ISBLANK(partije!D168),"",partije!D168)</f>
        <v/>
      </c>
      <c r="B252" s="98" t="str">
        <f>IF(ISBLANK(partije!E168),"",partije!E168)</f>
        <v/>
      </c>
      <c r="C252" s="152" t="str">
        <f>INDEX(D243:D246,MATCH(S252,A243:A246,0))</f>
        <v>bye</v>
      </c>
      <c r="D252" s="176" t="str">
        <f>INDEX(D243:D246,MATCH(T252,A243:A246,0))</f>
        <v>bye</v>
      </c>
      <c r="E252" s="153" t="str">
        <f>IF(ISBLANK(partije!J168),"",partije!J168)</f>
        <v/>
      </c>
      <c r="F252" s="153" t="str">
        <f>IF(ISBLANK(partije!K168),"",partije!K168)</f>
        <v/>
      </c>
      <c r="G252" s="581" t="str">
        <f>IF(ISBLANK(partije!L168),"",partije!L168)</f>
        <v/>
      </c>
      <c r="H252" s="581"/>
      <c r="I252" s="581" t="str">
        <f>IF(ISBLANK(partije!M168),"",partije!M168)</f>
        <v/>
      </c>
      <c r="J252" s="581"/>
      <c r="K252" s="581" t="str">
        <f>IF(ISBLANK(partije!N168),"",partije!N168)</f>
        <v/>
      </c>
      <c r="L252" s="581" t="str">
        <f>IF(ISBLANK(partije!M168),"",partije!M168)</f>
        <v/>
      </c>
      <c r="M252" s="155" t="str">
        <f>IF(ISBLANK(partije!O168),"",partije!O168)</f>
        <v/>
      </c>
      <c r="N252" s="154" t="str">
        <f>IF(ISBLANK(partije!P168),"",partije!P168)</f>
        <v/>
      </c>
      <c r="O252" s="154" t="str">
        <f>IF(ISBLANK(partije!Q168),"",partije!Q168)</f>
        <v/>
      </c>
      <c r="P252" s="156" t="str">
        <f>IF(ISBLANK(partije!R168),"",partije!R168)</f>
        <v/>
      </c>
      <c r="Q252" s="444" t="str">
        <f>IF(ISBLANK(partije!$D$168),"",partije!$D$168)</f>
        <v/>
      </c>
      <c r="R252" s="445" t="str">
        <f>IF(ISBLANK(partije!$E$168),"","sto "&amp;partije!$E$168)</f>
        <v/>
      </c>
      <c r="S252" s="93">
        <f>$S$14</f>
        <v>1</v>
      </c>
      <c r="T252" s="85">
        <f>$T$14</f>
        <v>4</v>
      </c>
    </row>
    <row r="253" spans="1:20" ht="13.5" customHeight="1">
      <c r="A253" s="99" t="str">
        <f>IF(ISBLANK(partije!D169),"",partije!D169)</f>
        <v/>
      </c>
      <c r="B253" s="100" t="str">
        <f>IF(ISBLANK(partije!E169),"",partije!E169)</f>
        <v/>
      </c>
      <c r="C253" s="157" t="str">
        <f>INDEX(D243:D246,MATCH(S253,A243:A246,0))</f>
        <v>bye</v>
      </c>
      <c r="D253" s="177" t="str">
        <f>INDEX(D243:D246,MATCH(T253,A243:A246,0))</f>
        <v>bye</v>
      </c>
      <c r="E253" s="158" t="str">
        <f>IF(ISBLANK(partije!J169),"",partije!J169)</f>
        <v/>
      </c>
      <c r="F253" s="158" t="str">
        <f>IF(ISBLANK(partije!K169),"",partije!K169)</f>
        <v/>
      </c>
      <c r="G253" s="571" t="str">
        <f>IF(ISBLANK(partije!L169),"",partije!L169)</f>
        <v/>
      </c>
      <c r="H253" s="571"/>
      <c r="I253" s="571" t="str">
        <f>IF(ISBLANK(partije!M169),"",partije!M169)</f>
        <v/>
      </c>
      <c r="J253" s="571"/>
      <c r="K253" s="571" t="str">
        <f>IF(ISBLANK(partije!N169),"",partije!N169)</f>
        <v/>
      </c>
      <c r="L253" s="571" t="str">
        <f>IF(ISBLANK(partije!M169),"",partije!M169)</f>
        <v/>
      </c>
      <c r="M253" s="160" t="str">
        <f>IF(ISBLANK(partije!O169),"",partije!O169)</f>
        <v/>
      </c>
      <c r="N253" s="159" t="str">
        <f>IF(ISBLANK(partije!P169),"",partije!P169)</f>
        <v/>
      </c>
      <c r="O253" s="159" t="str">
        <f>IF(ISBLANK(partije!Q169),"",partije!Q169)</f>
        <v/>
      </c>
      <c r="P253" s="161" t="str">
        <f>IF(ISBLANK(partije!R169),"",partije!R169)</f>
        <v/>
      </c>
      <c r="Q253" s="444" t="str">
        <f>IF(ISBLANK(partije!$D$169),"",partije!$D$169)</f>
        <v/>
      </c>
      <c r="R253" s="445" t="str">
        <f>IF(ISBLANK(partije!$E$169),"","sto "&amp;partije!$E$169)</f>
        <v/>
      </c>
      <c r="S253" s="94">
        <f>$S$15</f>
        <v>2</v>
      </c>
      <c r="T253" s="86">
        <f>$T$15</f>
        <v>3</v>
      </c>
    </row>
    <row r="255" spans="1:20" ht="13.5" customHeight="1">
      <c r="B255" s="12"/>
      <c r="C255" s="168"/>
      <c r="D255" s="145" t="s">
        <v>44</v>
      </c>
      <c r="E255" s="132"/>
      <c r="F255" s="132"/>
      <c r="G255" s="132"/>
      <c r="H255" s="132"/>
      <c r="I255" s="133"/>
      <c r="J255" s="133"/>
      <c r="K255" s="132"/>
      <c r="L255" s="132"/>
      <c r="M255" s="132"/>
      <c r="N255" s="134"/>
      <c r="O255" s="135"/>
      <c r="P255" s="132"/>
      <c r="Q255" s="13"/>
      <c r="R255" s="13"/>
    </row>
    <row r="256" spans="1:20" ht="13.5" customHeight="1">
      <c r="B256" s="208" t="s">
        <v>0</v>
      </c>
      <c r="C256" s="211"/>
      <c r="D256" s="172" t="s">
        <v>1</v>
      </c>
      <c r="E256" s="572">
        <v>1</v>
      </c>
      <c r="F256" s="572"/>
      <c r="G256" s="572">
        <v>2</v>
      </c>
      <c r="H256" s="572"/>
      <c r="I256" s="573">
        <v>3</v>
      </c>
      <c r="J256" s="573"/>
      <c r="K256" s="572">
        <v>4</v>
      </c>
      <c r="L256" s="572"/>
      <c r="M256" s="136" t="s">
        <v>2</v>
      </c>
      <c r="N256" s="136" t="s">
        <v>3</v>
      </c>
      <c r="O256" s="137" t="s">
        <v>7</v>
      </c>
      <c r="P256" s="138"/>
      <c r="Q256" s="49" t="s">
        <v>55</v>
      </c>
      <c r="R256" s="50"/>
    </row>
    <row r="257" spans="1:20" ht="13.5" customHeight="1">
      <c r="A257" s="81">
        <v>1</v>
      </c>
      <c r="B257" s="209">
        <v>191</v>
      </c>
      <c r="C257" s="212" t="str">
        <f>IF(ISNA(MATCH(B257,spisak!$F$4:$F$260,0)),"",INDEX(spisak!$C$4:$C$260,MATCH(B257,spisak!$F$4:$F$260,0)))</f>
        <v/>
      </c>
      <c r="D257" s="173" t="str">
        <f>IF(ISNA(MATCH(B257,spisak!$F$4:$F$260,0)),"bye",INDEX(spisak!$B$4:$B$260,MATCH(B257,spisak!$F$4:$F$260,0)))</f>
        <v>bye</v>
      </c>
      <c r="E257" s="139"/>
      <c r="F257" s="140"/>
      <c r="G257" s="574" t="str">
        <f t="array" ref="G257">INDEX(E262:E267,MATCH(D257&amp;D258,C262:C267&amp;D262:D267,0))&amp;"/"&amp;INDEX(F262:F267,MATCH(D257&amp;D258,C262:C267&amp;D262:D267,0))</f>
        <v>/</v>
      </c>
      <c r="H257" s="575"/>
      <c r="I257" s="574" t="str">
        <f t="array" ref="I257">INDEX(E262:E267,MATCH(D257&amp;D259,C262:C267&amp;D262:D267,0))&amp;"/"&amp;INDEX(F262:F267,MATCH(D257&amp;D259,C262:C267&amp;D262:D267,0))</f>
        <v>/</v>
      </c>
      <c r="J257" s="575"/>
      <c r="K257" s="574" t="str">
        <f t="array" ref="K257">INDEX(E262:E267,MATCH(D257&amp;D260,C262:C267&amp;D262:D267,0))&amp;"/"&amp;INDEX(F262:F267,MATCH(D257&amp;D260,C262:C267&amp;D262:D267,0))</f>
        <v>/</v>
      </c>
      <c r="L257" s="575"/>
      <c r="M257" s="141" t="str">
        <f>IF(ISBLANK(partije!$J$2),"",COUNTIFS(C262:C267,D257,E262:E267,3)+COUNTIFS(D262:D267,D257,F262:F267,3))</f>
        <v/>
      </c>
      <c r="N257" s="141" t="str">
        <f>IF(ISBLANK(partije!$J$2),"",COUNTIFS(C262:C267,D257,E262:E267,"&lt;3")+COUNTIFS(D262:D267,D257,F262:F267,"&lt;3"))</f>
        <v/>
      </c>
      <c r="O257" s="142"/>
      <c r="P257" s="131">
        <v>1</v>
      </c>
      <c r="Q257" s="88" t="e">
        <f>IF(ISBLANK(D257),"*",INDEX(D257:D260,MATCH(P257,O257:O260,0)))</f>
        <v>#N/A</v>
      </c>
      <c r="R257" s="89"/>
    </row>
    <row r="258" spans="1:20" ht="13.5" customHeight="1">
      <c r="A258" s="81">
        <v>2</v>
      </c>
      <c r="B258" s="209">
        <v>192</v>
      </c>
      <c r="C258" s="212" t="str">
        <f>IF(ISNA(MATCH(B258,spisak!$F$4:$F$260,0)),"",INDEX(spisak!$C$4:$C$260,MATCH(B258,spisak!$F$4:$F$260,0)))</f>
        <v/>
      </c>
      <c r="D258" s="173" t="str">
        <f>IF(ISNA(MATCH(B258,spisak!$F$4:$F$260,0)),"bye",INDEX(spisak!$B$4:$B$260,MATCH(B258,spisak!$F$4:$F$260,0)))</f>
        <v>bye</v>
      </c>
      <c r="E258" s="574" t="str">
        <f t="array" ref="E258">INDEX(F262:F267,MATCH(D257&amp;D258,C262:C267&amp;D262:D267,0))&amp;"/"&amp;INDEX(E262:E267,MATCH(D257&amp;D258,C262:C267&amp;D262:D267,0))</f>
        <v>/</v>
      </c>
      <c r="F258" s="575"/>
      <c r="G258" s="139"/>
      <c r="H258" s="140"/>
      <c r="I258" s="574" t="str">
        <f t="array" ref="I258">INDEX(E262:E267,MATCH(D258&amp;D259,C262:C267&amp;D262:D267,0))&amp;"/"&amp;INDEX(F262:F267,MATCH(D258&amp;D259,C262:C267&amp;D262:D267,0))</f>
        <v>/</v>
      </c>
      <c r="J258" s="575"/>
      <c r="K258" s="574" t="str">
        <f t="array" ref="K258">INDEX(E262:E267,MATCH(D258&amp;D260,C262:C267&amp;D262:D267,0))&amp;"/"&amp;INDEX(F262:F267,MATCH(D258&amp;D260,C262:C267&amp;D262:D267,0))</f>
        <v>/</v>
      </c>
      <c r="L258" s="575"/>
      <c r="M258" s="141" t="str">
        <f>IF(ISBLANK(partije!$J$2),"",COUNTIFS(C262:C267,D258,E262:E267,3)+COUNTIFS(D262:D267,D258,F262:F267,3))</f>
        <v/>
      </c>
      <c r="N258" s="141" t="str">
        <f>IF(ISBLANK(partije!$J$2),"",COUNTIFS(C262:C267,D258,E262:E267,"&lt;3")+COUNTIFS(D262:D267,D258,F262:F267,"&lt;3"))</f>
        <v/>
      </c>
      <c r="O258" s="142"/>
      <c r="P258" s="131">
        <v>2</v>
      </c>
      <c r="Q258" s="90" t="e">
        <f>IF(ISBLANK(D258),"*",INDEX(D257:D260,MATCH(P258,O257:O260,0)))</f>
        <v>#N/A</v>
      </c>
      <c r="R258" s="91"/>
    </row>
    <row r="259" spans="1:20" ht="13.5" customHeight="1">
      <c r="A259" s="81">
        <v>3</v>
      </c>
      <c r="B259" s="209">
        <v>193</v>
      </c>
      <c r="C259" s="212" t="str">
        <f>IF(ISNA(MATCH(B259,spisak!$F$4:$F$260,0)),"",INDEX(spisak!$C$4:$C$260,MATCH(B259,spisak!$F$4:$F$260,0)))</f>
        <v/>
      </c>
      <c r="D259" s="173" t="str">
        <f>IF(ISNA(MATCH(B259,spisak!$F$4:$F$260,0)),"bye",INDEX(spisak!$B$4:$B$260,MATCH(B259,spisak!$F$4:$F$260,0)))</f>
        <v>bye</v>
      </c>
      <c r="E259" s="574" t="str">
        <f t="array" ref="E259">INDEX(F262:F267,MATCH(D257&amp;D259,C262:C267&amp;D262:D267,0))&amp;"/"&amp;INDEX(E262:E267,MATCH(D257&amp;D259,C262:C267&amp;D262:D267,0))</f>
        <v>/</v>
      </c>
      <c r="F259" s="575"/>
      <c r="G259" s="574" t="str">
        <f t="array" ref="G259">INDEX(F262:F267,MATCH(D258&amp;D259,C262:C267&amp;D262:D267,0))&amp;"/"&amp;INDEX(E262:E267,MATCH(D258&amp;D259,C262:C267&amp;D262:D267,0))</f>
        <v>/</v>
      </c>
      <c r="H259" s="575"/>
      <c r="I259" s="139"/>
      <c r="J259" s="140"/>
      <c r="K259" s="574" t="str">
        <f t="array" ref="K259">INDEX(E262:E267,MATCH(D259&amp;D260,C262:C267&amp;D262:D267,0))&amp;"/"&amp;INDEX(F262:F267,MATCH(D259&amp;D260,C262:C267&amp;D262:D267,0))</f>
        <v>/</v>
      </c>
      <c r="L259" s="575"/>
      <c r="M259" s="141" t="str">
        <f>IF(ISBLANK(partije!$J$2),"",COUNTIFS(C262:C267,D259,E262:E267,3)+COUNTIFS(D262:D267,D259,F262:F267,3))</f>
        <v/>
      </c>
      <c r="N259" s="141" t="str">
        <f>IF(ISBLANK(partije!$J$2),"",COUNTIFS(C262:C267,D259,E262:E267,"&lt;3")+COUNTIFS(D262:D267,D259,F262:F267,"&lt;3"))</f>
        <v/>
      </c>
      <c r="O259" s="142"/>
      <c r="P259" s="131">
        <v>3</v>
      </c>
      <c r="Q259" s="90" t="e">
        <f>IF(ISBLANK(D259),"*",INDEX(D257:D260,MATCH(P259,O257:O260,0)))</f>
        <v>#N/A</v>
      </c>
      <c r="R259" s="91"/>
    </row>
    <row r="260" spans="1:20" ht="13.5" customHeight="1">
      <c r="A260" s="82">
        <v>4</v>
      </c>
      <c r="B260" s="210">
        <v>194</v>
      </c>
      <c r="C260" s="213" t="str">
        <f>IF(ISNA(MATCH(B260,spisak!$F$4:$F$260,0)),"",INDEX(spisak!$C$4:$C$260,MATCH(B260,spisak!$F$4:$F$260,0)))</f>
        <v/>
      </c>
      <c r="D260" s="174" t="str">
        <f>IF(ISNA(MATCH(B260,spisak!$F$4:$F$260,0)),"bye",INDEX(spisak!$B$4:$B$260,MATCH(B260,spisak!$F$4:$F$260,0)))</f>
        <v>bye</v>
      </c>
      <c r="E260" s="576" t="str">
        <f t="array" ref="E260">INDEX(F262:F267,MATCH(D257&amp;D260,C262:C267&amp;D262:D267,0))&amp;"/"&amp;INDEX(E262:E267,MATCH(D257&amp;D260,C262:C267&amp;D262:D267,0))</f>
        <v>/</v>
      </c>
      <c r="F260" s="577"/>
      <c r="G260" s="576" t="str">
        <f t="array" ref="G260">INDEX(F262:F267,MATCH(D258&amp;D260,C262:C267&amp;D262:D267,0))&amp;"/"&amp;INDEX(E262:E267,MATCH(D258&amp;D260,C262:C267&amp;D262:D267,0))</f>
        <v>/</v>
      </c>
      <c r="H260" s="577"/>
      <c r="I260" s="576" t="str">
        <f t="array" ref="I260">INDEX(F262:F267,MATCH(D259&amp;D260,C262:C267&amp;D262:D267,0))&amp;"/"&amp;INDEX(E262:E267,MATCH(D259&amp;D260,C262:C267&amp;D262:D267,0))</f>
        <v>/</v>
      </c>
      <c r="J260" s="577"/>
      <c r="K260" s="139"/>
      <c r="L260" s="140"/>
      <c r="M260" s="143" t="str">
        <f>IF(ISBLANK(partije!$J$2),"",COUNTIFS(C262:C267,D260,E262:E267,3)+COUNTIFS(D262:D267,D260,F262:F267,3))</f>
        <v/>
      </c>
      <c r="N260" s="143" t="str">
        <f>IF(ISBLANK(partije!$J$2),"",COUNTIFS(C262:C267,D260,E262:E267,"&lt;3")+COUNTIFS(D262:D267,D260,F262:F267,"&lt;3"))</f>
        <v/>
      </c>
      <c r="O260" s="144"/>
      <c r="P260" s="131">
        <v>4</v>
      </c>
      <c r="Q260" s="90" t="e">
        <f>IF(ISBLANK(D260),"*",INDEX(D257:D260,MATCH(P260,O257:O260,0)))</f>
        <v>#N/A</v>
      </c>
      <c r="R260" s="91"/>
    </row>
    <row r="261" spans="1:20" ht="13.5" customHeight="1">
      <c r="A261" s="567"/>
      <c r="B261" s="567"/>
      <c r="C261" s="169"/>
      <c r="E261" s="568" t="s">
        <v>10</v>
      </c>
      <c r="F261" s="568"/>
      <c r="G261" s="569" t="s">
        <v>11</v>
      </c>
      <c r="H261" s="569"/>
      <c r="I261" s="570" t="s">
        <v>4</v>
      </c>
      <c r="J261" s="570"/>
      <c r="K261" s="578" t="s">
        <v>12</v>
      </c>
      <c r="L261" s="578"/>
      <c r="M261" s="197" t="s">
        <v>5</v>
      </c>
      <c r="N261" s="197" t="s">
        <v>6</v>
      </c>
      <c r="O261" s="198" t="s">
        <v>8</v>
      </c>
      <c r="P261" s="199" t="s">
        <v>9</v>
      </c>
      <c r="Q261" s="13"/>
      <c r="R261" s="13"/>
      <c r="S261" s="579" t="s">
        <v>125</v>
      </c>
      <c r="T261" s="579"/>
    </row>
    <row r="262" spans="1:20" ht="13.5" customHeight="1">
      <c r="A262" s="95" t="str">
        <f>IF(ISBLANK(partije!D38),"",partije!D38)</f>
        <v/>
      </c>
      <c r="B262" s="96" t="str">
        <f>IF(ISBLANK(partije!E38),"",partije!E38)</f>
        <v/>
      </c>
      <c r="C262" s="147" t="str">
        <f>INDEX(D257:D260,MATCH(S262,A257:A260,0))</f>
        <v>bye</v>
      </c>
      <c r="D262" s="175" t="str">
        <f>INDEX(D257:D260,MATCH(T262,A257:A260,0))</f>
        <v>bye</v>
      </c>
      <c r="E262" s="148" t="str">
        <f>IF(ISBLANK(partije!J38),"",partije!J38)</f>
        <v/>
      </c>
      <c r="F262" s="148" t="str">
        <f>IF(ISBLANK(partije!K38),"",partije!K38)</f>
        <v/>
      </c>
      <c r="G262" s="580" t="str">
        <f>IF(ISBLANK(partije!L38),"",partije!L38)</f>
        <v/>
      </c>
      <c r="H262" s="580"/>
      <c r="I262" s="580" t="str">
        <f>IF(ISBLANK(partije!M38),"",partije!M38)</f>
        <v/>
      </c>
      <c r="J262" s="580"/>
      <c r="K262" s="580" t="str">
        <f>IF(ISBLANK(partije!N38),"",partije!N38)</f>
        <v/>
      </c>
      <c r="L262" s="580" t="str">
        <f>IF(ISBLANK(partije!M38),"",partije!M38)</f>
        <v/>
      </c>
      <c r="M262" s="150" t="str">
        <f>IF(ISBLANK(partije!O38),"",partije!O38)</f>
        <v/>
      </c>
      <c r="N262" s="149" t="str">
        <f>IF(ISBLANK(partije!P38),"",partije!P38)</f>
        <v/>
      </c>
      <c r="O262" s="149" t="str">
        <f>IF(ISBLANK(partije!Q38),"",partije!Q38)</f>
        <v/>
      </c>
      <c r="P262" s="151" t="str">
        <f>IF(ISBLANK(partije!R38),"",partije!R38)</f>
        <v/>
      </c>
      <c r="Q262" s="444" t="str">
        <f>IF(ISBLANK(partije!$D$38),"",partije!$D$38)</f>
        <v/>
      </c>
      <c r="R262" s="445" t="str">
        <f>IF(ISBLANK(partije!$E$38),"","sto "&amp;partije!$E$38)</f>
        <v/>
      </c>
      <c r="S262" s="92">
        <f>$S$10</f>
        <v>1</v>
      </c>
      <c r="T262" s="84">
        <f>$T$10</f>
        <v>3</v>
      </c>
    </row>
    <row r="263" spans="1:20" ht="13.5" customHeight="1">
      <c r="A263" s="97" t="str">
        <f>IF(ISBLANK(partije!D39),"",partije!D39)</f>
        <v/>
      </c>
      <c r="B263" s="98" t="str">
        <f>IF(ISBLANK(partije!E39),"",partije!E39)</f>
        <v/>
      </c>
      <c r="C263" s="152" t="str">
        <f>INDEX(D257:D260,MATCH(S263,A257:A260,0))</f>
        <v>bye</v>
      </c>
      <c r="D263" s="176" t="str">
        <f>INDEX(D257:D260,MATCH(T263,A257:A260,0))</f>
        <v>bye</v>
      </c>
      <c r="E263" s="153" t="str">
        <f>IF(ISBLANK(partije!J39),"",partije!J39)</f>
        <v/>
      </c>
      <c r="F263" s="153" t="str">
        <f>IF(ISBLANK(partije!K39),"",partije!K39)</f>
        <v/>
      </c>
      <c r="G263" s="581" t="str">
        <f>IF(ISBLANK(partije!L39),"",partije!L39)</f>
        <v/>
      </c>
      <c r="H263" s="581"/>
      <c r="I263" s="581" t="str">
        <f>IF(ISBLANK(partije!M39),"",partije!M39)</f>
        <v/>
      </c>
      <c r="J263" s="581"/>
      <c r="K263" s="581" t="str">
        <f>IF(ISBLANK(partije!N39),"",partije!N39)</f>
        <v/>
      </c>
      <c r="L263" s="581" t="str">
        <f>IF(ISBLANK(partije!M39),"",partije!M39)</f>
        <v/>
      </c>
      <c r="M263" s="155" t="str">
        <f>IF(ISBLANK(partije!O39),"",partije!O39)</f>
        <v/>
      </c>
      <c r="N263" s="154" t="str">
        <f>IF(ISBLANK(partije!P39),"",partije!P39)</f>
        <v/>
      </c>
      <c r="O263" s="154" t="str">
        <f>IF(ISBLANK(partije!Q39),"",partije!Q39)</f>
        <v/>
      </c>
      <c r="P263" s="156" t="str">
        <f>IF(ISBLANK(partije!R39),"",partije!R39)</f>
        <v/>
      </c>
      <c r="Q263" s="444" t="str">
        <f>IF(ISBLANK(partije!$D$39),"",partije!$D$39)</f>
        <v/>
      </c>
      <c r="R263" s="445" t="str">
        <f>IF(ISBLANK(partije!$E$39),"","sto "&amp;partije!$E$39)</f>
        <v/>
      </c>
      <c r="S263" s="93">
        <f>$S$11</f>
        <v>2</v>
      </c>
      <c r="T263" s="85">
        <f>$T$11</f>
        <v>4</v>
      </c>
    </row>
    <row r="264" spans="1:20" ht="13.5" customHeight="1">
      <c r="A264" s="97" t="str">
        <f>IF(ISBLANK(partije!D104),"",partije!D104)</f>
        <v/>
      </c>
      <c r="B264" s="98" t="str">
        <f>IF(ISBLANK(partije!E104),"",partije!E104)</f>
        <v/>
      </c>
      <c r="C264" s="152" t="str">
        <f>INDEX(D257:D260,MATCH(S264,A257:A260,0))</f>
        <v>bye</v>
      </c>
      <c r="D264" s="176" t="str">
        <f>INDEX(D257:D260,MATCH(T264,A257:A260,0))</f>
        <v>bye</v>
      </c>
      <c r="E264" s="153" t="str">
        <f>IF(ISBLANK(partije!J104),"",partije!J104)</f>
        <v/>
      </c>
      <c r="F264" s="153" t="str">
        <f>IF(ISBLANK(partije!K104),"",partije!K104)</f>
        <v/>
      </c>
      <c r="G264" s="581" t="str">
        <f>IF(ISBLANK(partije!L104),"",partije!L104)</f>
        <v/>
      </c>
      <c r="H264" s="581"/>
      <c r="I264" s="581" t="str">
        <f>IF(ISBLANK(partije!M104),"",partije!M104)</f>
        <v/>
      </c>
      <c r="J264" s="581"/>
      <c r="K264" s="581" t="str">
        <f>IF(ISBLANK(partije!N104),"",partije!N104)</f>
        <v/>
      </c>
      <c r="L264" s="581" t="str">
        <f>IF(ISBLANK(partije!M104),"",partije!M104)</f>
        <v/>
      </c>
      <c r="M264" s="155" t="str">
        <f>IF(ISBLANK(partije!O104),"",partije!O104)</f>
        <v/>
      </c>
      <c r="N264" s="154" t="str">
        <f>IF(ISBLANK(partije!P104),"",partije!P104)</f>
        <v/>
      </c>
      <c r="O264" s="154" t="str">
        <f>IF(ISBLANK(partije!Q104),"",partije!Q104)</f>
        <v/>
      </c>
      <c r="P264" s="156" t="str">
        <f>IF(ISBLANK(partije!R104),"",partije!R104)</f>
        <v/>
      </c>
      <c r="Q264" s="444" t="str">
        <f>IF(ISBLANK(partije!$D$104),"",partije!$D$104)</f>
        <v/>
      </c>
      <c r="R264" s="445" t="str">
        <f>IF(ISBLANK(partije!$E$104),"","sto "&amp;partije!$E$104)</f>
        <v/>
      </c>
      <c r="S264" s="93">
        <f>$S$12</f>
        <v>1</v>
      </c>
      <c r="T264" s="85">
        <f>$T$12</f>
        <v>2</v>
      </c>
    </row>
    <row r="265" spans="1:20" ht="13.5" customHeight="1">
      <c r="A265" s="97" t="str">
        <f>IF(ISBLANK(partije!D105),"",partije!D105)</f>
        <v/>
      </c>
      <c r="B265" s="98" t="str">
        <f>IF(ISBLANK(partije!E105),"",partije!E105)</f>
        <v/>
      </c>
      <c r="C265" s="152" t="str">
        <f>INDEX(D257:D260,MATCH(S265,A257:A260,0))</f>
        <v>bye</v>
      </c>
      <c r="D265" s="176" t="str">
        <f>INDEX(D257:D260,MATCH(T265,A257:A260,0))</f>
        <v>bye</v>
      </c>
      <c r="E265" s="153" t="str">
        <f>IF(ISBLANK(partije!J105),"",partije!J105)</f>
        <v/>
      </c>
      <c r="F265" s="153" t="str">
        <f>IF(ISBLANK(partije!K105),"",partije!K105)</f>
        <v/>
      </c>
      <c r="G265" s="581" t="str">
        <f>IF(ISBLANK(partije!L105),"",partije!L105)</f>
        <v/>
      </c>
      <c r="H265" s="581"/>
      <c r="I265" s="581" t="str">
        <f>IF(ISBLANK(partije!M105),"",partije!M105)</f>
        <v/>
      </c>
      <c r="J265" s="581"/>
      <c r="K265" s="581" t="str">
        <f>IF(ISBLANK(partije!N105),"",partije!N105)</f>
        <v/>
      </c>
      <c r="L265" s="581" t="str">
        <f>IF(ISBLANK(partije!M105),"",partije!M105)</f>
        <v/>
      </c>
      <c r="M265" s="155" t="str">
        <f>IF(ISBLANK(partije!O105),"",partije!O105)</f>
        <v/>
      </c>
      <c r="N265" s="154" t="str">
        <f>IF(ISBLANK(partije!P105),"",partije!P105)</f>
        <v/>
      </c>
      <c r="O265" s="154" t="str">
        <f>IF(ISBLANK(partije!Q105),"",partije!Q105)</f>
        <v/>
      </c>
      <c r="P265" s="156" t="str">
        <f>IF(ISBLANK(partije!R105),"",partije!R105)</f>
        <v/>
      </c>
      <c r="Q265" s="444" t="str">
        <f>IF(ISBLANK(partije!$D$105),"",partije!$D$105)</f>
        <v/>
      </c>
      <c r="R265" s="445" t="str">
        <f>IF(ISBLANK(partije!$E$105),"","sto "&amp;partije!$E$105)</f>
        <v/>
      </c>
      <c r="S265" s="93">
        <f>$S$13</f>
        <v>3</v>
      </c>
      <c r="T265" s="85">
        <f>$T$13</f>
        <v>4</v>
      </c>
    </row>
    <row r="266" spans="1:20" ht="13.5" customHeight="1">
      <c r="A266" s="97" t="str">
        <f>IF(ISBLANK(partije!D170),"",partije!D170)</f>
        <v/>
      </c>
      <c r="B266" s="98" t="str">
        <f>IF(ISBLANK(partije!E170),"",partije!E170)</f>
        <v/>
      </c>
      <c r="C266" s="152" t="str">
        <f>INDEX(D257:D260,MATCH(S266,A257:A260,0))</f>
        <v>bye</v>
      </c>
      <c r="D266" s="176" t="str">
        <f>INDEX(D257:D260,MATCH(T266,A257:A260,0))</f>
        <v>bye</v>
      </c>
      <c r="E266" s="153" t="str">
        <f>IF(ISBLANK(partije!J170),"",partije!J170)</f>
        <v/>
      </c>
      <c r="F266" s="153" t="str">
        <f>IF(ISBLANK(partije!K170),"",partije!K170)</f>
        <v/>
      </c>
      <c r="G266" s="581" t="str">
        <f>IF(ISBLANK(partije!L170),"",partije!L170)</f>
        <v/>
      </c>
      <c r="H266" s="581"/>
      <c r="I266" s="581" t="str">
        <f>IF(ISBLANK(partije!M170),"",partije!M170)</f>
        <v/>
      </c>
      <c r="J266" s="581"/>
      <c r="K266" s="581" t="str">
        <f>IF(ISBLANK(partije!N170),"",partije!N170)</f>
        <v/>
      </c>
      <c r="L266" s="581" t="str">
        <f>IF(ISBLANK(partije!M170),"",partije!M170)</f>
        <v/>
      </c>
      <c r="M266" s="155" t="str">
        <f>IF(ISBLANK(partije!O170),"",partije!O170)</f>
        <v/>
      </c>
      <c r="N266" s="154" t="str">
        <f>IF(ISBLANK(partije!P170),"",partije!P170)</f>
        <v/>
      </c>
      <c r="O266" s="154" t="str">
        <f>IF(ISBLANK(partije!Q170),"",partije!Q170)</f>
        <v/>
      </c>
      <c r="P266" s="156" t="str">
        <f>IF(ISBLANK(partije!R170),"",partije!R170)</f>
        <v/>
      </c>
      <c r="Q266" s="444" t="str">
        <f>IF(ISBLANK(partije!$D$170),"",partije!$D$170)</f>
        <v/>
      </c>
      <c r="R266" s="445" t="str">
        <f>IF(ISBLANK(partije!$E$170),"","sto "&amp;partije!$E$170)</f>
        <v/>
      </c>
      <c r="S266" s="93">
        <f>$S$14</f>
        <v>1</v>
      </c>
      <c r="T266" s="85">
        <f>$T$14</f>
        <v>4</v>
      </c>
    </row>
    <row r="267" spans="1:20" ht="13.5" customHeight="1">
      <c r="A267" s="99" t="str">
        <f>IF(ISBLANK(partije!D171),"",partije!D171)</f>
        <v/>
      </c>
      <c r="B267" s="100" t="str">
        <f>IF(ISBLANK(partije!E171),"",partije!E171)</f>
        <v/>
      </c>
      <c r="C267" s="157" t="str">
        <f>INDEX(D257:D260,MATCH(S267,A257:A260,0))</f>
        <v>bye</v>
      </c>
      <c r="D267" s="177" t="str">
        <f>INDEX(D257:D260,MATCH(T267,A257:A260,0))</f>
        <v>bye</v>
      </c>
      <c r="E267" s="158" t="str">
        <f>IF(ISBLANK(partije!J171),"",partije!J171)</f>
        <v/>
      </c>
      <c r="F267" s="158" t="str">
        <f>IF(ISBLANK(partije!K171),"",partije!K171)</f>
        <v/>
      </c>
      <c r="G267" s="571" t="str">
        <f>IF(ISBLANK(partije!L171),"",partije!L171)</f>
        <v/>
      </c>
      <c r="H267" s="571"/>
      <c r="I267" s="571" t="str">
        <f>IF(ISBLANK(partije!M171),"",partije!M171)</f>
        <v/>
      </c>
      <c r="J267" s="571"/>
      <c r="K267" s="571" t="str">
        <f>IF(ISBLANK(partije!N171),"",partije!N171)</f>
        <v/>
      </c>
      <c r="L267" s="571" t="str">
        <f>IF(ISBLANK(partije!M171),"",partije!M171)</f>
        <v/>
      </c>
      <c r="M267" s="160" t="str">
        <f>IF(ISBLANK(partije!O171),"",partije!O171)</f>
        <v/>
      </c>
      <c r="N267" s="159" t="str">
        <f>IF(ISBLANK(partije!P171),"",partije!P171)</f>
        <v/>
      </c>
      <c r="O267" s="159" t="str">
        <f>IF(ISBLANK(partije!Q171),"",partije!Q171)</f>
        <v/>
      </c>
      <c r="P267" s="161" t="str">
        <f>IF(ISBLANK(partije!R171),"",partije!R171)</f>
        <v/>
      </c>
      <c r="Q267" s="444" t="str">
        <f>IF(ISBLANK(partije!$D$171),"",partije!$D$171)</f>
        <v/>
      </c>
      <c r="R267" s="445" t="str">
        <f>IF(ISBLANK(partije!$E$171),"","sto "&amp;partije!$E$171)</f>
        <v/>
      </c>
      <c r="S267" s="94">
        <f>$S$15</f>
        <v>2</v>
      </c>
      <c r="T267" s="86">
        <f>$T$15</f>
        <v>3</v>
      </c>
    </row>
    <row r="269" spans="1:20" ht="13.5" customHeight="1">
      <c r="B269" s="12"/>
      <c r="C269" s="168"/>
      <c r="D269" s="145" t="s">
        <v>45</v>
      </c>
      <c r="E269" s="132"/>
      <c r="F269" s="132"/>
      <c r="G269" s="132"/>
      <c r="H269" s="132"/>
      <c r="I269" s="133"/>
      <c r="J269" s="133"/>
      <c r="K269" s="132"/>
      <c r="L269" s="132"/>
      <c r="M269" s="132"/>
      <c r="N269" s="134"/>
      <c r="O269" s="135"/>
      <c r="P269" s="132"/>
      <c r="Q269" s="13"/>
      <c r="R269" s="13"/>
    </row>
    <row r="270" spans="1:20" ht="13.5" customHeight="1">
      <c r="B270" s="208" t="s">
        <v>0</v>
      </c>
      <c r="C270" s="211"/>
      <c r="D270" s="172" t="s">
        <v>1</v>
      </c>
      <c r="E270" s="572">
        <v>1</v>
      </c>
      <c r="F270" s="572"/>
      <c r="G270" s="572">
        <v>2</v>
      </c>
      <c r="H270" s="572"/>
      <c r="I270" s="573">
        <v>3</v>
      </c>
      <c r="J270" s="573"/>
      <c r="K270" s="572">
        <v>4</v>
      </c>
      <c r="L270" s="572"/>
      <c r="M270" s="136" t="s">
        <v>2</v>
      </c>
      <c r="N270" s="136" t="s">
        <v>3</v>
      </c>
      <c r="O270" s="137" t="s">
        <v>7</v>
      </c>
      <c r="P270" s="138"/>
      <c r="Q270" s="49" t="s">
        <v>54</v>
      </c>
      <c r="R270" s="50"/>
    </row>
    <row r="271" spans="1:20" ht="13.5" customHeight="1">
      <c r="A271" s="81">
        <v>1</v>
      </c>
      <c r="B271" s="209">
        <v>201</v>
      </c>
      <c r="C271" s="212" t="str">
        <f>IF(ISNA(MATCH(B271,spisak!$F$4:$F$260,0)),"",INDEX(spisak!$C$4:$C$260,MATCH(B271,spisak!$F$4:$F$260,0)))</f>
        <v/>
      </c>
      <c r="D271" s="173" t="str">
        <f>IF(ISNA(MATCH(B271,spisak!$F$4:$F$260,0)),"bye",INDEX(spisak!$B$4:$B$260,MATCH(B271,spisak!$F$4:$F$260,0)))</f>
        <v>bye</v>
      </c>
      <c r="E271" s="139"/>
      <c r="F271" s="140"/>
      <c r="G271" s="574" t="str">
        <f t="array" ref="G271">INDEX(E276:E281,MATCH(D271&amp;D272,C276:C281&amp;D276:D281,0))&amp;"/"&amp;INDEX(F276:F281,MATCH(D271&amp;D272,C276:C281&amp;D276:D281,0))</f>
        <v>/</v>
      </c>
      <c r="H271" s="575"/>
      <c r="I271" s="574" t="str">
        <f t="array" ref="I271">INDEX(E276:E281,MATCH(D271&amp;D273,C276:C281&amp;D276:D281,0))&amp;"/"&amp;INDEX(F276:F281,MATCH(D271&amp;D273,C276:C281&amp;D276:D281,0))</f>
        <v>/</v>
      </c>
      <c r="J271" s="575"/>
      <c r="K271" s="574" t="str">
        <f t="array" ref="K271">INDEX(E276:E281,MATCH(D271&amp;D274,C276:C281&amp;D276:D281,0))&amp;"/"&amp;INDEX(F276:F281,MATCH(D271&amp;D274,C276:C281&amp;D276:D281,0))</f>
        <v>/</v>
      </c>
      <c r="L271" s="575"/>
      <c r="M271" s="141" t="str">
        <f>IF(ISBLANK(partije!$J$2),"",COUNTIFS(C276:C281,D271,E276:E281,3)+COUNTIFS(D276:D281,D271,F276:F281,3))</f>
        <v/>
      </c>
      <c r="N271" s="141" t="str">
        <f>IF(ISBLANK(partije!$J$2),"",COUNTIFS(C276:C281,D271,E276:E281,"&lt;3")+COUNTIFS(D276:D281,D271,F276:F281,"&lt;3"))</f>
        <v/>
      </c>
      <c r="O271" s="142"/>
      <c r="P271" s="131">
        <v>1</v>
      </c>
      <c r="Q271" s="88" t="e">
        <f>IF(ISBLANK(D271),"*",INDEX(D271:D274,MATCH(P271,O271:O274,0)))</f>
        <v>#N/A</v>
      </c>
      <c r="R271" s="89"/>
    </row>
    <row r="272" spans="1:20" ht="13.5" customHeight="1">
      <c r="A272" s="81">
        <v>2</v>
      </c>
      <c r="B272" s="209">
        <v>202</v>
      </c>
      <c r="C272" s="212" t="str">
        <f>IF(ISNA(MATCH(B272,spisak!$F$4:$F$260,0)),"",INDEX(spisak!$C$4:$C$260,MATCH(B272,spisak!$F$4:$F$260,0)))</f>
        <v/>
      </c>
      <c r="D272" s="173" t="str">
        <f>IF(ISNA(MATCH(B272,spisak!$F$4:$F$260,0)),"bye",INDEX(spisak!$B$4:$B$260,MATCH(B272,spisak!$F$4:$F$260,0)))</f>
        <v>bye</v>
      </c>
      <c r="E272" s="574" t="str">
        <f t="array" ref="E272">INDEX(F276:F281,MATCH(D271&amp;D272,C276:C281&amp;D276:D281,0))&amp;"/"&amp;INDEX(E276:E281,MATCH(D271&amp;D272,C276:C281&amp;D276:D281,0))</f>
        <v>/</v>
      </c>
      <c r="F272" s="575"/>
      <c r="G272" s="139"/>
      <c r="H272" s="140"/>
      <c r="I272" s="574" t="str">
        <f t="array" ref="I272">INDEX(E276:E281,MATCH(D272&amp;D273,C276:C281&amp;D276:D281,0))&amp;"/"&amp;INDEX(F276:F281,MATCH(D272&amp;D273,C276:C281&amp;D276:D281,0))</f>
        <v>/</v>
      </c>
      <c r="J272" s="575"/>
      <c r="K272" s="574" t="str">
        <f t="array" ref="K272">INDEX(E276:E281,MATCH(D272&amp;D274,C276:C281&amp;D276:D281,0))&amp;"/"&amp;INDEX(F276:F281,MATCH(D272&amp;D274,C276:C281&amp;D276:D281,0))</f>
        <v>/</v>
      </c>
      <c r="L272" s="575"/>
      <c r="M272" s="141" t="str">
        <f>IF(ISBLANK(partije!$J$2),"",COUNTIFS(C276:C281,D272,E276:E281,3)+COUNTIFS(D276:D281,D272,F276:F281,3))</f>
        <v/>
      </c>
      <c r="N272" s="141" t="str">
        <f>IF(ISBLANK(partije!$J$2),"",COUNTIFS(C276:C281,D272,E276:E281,"&lt;3")+COUNTIFS(D276:D281,D272,F276:F281,"&lt;3"))</f>
        <v/>
      </c>
      <c r="O272" s="142"/>
      <c r="P272" s="131">
        <v>2</v>
      </c>
      <c r="Q272" s="90" t="e">
        <f>IF(ISBLANK(D272),"*",INDEX(D271:D274,MATCH(P272,O271:O274,0)))</f>
        <v>#N/A</v>
      </c>
      <c r="R272" s="91"/>
    </row>
    <row r="273" spans="1:20" ht="13.5" customHeight="1">
      <c r="A273" s="81">
        <v>3</v>
      </c>
      <c r="B273" s="209">
        <v>203</v>
      </c>
      <c r="C273" s="212" t="str">
        <f>IF(ISNA(MATCH(B273,spisak!$F$4:$F$260,0)),"",INDEX(spisak!$C$4:$C$260,MATCH(B273,spisak!$F$4:$F$260,0)))</f>
        <v/>
      </c>
      <c r="D273" s="173" t="str">
        <f>IF(ISNA(MATCH(B273,spisak!$F$4:$F$260,0)),"bye",INDEX(spisak!$B$4:$B$260,MATCH(B273,spisak!$F$4:$F$260,0)))</f>
        <v>bye</v>
      </c>
      <c r="E273" s="574" t="str">
        <f t="array" ref="E273">INDEX(F276:F281,MATCH(D271&amp;D273,C276:C281&amp;D276:D281,0))&amp;"/"&amp;INDEX(E276:E281,MATCH(D271&amp;D273,C276:C281&amp;D276:D281,0))</f>
        <v>/</v>
      </c>
      <c r="F273" s="575"/>
      <c r="G273" s="574" t="str">
        <f t="array" ref="G273">INDEX(F276:F281,MATCH(D272&amp;D273,C276:C281&amp;D276:D281,0))&amp;"/"&amp;INDEX(E276:E281,MATCH(D272&amp;D273,C276:C281&amp;D276:D281,0))</f>
        <v>/</v>
      </c>
      <c r="H273" s="575"/>
      <c r="I273" s="139"/>
      <c r="J273" s="140"/>
      <c r="K273" s="574" t="str">
        <f t="array" ref="K273">INDEX(E276:E281,MATCH(D273&amp;D274,C276:C281&amp;D276:D281,0))&amp;"/"&amp;INDEX(F276:F281,MATCH(D273&amp;D274,C276:C281&amp;D276:D281,0))</f>
        <v>/</v>
      </c>
      <c r="L273" s="575"/>
      <c r="M273" s="141" t="str">
        <f>IF(ISBLANK(partije!$J$2),"",COUNTIFS(C276:C281,D273,E276:E281,3)+COUNTIFS(D276:D281,D273,F276:F281,3))</f>
        <v/>
      </c>
      <c r="N273" s="141" t="str">
        <f>IF(ISBLANK(partije!$J$2),"",COUNTIFS(C276:C281,D273,E276:E281,"&lt;3")+COUNTIFS(D276:D281,D273,F276:F281,"&lt;3"))</f>
        <v/>
      </c>
      <c r="O273" s="142"/>
      <c r="P273" s="131">
        <v>3</v>
      </c>
      <c r="Q273" s="90" t="e">
        <f>IF(ISBLANK(D273),"*",INDEX(D271:D274,MATCH(P273,O271:O274,0)))</f>
        <v>#N/A</v>
      </c>
      <c r="R273" s="91"/>
    </row>
    <row r="274" spans="1:20" ht="13.5" customHeight="1">
      <c r="A274" s="82">
        <v>4</v>
      </c>
      <c r="B274" s="210">
        <v>204</v>
      </c>
      <c r="C274" s="213" t="str">
        <f>IF(ISNA(MATCH(B274,spisak!$F$4:$F$260,0)),"",INDEX(spisak!$C$4:$C$260,MATCH(B274,spisak!$F$4:$F$260,0)))</f>
        <v/>
      </c>
      <c r="D274" s="174" t="str">
        <f>IF(ISNA(MATCH(B274,spisak!$F$4:$F$260,0)),"bye",INDEX(spisak!$B$4:$B$260,MATCH(B274,spisak!$F$4:$F$260,0)))</f>
        <v>bye</v>
      </c>
      <c r="E274" s="576" t="str">
        <f t="array" ref="E274">INDEX(F276:F281,MATCH(D271&amp;D274,C276:C281&amp;D276:D281,0))&amp;"/"&amp;INDEX(E276:E281,MATCH(D271&amp;D274,C276:C281&amp;D276:D281,0))</f>
        <v>/</v>
      </c>
      <c r="F274" s="577"/>
      <c r="G274" s="576" t="str">
        <f t="array" ref="G274">INDEX(F276:F281,MATCH(D272&amp;D274,C276:C281&amp;D276:D281,0))&amp;"/"&amp;INDEX(E276:E281,MATCH(D272&amp;D274,C276:C281&amp;D276:D281,0))</f>
        <v>/</v>
      </c>
      <c r="H274" s="577"/>
      <c r="I274" s="576" t="str">
        <f t="array" ref="I274">INDEX(F276:F281,MATCH(D273&amp;D274,C276:C281&amp;D276:D281,0))&amp;"/"&amp;INDEX(E276:E281,MATCH(D273&amp;D274,C276:C281&amp;D276:D281,0))</f>
        <v>/</v>
      </c>
      <c r="J274" s="577"/>
      <c r="K274" s="139"/>
      <c r="L274" s="140"/>
      <c r="M274" s="143" t="str">
        <f>IF(ISBLANK(partije!$J$2),"",COUNTIFS(C276:C281,D274,E276:E281,3)+COUNTIFS(D276:D281,D274,F276:F281,3))</f>
        <v/>
      </c>
      <c r="N274" s="143" t="str">
        <f>IF(ISBLANK(partije!$J$2),"",COUNTIFS(C276:C281,D274,E276:E281,"&lt;3")+COUNTIFS(D276:D281,D274,F276:F281,"&lt;3"))</f>
        <v/>
      </c>
      <c r="O274" s="144"/>
      <c r="P274" s="131">
        <v>4</v>
      </c>
      <c r="Q274" s="90" t="e">
        <f>IF(ISBLANK(D274),"*",INDEX(D271:D274,MATCH(P274,O271:O274,0)))</f>
        <v>#N/A</v>
      </c>
      <c r="R274" s="91"/>
    </row>
    <row r="275" spans="1:20" ht="13.5" customHeight="1">
      <c r="A275" s="567"/>
      <c r="B275" s="567"/>
      <c r="C275" s="169"/>
      <c r="E275" s="568" t="s">
        <v>10</v>
      </c>
      <c r="F275" s="568"/>
      <c r="G275" s="569" t="s">
        <v>11</v>
      </c>
      <c r="H275" s="569"/>
      <c r="I275" s="570" t="s">
        <v>4</v>
      </c>
      <c r="J275" s="570"/>
      <c r="K275" s="578" t="s">
        <v>12</v>
      </c>
      <c r="L275" s="578"/>
      <c r="M275" s="197" t="s">
        <v>5</v>
      </c>
      <c r="N275" s="197" t="s">
        <v>6</v>
      </c>
      <c r="O275" s="198" t="s">
        <v>8</v>
      </c>
      <c r="P275" s="199" t="s">
        <v>9</v>
      </c>
      <c r="Q275" s="13"/>
      <c r="R275" s="13"/>
      <c r="S275" s="579" t="s">
        <v>125</v>
      </c>
      <c r="T275" s="579"/>
    </row>
    <row r="276" spans="1:20" ht="13.5" customHeight="1">
      <c r="A276" s="95" t="str">
        <f>IF(ISBLANK(partije!D40),"",partije!D40)</f>
        <v/>
      </c>
      <c r="B276" s="96" t="str">
        <f>IF(ISBLANK(partije!E40),"",partije!E40)</f>
        <v/>
      </c>
      <c r="C276" s="147" t="str">
        <f>INDEX(D271:D274,MATCH(S276,A271:A274,0))</f>
        <v>bye</v>
      </c>
      <c r="D276" s="175" t="str">
        <f>INDEX(D271:D274,MATCH(T276,A271:A274,0))</f>
        <v>bye</v>
      </c>
      <c r="E276" s="148" t="str">
        <f>IF(ISBLANK(partije!J40),"",partije!J40)</f>
        <v/>
      </c>
      <c r="F276" s="148" t="str">
        <f>IF(ISBLANK(partije!K40),"",partije!K40)</f>
        <v/>
      </c>
      <c r="G276" s="580" t="str">
        <f>IF(ISBLANK(partije!L40),"",partije!L40)</f>
        <v/>
      </c>
      <c r="H276" s="580"/>
      <c r="I276" s="580" t="str">
        <f>IF(ISBLANK(partije!M40),"",partije!M40)</f>
        <v/>
      </c>
      <c r="J276" s="580"/>
      <c r="K276" s="580" t="str">
        <f>IF(ISBLANK(partije!N40),"",partije!N40)</f>
        <v/>
      </c>
      <c r="L276" s="580" t="str">
        <f>IF(ISBLANK(partije!M40),"",partije!M40)</f>
        <v/>
      </c>
      <c r="M276" s="150" t="str">
        <f>IF(ISBLANK(partije!O40),"",partije!O40)</f>
        <v/>
      </c>
      <c r="N276" s="149" t="str">
        <f>IF(ISBLANK(partije!P40),"",partije!P40)</f>
        <v/>
      </c>
      <c r="O276" s="149" t="str">
        <f>IF(ISBLANK(partije!Q40),"",partije!Q40)</f>
        <v/>
      </c>
      <c r="P276" s="151" t="str">
        <f>IF(ISBLANK(partije!R40),"",partije!R40)</f>
        <v/>
      </c>
      <c r="Q276" s="444" t="str">
        <f>IF(ISBLANK(partije!$D$40),"",partije!$D$40)</f>
        <v/>
      </c>
      <c r="R276" s="445" t="str">
        <f>IF(ISBLANK(partije!$E$40),"","sto "&amp;partije!$E$40)</f>
        <v/>
      </c>
      <c r="S276" s="92">
        <f>$S$10</f>
        <v>1</v>
      </c>
      <c r="T276" s="84">
        <f>$T$10</f>
        <v>3</v>
      </c>
    </row>
    <row r="277" spans="1:20" ht="13.5" customHeight="1">
      <c r="A277" s="97" t="str">
        <f>IF(ISBLANK(partije!D41),"",partije!D41)</f>
        <v/>
      </c>
      <c r="B277" s="98" t="str">
        <f>IF(ISBLANK(partije!E41),"",partije!E41)</f>
        <v/>
      </c>
      <c r="C277" s="152" t="str">
        <f>INDEX(D271:D274,MATCH(S277,A271:A274,0))</f>
        <v>bye</v>
      </c>
      <c r="D277" s="176" t="str">
        <f>INDEX(D271:D274,MATCH(T277,A271:A274,0))</f>
        <v>bye</v>
      </c>
      <c r="E277" s="153" t="str">
        <f>IF(ISBLANK(partije!J41),"",partije!J41)</f>
        <v/>
      </c>
      <c r="F277" s="153" t="str">
        <f>IF(ISBLANK(partije!K41),"",partije!K41)</f>
        <v/>
      </c>
      <c r="G277" s="581" t="str">
        <f>IF(ISBLANK(partije!L41),"",partije!L41)</f>
        <v/>
      </c>
      <c r="H277" s="581"/>
      <c r="I277" s="581" t="str">
        <f>IF(ISBLANK(partije!M41),"",partije!M41)</f>
        <v/>
      </c>
      <c r="J277" s="581"/>
      <c r="K277" s="581" t="str">
        <f>IF(ISBLANK(partije!N41),"",partije!N41)</f>
        <v/>
      </c>
      <c r="L277" s="581" t="str">
        <f>IF(ISBLANK(partije!M41),"",partije!M41)</f>
        <v/>
      </c>
      <c r="M277" s="155" t="str">
        <f>IF(ISBLANK(partije!O41),"",partije!O41)</f>
        <v/>
      </c>
      <c r="N277" s="154" t="str">
        <f>IF(ISBLANK(partije!P41),"",partije!P41)</f>
        <v/>
      </c>
      <c r="O277" s="154" t="str">
        <f>IF(ISBLANK(partije!Q41),"",partije!Q41)</f>
        <v/>
      </c>
      <c r="P277" s="156" t="str">
        <f>IF(ISBLANK(partije!R41),"",partije!R41)</f>
        <v/>
      </c>
      <c r="Q277" s="444" t="str">
        <f>IF(ISBLANK(partije!$D$41),"",partije!$D$41)</f>
        <v/>
      </c>
      <c r="R277" s="445" t="str">
        <f>IF(ISBLANK(partije!$E$41),"","sto "&amp;partije!$E$41)</f>
        <v/>
      </c>
      <c r="S277" s="93">
        <f>$S$11</f>
        <v>2</v>
      </c>
      <c r="T277" s="85">
        <f>$T$11</f>
        <v>4</v>
      </c>
    </row>
    <row r="278" spans="1:20" ht="13.5" customHeight="1">
      <c r="A278" s="97" t="str">
        <f>IF(ISBLANK(partije!D106),"",partije!D106)</f>
        <v/>
      </c>
      <c r="B278" s="98" t="str">
        <f>IF(ISBLANK(partije!E106),"",partije!E106)</f>
        <v/>
      </c>
      <c r="C278" s="152" t="str">
        <f>INDEX(D271:D274,MATCH(S278,A271:A274,0))</f>
        <v>bye</v>
      </c>
      <c r="D278" s="176" t="str">
        <f>INDEX(D271:D274,MATCH(T278,A271:A274,0))</f>
        <v>bye</v>
      </c>
      <c r="E278" s="153" t="str">
        <f>IF(ISBLANK(partije!J106),"",partije!J106)</f>
        <v/>
      </c>
      <c r="F278" s="153" t="str">
        <f>IF(ISBLANK(partije!K106),"",partije!K106)</f>
        <v/>
      </c>
      <c r="G278" s="581" t="str">
        <f>IF(ISBLANK(partije!L106),"",partije!L106)</f>
        <v/>
      </c>
      <c r="H278" s="581"/>
      <c r="I278" s="581" t="str">
        <f>IF(ISBLANK(partije!M106),"",partije!M106)</f>
        <v/>
      </c>
      <c r="J278" s="581"/>
      <c r="K278" s="581" t="str">
        <f>IF(ISBLANK(partije!N106),"",partije!N106)</f>
        <v/>
      </c>
      <c r="L278" s="581" t="str">
        <f>IF(ISBLANK(partije!M106),"",partije!M106)</f>
        <v/>
      </c>
      <c r="M278" s="155" t="str">
        <f>IF(ISBLANK(partije!O106),"",partije!O106)</f>
        <v/>
      </c>
      <c r="N278" s="154" t="str">
        <f>IF(ISBLANK(partije!P106),"",partije!P106)</f>
        <v/>
      </c>
      <c r="O278" s="154" t="str">
        <f>IF(ISBLANK(partije!Q106),"",partije!Q106)</f>
        <v/>
      </c>
      <c r="P278" s="156" t="str">
        <f>IF(ISBLANK(partije!R106),"",partije!R106)</f>
        <v/>
      </c>
      <c r="Q278" s="444" t="str">
        <f>IF(ISBLANK(partije!$D$106),"",partije!$D$106)</f>
        <v/>
      </c>
      <c r="R278" s="445" t="str">
        <f>IF(ISBLANK(partije!$E$106),"","sto "&amp;partije!$E$106)</f>
        <v/>
      </c>
      <c r="S278" s="93">
        <f>$S$12</f>
        <v>1</v>
      </c>
      <c r="T278" s="85">
        <f>$T$12</f>
        <v>2</v>
      </c>
    </row>
    <row r="279" spans="1:20" ht="13.5" customHeight="1">
      <c r="A279" s="97" t="str">
        <f>IF(ISBLANK(partije!D107),"",partije!D107)</f>
        <v/>
      </c>
      <c r="B279" s="98" t="str">
        <f>IF(ISBLANK(partije!E107),"",partije!E107)</f>
        <v/>
      </c>
      <c r="C279" s="152" t="str">
        <f>INDEX(D271:D274,MATCH(S279,A271:A274,0))</f>
        <v>bye</v>
      </c>
      <c r="D279" s="176" t="str">
        <f>INDEX(D271:D274,MATCH(T279,A271:A274,0))</f>
        <v>bye</v>
      </c>
      <c r="E279" s="153" t="str">
        <f>IF(ISBLANK(partije!J107),"",partije!J107)</f>
        <v/>
      </c>
      <c r="F279" s="153" t="str">
        <f>IF(ISBLANK(partije!K107),"",partije!K107)</f>
        <v/>
      </c>
      <c r="G279" s="581" t="str">
        <f>IF(ISBLANK(partije!L107),"",partije!L107)</f>
        <v/>
      </c>
      <c r="H279" s="581"/>
      <c r="I279" s="581" t="str">
        <f>IF(ISBLANK(partije!M107),"",partije!M107)</f>
        <v/>
      </c>
      <c r="J279" s="581"/>
      <c r="K279" s="581" t="str">
        <f>IF(ISBLANK(partije!N107),"",partije!N107)</f>
        <v/>
      </c>
      <c r="L279" s="581" t="str">
        <f>IF(ISBLANK(partije!M107),"",partije!M107)</f>
        <v/>
      </c>
      <c r="M279" s="155" t="str">
        <f>IF(ISBLANK(partije!O107),"",partije!O107)</f>
        <v/>
      </c>
      <c r="N279" s="154" t="str">
        <f>IF(ISBLANK(partije!P107),"",partije!P107)</f>
        <v/>
      </c>
      <c r="O279" s="154" t="str">
        <f>IF(ISBLANK(partije!Q107),"",partije!Q107)</f>
        <v/>
      </c>
      <c r="P279" s="156" t="str">
        <f>IF(ISBLANK(partije!R107),"",partije!R107)</f>
        <v/>
      </c>
      <c r="Q279" s="444" t="str">
        <f>IF(ISBLANK(partije!$D$107),"",partije!$D$107)</f>
        <v/>
      </c>
      <c r="R279" s="445" t="str">
        <f>IF(ISBLANK(partije!$E$107),"","sto "&amp;partije!$E$107)</f>
        <v/>
      </c>
      <c r="S279" s="93">
        <f>$S$13</f>
        <v>3</v>
      </c>
      <c r="T279" s="85">
        <f>$T$13</f>
        <v>4</v>
      </c>
    </row>
    <row r="280" spans="1:20" ht="13.5" customHeight="1">
      <c r="A280" s="97" t="str">
        <f>IF(ISBLANK(partije!D172),"",partije!D172)</f>
        <v/>
      </c>
      <c r="B280" s="98" t="str">
        <f>IF(ISBLANK(partije!E172),"",partije!E172)</f>
        <v/>
      </c>
      <c r="C280" s="152" t="str">
        <f>INDEX(D271:D274,MATCH(S280,A271:A274,0))</f>
        <v>bye</v>
      </c>
      <c r="D280" s="176" t="str">
        <f>INDEX(D271:D274,MATCH(T280,A271:A274,0))</f>
        <v>bye</v>
      </c>
      <c r="E280" s="153" t="str">
        <f>IF(ISBLANK(partije!J172),"",partije!J172)</f>
        <v/>
      </c>
      <c r="F280" s="153" t="str">
        <f>IF(ISBLANK(partije!K172),"",partije!K172)</f>
        <v/>
      </c>
      <c r="G280" s="581" t="str">
        <f>IF(ISBLANK(partije!L172),"",partije!L172)</f>
        <v/>
      </c>
      <c r="H280" s="581"/>
      <c r="I280" s="581" t="str">
        <f>IF(ISBLANK(partije!M172),"",partije!M172)</f>
        <v/>
      </c>
      <c r="J280" s="581"/>
      <c r="K280" s="581" t="str">
        <f>IF(ISBLANK(partije!N172),"",partije!N172)</f>
        <v/>
      </c>
      <c r="L280" s="581" t="str">
        <f>IF(ISBLANK(partije!M172),"",partije!M172)</f>
        <v/>
      </c>
      <c r="M280" s="155" t="str">
        <f>IF(ISBLANK(partije!O172),"",partije!O172)</f>
        <v/>
      </c>
      <c r="N280" s="154" t="str">
        <f>IF(ISBLANK(partije!P172),"",partije!P172)</f>
        <v/>
      </c>
      <c r="O280" s="154" t="str">
        <f>IF(ISBLANK(partije!Q172),"",partije!Q172)</f>
        <v/>
      </c>
      <c r="P280" s="156" t="str">
        <f>IF(ISBLANK(partije!R172),"",partije!R172)</f>
        <v/>
      </c>
      <c r="Q280" s="444" t="str">
        <f>IF(ISBLANK(partije!$D$172),"",partije!$D$172)</f>
        <v/>
      </c>
      <c r="R280" s="445" t="str">
        <f>IF(ISBLANK(partije!$E$172),"","sto "&amp;partije!$E$172)</f>
        <v/>
      </c>
      <c r="S280" s="93">
        <f>$S$14</f>
        <v>1</v>
      </c>
      <c r="T280" s="85">
        <f>$T$14</f>
        <v>4</v>
      </c>
    </row>
    <row r="281" spans="1:20" ht="13.5" customHeight="1">
      <c r="A281" s="99" t="str">
        <f>IF(ISBLANK(partije!D173),"",partije!D173)</f>
        <v/>
      </c>
      <c r="B281" s="100" t="str">
        <f>IF(ISBLANK(partije!E173),"",partije!E173)</f>
        <v/>
      </c>
      <c r="C281" s="157" t="str">
        <f>INDEX(D271:D274,MATCH(S281,A271:A274,0))</f>
        <v>bye</v>
      </c>
      <c r="D281" s="177" t="str">
        <f>INDEX(D271:D274,MATCH(T281,A271:A274,0))</f>
        <v>bye</v>
      </c>
      <c r="E281" s="158" t="str">
        <f>IF(ISBLANK(partije!J173),"",partije!J173)</f>
        <v/>
      </c>
      <c r="F281" s="158" t="str">
        <f>IF(ISBLANK(partije!K173),"",partije!K173)</f>
        <v/>
      </c>
      <c r="G281" s="571" t="str">
        <f>IF(ISBLANK(partije!L173),"",partije!L173)</f>
        <v/>
      </c>
      <c r="H281" s="571"/>
      <c r="I281" s="571" t="str">
        <f>IF(ISBLANK(partije!M173),"",partije!M173)</f>
        <v/>
      </c>
      <c r="J281" s="571"/>
      <c r="K281" s="571" t="str">
        <f>IF(ISBLANK(partije!N173),"",partije!N173)</f>
        <v/>
      </c>
      <c r="L281" s="571" t="str">
        <f>IF(ISBLANK(partije!M173),"",partije!M173)</f>
        <v/>
      </c>
      <c r="M281" s="160" t="str">
        <f>IF(ISBLANK(partije!O173),"",partije!O173)</f>
        <v/>
      </c>
      <c r="N281" s="159" t="str">
        <f>IF(ISBLANK(partije!P173),"",partije!P173)</f>
        <v/>
      </c>
      <c r="O281" s="159" t="str">
        <f>IF(ISBLANK(partije!Q173),"",partije!Q173)</f>
        <v/>
      </c>
      <c r="P281" s="161" t="str">
        <f>IF(ISBLANK(partije!R173),"",partije!R173)</f>
        <v/>
      </c>
      <c r="Q281" s="444" t="str">
        <f>IF(ISBLANK(partije!$D$173),"",partije!$D$173)</f>
        <v/>
      </c>
      <c r="R281" s="445" t="str">
        <f>IF(ISBLANK(partije!$E$173),"","sto "&amp;partije!$E$173)</f>
        <v/>
      </c>
      <c r="S281" s="94">
        <f>$S$15</f>
        <v>2</v>
      </c>
      <c r="T281" s="86">
        <f>$T$15</f>
        <v>3</v>
      </c>
    </row>
    <row r="283" spans="1:20" ht="13.5" customHeight="1">
      <c r="B283" s="12"/>
      <c r="C283" s="168"/>
      <c r="D283" s="145" t="s">
        <v>46</v>
      </c>
      <c r="E283" s="132"/>
      <c r="F283" s="132"/>
      <c r="G283" s="132"/>
      <c r="H283" s="132"/>
      <c r="I283" s="133"/>
      <c r="J283" s="133"/>
      <c r="K283" s="132"/>
      <c r="L283" s="132"/>
      <c r="M283" s="132"/>
      <c r="N283" s="134"/>
      <c r="O283" s="135"/>
      <c r="P283" s="132"/>
      <c r="Q283" s="13"/>
      <c r="R283" s="13"/>
    </row>
    <row r="284" spans="1:20" ht="13.5" customHeight="1">
      <c r="B284" s="208" t="s">
        <v>0</v>
      </c>
      <c r="C284" s="211"/>
      <c r="D284" s="172" t="s">
        <v>1</v>
      </c>
      <c r="E284" s="572">
        <v>1</v>
      </c>
      <c r="F284" s="572"/>
      <c r="G284" s="572">
        <v>2</v>
      </c>
      <c r="H284" s="572"/>
      <c r="I284" s="573">
        <v>3</v>
      </c>
      <c r="J284" s="573"/>
      <c r="K284" s="572">
        <v>4</v>
      </c>
      <c r="L284" s="572"/>
      <c r="M284" s="136" t="s">
        <v>2</v>
      </c>
      <c r="N284" s="136" t="s">
        <v>3</v>
      </c>
      <c r="O284" s="137" t="s">
        <v>7</v>
      </c>
      <c r="P284" s="138"/>
      <c r="Q284" s="49" t="s">
        <v>53</v>
      </c>
      <c r="R284" s="50"/>
    </row>
    <row r="285" spans="1:20" ht="13.5" customHeight="1">
      <c r="A285" s="81">
        <v>1</v>
      </c>
      <c r="B285" s="209">
        <v>211</v>
      </c>
      <c r="C285" s="212" t="str">
        <f>IF(ISNA(MATCH(B285,spisak!$F$4:$F$260,0)),"",INDEX(spisak!$C$4:$C$260,MATCH(B285,spisak!$F$4:$F$260,0)))</f>
        <v/>
      </c>
      <c r="D285" s="173" t="str">
        <f>IF(ISNA(MATCH(B285,spisak!$F$4:$F$260,0)),"bye",INDEX(spisak!$B$4:$B$260,MATCH(B285,spisak!$F$4:$F$260,0)))</f>
        <v>bye</v>
      </c>
      <c r="E285" s="139"/>
      <c r="F285" s="140"/>
      <c r="G285" s="574" t="str">
        <f t="array" ref="G285">INDEX(E290:E295,MATCH(D285&amp;D286,C290:C295&amp;D290:D295,0))&amp;"/"&amp;INDEX(F290:F295,MATCH(D285&amp;D286,C290:C295&amp;D290:D295,0))</f>
        <v>/</v>
      </c>
      <c r="H285" s="575"/>
      <c r="I285" s="574" t="str">
        <f t="array" ref="I285">INDEX(E290:E295,MATCH(D285&amp;D287,C290:C295&amp;D290:D295,0))&amp;"/"&amp;INDEX(F290:F295,MATCH(D285&amp;D287,C290:C295&amp;D290:D295,0))</f>
        <v>/</v>
      </c>
      <c r="J285" s="575"/>
      <c r="K285" s="574" t="str">
        <f t="array" ref="K285">INDEX(E290:E295,MATCH(D285&amp;D288,C290:C295&amp;D290:D295,0))&amp;"/"&amp;INDEX(F290:F295,MATCH(D285&amp;D288,C290:C295&amp;D290:D295,0))</f>
        <v>/</v>
      </c>
      <c r="L285" s="575"/>
      <c r="M285" s="141" t="str">
        <f>IF(ISBLANK(partije!$J$2),"",COUNTIFS(C290:C295,D285,E290:E295,3)+COUNTIFS(D290:D295,D285,F290:F295,3))</f>
        <v/>
      </c>
      <c r="N285" s="141" t="str">
        <f>IF(ISBLANK(partije!$J$2),"",COUNTIFS(C290:C295,D285,E290:E295,"&lt;3")+COUNTIFS(D290:D295,D285,F290:F295,"&lt;3"))</f>
        <v/>
      </c>
      <c r="O285" s="142"/>
      <c r="P285" s="131">
        <v>1</v>
      </c>
      <c r="Q285" s="88" t="e">
        <f>IF(ISBLANK(D285),"*",INDEX(D285:D288,MATCH(P285,O285:O288,0)))</f>
        <v>#N/A</v>
      </c>
      <c r="R285" s="89"/>
    </row>
    <row r="286" spans="1:20" ht="13.5" customHeight="1">
      <c r="A286" s="81">
        <v>2</v>
      </c>
      <c r="B286" s="209">
        <v>212</v>
      </c>
      <c r="C286" s="212" t="str">
        <f>IF(ISNA(MATCH(B286,spisak!$F$4:$F$260,0)),"",INDEX(spisak!$C$4:$C$260,MATCH(B286,spisak!$F$4:$F$260,0)))</f>
        <v/>
      </c>
      <c r="D286" s="173" t="str">
        <f>IF(ISNA(MATCH(B286,spisak!$F$4:$F$260,0)),"bye",INDEX(spisak!$B$4:$B$260,MATCH(B286,spisak!$F$4:$F$260,0)))</f>
        <v>bye</v>
      </c>
      <c r="E286" s="574" t="str">
        <f t="array" ref="E286">INDEX(F290:F295,MATCH(D285&amp;D286,C290:C295&amp;D290:D295,0))&amp;"/"&amp;INDEX(E290:E295,MATCH(D285&amp;D286,C290:C295&amp;D290:D295,0))</f>
        <v>/</v>
      </c>
      <c r="F286" s="575"/>
      <c r="G286" s="139"/>
      <c r="H286" s="140"/>
      <c r="I286" s="574" t="str">
        <f t="array" ref="I286">INDEX(E290:E295,MATCH(D286&amp;D287,C290:C295&amp;D290:D295,0))&amp;"/"&amp;INDEX(F290:F295,MATCH(D286&amp;D287,C290:C295&amp;D290:D295,0))</f>
        <v>/</v>
      </c>
      <c r="J286" s="575"/>
      <c r="K286" s="574" t="str">
        <f t="array" ref="K286">INDEX(E290:E295,MATCH(D286&amp;D288,C290:C295&amp;D290:D295,0))&amp;"/"&amp;INDEX(F290:F295,MATCH(D286&amp;D288,C290:C295&amp;D290:D295,0))</f>
        <v>/</v>
      </c>
      <c r="L286" s="575"/>
      <c r="M286" s="141" t="str">
        <f>IF(ISBLANK(partije!$J$2),"",COUNTIFS(C290:C295,D286,E290:E295,3)+COUNTIFS(D290:D295,D286,F290:F295,3))</f>
        <v/>
      </c>
      <c r="N286" s="141" t="str">
        <f>IF(ISBLANK(partije!$J$2),"",COUNTIFS(C290:C295,D286,E290:E295,"&lt;3")+COUNTIFS(D290:D295,D286,F290:F295,"&lt;3"))</f>
        <v/>
      </c>
      <c r="O286" s="142"/>
      <c r="P286" s="131">
        <v>2</v>
      </c>
      <c r="Q286" s="90" t="e">
        <f>IF(ISBLANK(D286),"*",INDEX(D285:D288,MATCH(P286,O285:O288,0)))</f>
        <v>#N/A</v>
      </c>
      <c r="R286" s="91"/>
    </row>
    <row r="287" spans="1:20" ht="13.5" customHeight="1">
      <c r="A287" s="81">
        <v>3</v>
      </c>
      <c r="B287" s="209">
        <v>213</v>
      </c>
      <c r="C287" s="212" t="str">
        <f>IF(ISNA(MATCH(B287,spisak!$F$4:$F$260,0)),"",INDEX(spisak!$C$4:$C$260,MATCH(B287,spisak!$F$4:$F$260,0)))</f>
        <v/>
      </c>
      <c r="D287" s="173" t="str">
        <f>IF(ISNA(MATCH(B287,spisak!$F$4:$F$260,0)),"bye",INDEX(spisak!$B$4:$B$260,MATCH(B287,spisak!$F$4:$F$260,0)))</f>
        <v>bye</v>
      </c>
      <c r="E287" s="574" t="str">
        <f t="array" ref="E287">INDEX(F290:F295,MATCH(D285&amp;D287,C290:C295&amp;D290:D295,0))&amp;"/"&amp;INDEX(E290:E295,MATCH(D285&amp;D287,C290:C295&amp;D290:D295,0))</f>
        <v>/</v>
      </c>
      <c r="F287" s="575"/>
      <c r="G287" s="574" t="str">
        <f t="array" ref="G287">INDEX(F290:F295,MATCH(D286&amp;D287,C290:C295&amp;D290:D295,0))&amp;"/"&amp;INDEX(E290:E295,MATCH(D286&amp;D287,C290:C295&amp;D290:D295,0))</f>
        <v>/</v>
      </c>
      <c r="H287" s="575"/>
      <c r="I287" s="139"/>
      <c r="J287" s="140"/>
      <c r="K287" s="574" t="str">
        <f t="array" ref="K287">INDEX(E290:E295,MATCH(D287&amp;D288,C290:C295&amp;D290:D295,0))&amp;"/"&amp;INDEX(F290:F295,MATCH(D287&amp;D288,C290:C295&amp;D290:D295,0))</f>
        <v>/</v>
      </c>
      <c r="L287" s="575"/>
      <c r="M287" s="141" t="str">
        <f>IF(ISBLANK(partije!$J$2),"",COUNTIFS(C290:C295,D287,E290:E295,3)+COUNTIFS(D290:D295,D287,F290:F295,3))</f>
        <v/>
      </c>
      <c r="N287" s="141" t="str">
        <f>IF(ISBLANK(partije!$J$2),"",COUNTIFS(C290:C295,D287,E290:E295,"&lt;3")+COUNTIFS(D290:D295,D287,F290:F295,"&lt;3"))</f>
        <v/>
      </c>
      <c r="O287" s="142"/>
      <c r="P287" s="131">
        <v>3</v>
      </c>
      <c r="Q287" s="90" t="e">
        <f>IF(ISBLANK(D287),"*",INDEX(D285:D288,MATCH(P287,O285:O288,0)))</f>
        <v>#N/A</v>
      </c>
      <c r="R287" s="91"/>
    </row>
    <row r="288" spans="1:20" ht="13.5" customHeight="1">
      <c r="A288" s="82">
        <v>4</v>
      </c>
      <c r="B288" s="210">
        <v>214</v>
      </c>
      <c r="C288" s="213" t="str">
        <f>IF(ISNA(MATCH(B288,spisak!$F$4:$F$260,0)),"",INDEX(spisak!$C$4:$C$260,MATCH(B288,spisak!$F$4:$F$260,0)))</f>
        <v/>
      </c>
      <c r="D288" s="174" t="str">
        <f>IF(ISNA(MATCH(B288,spisak!$F$4:$F$260,0)),"bye",INDEX(spisak!$B$4:$B$260,MATCH(B288,spisak!$F$4:$F$260,0)))</f>
        <v>bye</v>
      </c>
      <c r="E288" s="576" t="str">
        <f t="array" ref="E288">INDEX(F290:F295,MATCH(D285&amp;D288,C290:C295&amp;D290:D295,0))&amp;"/"&amp;INDEX(E290:E295,MATCH(D285&amp;D288,C290:C295&amp;D290:D295,0))</f>
        <v>/</v>
      </c>
      <c r="F288" s="577"/>
      <c r="G288" s="576" t="str">
        <f t="array" ref="G288">INDEX(F290:F295,MATCH(D286&amp;D288,C290:C295&amp;D290:D295,0))&amp;"/"&amp;INDEX(E290:E295,MATCH(D286&amp;D288,C290:C295&amp;D290:D295,0))</f>
        <v>/</v>
      </c>
      <c r="H288" s="577"/>
      <c r="I288" s="576" t="str">
        <f t="array" ref="I288">INDEX(F290:F295,MATCH(D287&amp;D288,C290:C295&amp;D290:D295,0))&amp;"/"&amp;INDEX(E290:E295,MATCH(D287&amp;D288,C290:C295&amp;D290:D295,0))</f>
        <v>/</v>
      </c>
      <c r="J288" s="577"/>
      <c r="K288" s="139"/>
      <c r="L288" s="140"/>
      <c r="M288" s="143" t="str">
        <f>IF(ISBLANK(partije!$J$2),"",COUNTIFS(C290:C295,D288,E290:E295,3)+COUNTIFS(D290:D295,D288,F290:F295,3))</f>
        <v/>
      </c>
      <c r="N288" s="143" t="str">
        <f>IF(ISBLANK(partije!$J$2),"",COUNTIFS(C290:C295,D288,E290:E295,"&lt;3")+COUNTIFS(D290:D295,D288,F290:F295,"&lt;3"))</f>
        <v/>
      </c>
      <c r="O288" s="144"/>
      <c r="P288" s="131">
        <v>4</v>
      </c>
      <c r="Q288" s="90" t="e">
        <f>IF(ISBLANK(D288),"*",INDEX(D285:D288,MATCH(P288,O285:O288,0)))</f>
        <v>#N/A</v>
      </c>
      <c r="R288" s="91"/>
    </row>
    <row r="289" spans="1:20" ht="13.5" customHeight="1">
      <c r="A289" s="567"/>
      <c r="B289" s="567"/>
      <c r="C289" s="169"/>
      <c r="E289" s="568" t="s">
        <v>10</v>
      </c>
      <c r="F289" s="568"/>
      <c r="G289" s="569" t="s">
        <v>11</v>
      </c>
      <c r="H289" s="569"/>
      <c r="I289" s="570" t="s">
        <v>4</v>
      </c>
      <c r="J289" s="570"/>
      <c r="K289" s="578" t="s">
        <v>12</v>
      </c>
      <c r="L289" s="578"/>
      <c r="M289" s="197" t="s">
        <v>5</v>
      </c>
      <c r="N289" s="197" t="s">
        <v>6</v>
      </c>
      <c r="O289" s="198" t="s">
        <v>8</v>
      </c>
      <c r="P289" s="199" t="s">
        <v>9</v>
      </c>
      <c r="Q289" s="13"/>
      <c r="R289" s="13"/>
      <c r="S289" s="579" t="s">
        <v>125</v>
      </c>
      <c r="T289" s="579"/>
    </row>
    <row r="290" spans="1:20" ht="13.5" customHeight="1">
      <c r="A290" s="95" t="str">
        <f>IF(ISBLANK(partije!D42),"",partije!D42)</f>
        <v/>
      </c>
      <c r="B290" s="96" t="str">
        <f>IF(ISBLANK(partije!E42),"",partije!E42)</f>
        <v/>
      </c>
      <c r="C290" s="147" t="str">
        <f>INDEX(D285:D288,MATCH(S290,A285:A288,0))</f>
        <v>bye</v>
      </c>
      <c r="D290" s="175" t="str">
        <f>INDEX(D285:D288,MATCH(T290,A285:A288,0))</f>
        <v>bye</v>
      </c>
      <c r="E290" s="148" t="str">
        <f>IF(ISBLANK(partije!J42),"",partije!J42)</f>
        <v/>
      </c>
      <c r="F290" s="148" t="str">
        <f>IF(ISBLANK(partije!K42),"",partije!K42)</f>
        <v/>
      </c>
      <c r="G290" s="580" t="str">
        <f>IF(ISBLANK(partije!L42),"",partije!L42)</f>
        <v/>
      </c>
      <c r="H290" s="580"/>
      <c r="I290" s="580"/>
      <c r="J290" s="580" t="str">
        <f>IF(ISBLANK(partije!M42),"",partije!M42)</f>
        <v/>
      </c>
      <c r="K290" s="580" t="str">
        <f>IF(ISBLANK(partije!N42),"",partije!N42)</f>
        <v/>
      </c>
      <c r="L290" s="580" t="str">
        <f>IF(ISBLANK(partije!M42),"",partije!M42)</f>
        <v/>
      </c>
      <c r="M290" s="150" t="str">
        <f>IF(ISBLANK(partije!O42),"",partije!O42)</f>
        <v/>
      </c>
      <c r="N290" s="149" t="str">
        <f>IF(ISBLANK(partije!P42),"",partije!P42)</f>
        <v/>
      </c>
      <c r="O290" s="149" t="str">
        <f>IF(ISBLANK(partije!Q42),"",partije!Q42)</f>
        <v/>
      </c>
      <c r="P290" s="151" t="str">
        <f>IF(ISBLANK(partije!R42),"",partije!R42)</f>
        <v/>
      </c>
      <c r="Q290" s="444" t="str">
        <f>IF(ISBLANK(partije!$D$42),"",partije!$D$42)</f>
        <v/>
      </c>
      <c r="R290" s="445" t="str">
        <f>IF(ISBLANK(partije!$E$42),"","sto "&amp;partije!$E$42)</f>
        <v/>
      </c>
      <c r="S290" s="92">
        <f>$S$10</f>
        <v>1</v>
      </c>
      <c r="T290" s="84">
        <f>$T$10</f>
        <v>3</v>
      </c>
    </row>
    <row r="291" spans="1:20" ht="13.5" customHeight="1">
      <c r="A291" s="97" t="str">
        <f>IF(ISBLANK(partije!D43),"",partije!D43)</f>
        <v/>
      </c>
      <c r="B291" s="98" t="str">
        <f>IF(ISBLANK(partije!E43),"",partije!E43)</f>
        <v/>
      </c>
      <c r="C291" s="152" t="str">
        <f>INDEX(D285:D288,MATCH(S291,A285:A288,0))</f>
        <v>bye</v>
      </c>
      <c r="D291" s="176" t="str">
        <f>INDEX(D285:D288,MATCH(T291,A285:A288,0))</f>
        <v>bye</v>
      </c>
      <c r="E291" s="153" t="str">
        <f>IF(ISBLANK(partije!J43),"",partije!J43)</f>
        <v/>
      </c>
      <c r="F291" s="153" t="str">
        <f>IF(ISBLANK(partije!K43),"",partije!K43)</f>
        <v/>
      </c>
      <c r="G291" s="581" t="str">
        <f>IF(ISBLANK(partije!L43),"",partije!L43)</f>
        <v/>
      </c>
      <c r="H291" s="581"/>
      <c r="I291" s="581"/>
      <c r="J291" s="581" t="str">
        <f>IF(ISBLANK(partije!M43),"",partije!M43)</f>
        <v/>
      </c>
      <c r="K291" s="581" t="str">
        <f>IF(ISBLANK(partije!N43),"",partije!N43)</f>
        <v/>
      </c>
      <c r="L291" s="581" t="str">
        <f>IF(ISBLANK(partije!M43),"",partije!M43)</f>
        <v/>
      </c>
      <c r="M291" s="155" t="str">
        <f>IF(ISBLANK(partije!O43),"",partije!O43)</f>
        <v/>
      </c>
      <c r="N291" s="154" t="str">
        <f>IF(ISBLANK(partije!P43),"",partije!P43)</f>
        <v/>
      </c>
      <c r="O291" s="154" t="str">
        <f>IF(ISBLANK(partije!Q43),"",partije!Q43)</f>
        <v/>
      </c>
      <c r="P291" s="156" t="str">
        <f>IF(ISBLANK(partije!R43),"",partije!R43)</f>
        <v/>
      </c>
      <c r="Q291" s="444" t="str">
        <f>IF(ISBLANK(partije!$D$43),"",partije!$D$43)</f>
        <v/>
      </c>
      <c r="R291" s="445" t="str">
        <f>IF(ISBLANK(partije!$E$43),"","sto "&amp;partije!$E$43)</f>
        <v/>
      </c>
      <c r="S291" s="93">
        <f>$S$11</f>
        <v>2</v>
      </c>
      <c r="T291" s="85">
        <f>$T$11</f>
        <v>4</v>
      </c>
    </row>
    <row r="292" spans="1:20" ht="13.5" customHeight="1">
      <c r="A292" s="97" t="str">
        <f>IF(ISBLANK(partije!D108),"",partije!D108)</f>
        <v/>
      </c>
      <c r="B292" s="98" t="str">
        <f>IF(ISBLANK(partije!E108),"",partije!E108)</f>
        <v/>
      </c>
      <c r="C292" s="152" t="str">
        <f>INDEX(D285:D288,MATCH(S292,A285:A288,0))</f>
        <v>bye</v>
      </c>
      <c r="D292" s="176" t="str">
        <f>INDEX(D285:D288,MATCH(T292,A285:A288,0))</f>
        <v>bye</v>
      </c>
      <c r="E292" s="153" t="str">
        <f>IF(ISBLANK(partije!J108),"",partije!J108)</f>
        <v/>
      </c>
      <c r="F292" s="153" t="str">
        <f>IF(ISBLANK(partije!K108),"",partije!K108)</f>
        <v/>
      </c>
      <c r="G292" s="581" t="str">
        <f>IF(ISBLANK(partije!L108),"",partije!L108)</f>
        <v/>
      </c>
      <c r="H292" s="581"/>
      <c r="I292" s="581"/>
      <c r="J292" s="581" t="str">
        <f>IF(ISBLANK(partije!M108),"",partije!M108)</f>
        <v/>
      </c>
      <c r="K292" s="581" t="str">
        <f>IF(ISBLANK(partije!N108),"",partije!N108)</f>
        <v/>
      </c>
      <c r="L292" s="581" t="str">
        <f>IF(ISBLANK(partije!M108),"",partije!M108)</f>
        <v/>
      </c>
      <c r="M292" s="155" t="str">
        <f>IF(ISBLANK(partije!O108),"",partije!O108)</f>
        <v/>
      </c>
      <c r="N292" s="154" t="str">
        <f>IF(ISBLANK(partije!P108),"",partije!P108)</f>
        <v/>
      </c>
      <c r="O292" s="154" t="str">
        <f>IF(ISBLANK(partije!Q108),"",partije!Q108)</f>
        <v/>
      </c>
      <c r="P292" s="156" t="str">
        <f>IF(ISBLANK(partije!R108),"",partije!R108)</f>
        <v/>
      </c>
      <c r="Q292" s="444" t="str">
        <f>IF(ISBLANK(partije!$D$108),"",partije!$D$108)</f>
        <v/>
      </c>
      <c r="R292" s="445" t="str">
        <f>IF(ISBLANK(partije!$E$108),"","sto "&amp;partije!$E$108)</f>
        <v/>
      </c>
      <c r="S292" s="93">
        <f>$S$12</f>
        <v>1</v>
      </c>
      <c r="T292" s="85">
        <f>$T$12</f>
        <v>2</v>
      </c>
    </row>
    <row r="293" spans="1:20" ht="13.5" customHeight="1">
      <c r="A293" s="97" t="str">
        <f>IF(ISBLANK(partije!D109),"",partije!D109)</f>
        <v/>
      </c>
      <c r="B293" s="98" t="str">
        <f>IF(ISBLANK(partije!E109),"",partije!E109)</f>
        <v/>
      </c>
      <c r="C293" s="152" t="str">
        <f>INDEX(D285:D288,MATCH(S293,A285:A288,0))</f>
        <v>bye</v>
      </c>
      <c r="D293" s="176" t="str">
        <f>INDEX(D285:D288,MATCH(T293,A285:A288,0))</f>
        <v>bye</v>
      </c>
      <c r="E293" s="153" t="str">
        <f>IF(ISBLANK(partije!J109),"",partije!J109)</f>
        <v/>
      </c>
      <c r="F293" s="153" t="str">
        <f>IF(ISBLANK(partije!K109),"",partije!K109)</f>
        <v/>
      </c>
      <c r="G293" s="581" t="str">
        <f>IF(ISBLANK(partije!L109),"",partije!L109)</f>
        <v/>
      </c>
      <c r="H293" s="581"/>
      <c r="I293" s="581"/>
      <c r="J293" s="581" t="str">
        <f>IF(ISBLANK(partije!M109),"",partije!M109)</f>
        <v/>
      </c>
      <c r="K293" s="581" t="str">
        <f>IF(ISBLANK(partije!N109),"",partije!N109)</f>
        <v/>
      </c>
      <c r="L293" s="581" t="str">
        <f>IF(ISBLANK(partije!M109),"",partije!M109)</f>
        <v/>
      </c>
      <c r="M293" s="155" t="str">
        <f>IF(ISBLANK(partije!O109),"",partije!O109)</f>
        <v/>
      </c>
      <c r="N293" s="154" t="str">
        <f>IF(ISBLANK(partije!P109),"",partije!P109)</f>
        <v/>
      </c>
      <c r="O293" s="154" t="str">
        <f>IF(ISBLANK(partije!Q109),"",partije!Q109)</f>
        <v/>
      </c>
      <c r="P293" s="156" t="str">
        <f>IF(ISBLANK(partije!R109),"",partije!R109)</f>
        <v/>
      </c>
      <c r="Q293" s="444" t="str">
        <f>IF(ISBLANK(partije!$D$109),"",partije!$D$109)</f>
        <v/>
      </c>
      <c r="R293" s="445" t="str">
        <f>IF(ISBLANK(partije!$E$109),"","sto "&amp;partije!$E$109)</f>
        <v/>
      </c>
      <c r="S293" s="93">
        <f>$S$13</f>
        <v>3</v>
      </c>
      <c r="T293" s="85">
        <f>$T$13</f>
        <v>4</v>
      </c>
    </row>
    <row r="294" spans="1:20" ht="13.5" customHeight="1">
      <c r="A294" s="97" t="str">
        <f>IF(ISBLANK(partije!D174),"",partije!D174)</f>
        <v/>
      </c>
      <c r="B294" s="98" t="str">
        <f>IF(ISBLANK(partije!E174),"",partije!E174)</f>
        <v/>
      </c>
      <c r="C294" s="152" t="str">
        <f>INDEX(D285:D288,MATCH(S294,A285:A288,0))</f>
        <v>bye</v>
      </c>
      <c r="D294" s="176" t="str">
        <f>INDEX(D285:D288,MATCH(T294,A285:A288,0))</f>
        <v>bye</v>
      </c>
      <c r="E294" s="153" t="str">
        <f>IF(ISBLANK(partije!J174),"",partije!J174)</f>
        <v/>
      </c>
      <c r="F294" s="153" t="str">
        <f>IF(ISBLANK(partije!K174),"",partije!K174)</f>
        <v/>
      </c>
      <c r="G294" s="581" t="str">
        <f>IF(ISBLANK(partije!L174),"",partije!L174)</f>
        <v/>
      </c>
      <c r="H294" s="581"/>
      <c r="I294" s="581"/>
      <c r="J294" s="581" t="str">
        <f>IF(ISBLANK(partije!M174),"",partije!M174)</f>
        <v/>
      </c>
      <c r="K294" s="581" t="str">
        <f>IF(ISBLANK(partije!N174),"",partije!N174)</f>
        <v/>
      </c>
      <c r="L294" s="581" t="str">
        <f>IF(ISBLANK(partije!M174),"",partije!M174)</f>
        <v/>
      </c>
      <c r="M294" s="155" t="str">
        <f>IF(ISBLANK(partije!O174),"",partije!O174)</f>
        <v/>
      </c>
      <c r="N294" s="154" t="str">
        <f>IF(ISBLANK(partije!P174),"",partije!P174)</f>
        <v/>
      </c>
      <c r="O294" s="154" t="str">
        <f>IF(ISBLANK(partije!Q174),"",partije!Q174)</f>
        <v/>
      </c>
      <c r="P294" s="156" t="str">
        <f>IF(ISBLANK(partije!R174),"",partije!R174)</f>
        <v/>
      </c>
      <c r="Q294" s="444" t="str">
        <f>IF(ISBLANK(partije!$D$174),"",partije!$D$174)</f>
        <v/>
      </c>
      <c r="R294" s="445" t="str">
        <f>IF(ISBLANK(partije!$E$174),"","sto "&amp;partije!$E$174)</f>
        <v/>
      </c>
      <c r="S294" s="93">
        <f>$S$14</f>
        <v>1</v>
      </c>
      <c r="T294" s="85">
        <f>$T$14</f>
        <v>4</v>
      </c>
    </row>
    <row r="295" spans="1:20" ht="13.5" customHeight="1">
      <c r="A295" s="99" t="str">
        <f>IF(ISBLANK(partije!D175),"",partije!D175)</f>
        <v/>
      </c>
      <c r="B295" s="100" t="str">
        <f>IF(ISBLANK(partije!E175),"",partije!E175)</f>
        <v/>
      </c>
      <c r="C295" s="157" t="str">
        <f>INDEX(D285:D288,MATCH(S295,A285:A288,0))</f>
        <v>bye</v>
      </c>
      <c r="D295" s="177" t="str">
        <f>INDEX(D285:D288,MATCH(T295,A285:A288,0))</f>
        <v>bye</v>
      </c>
      <c r="E295" s="158" t="str">
        <f>IF(ISBLANK(partije!J175),"",partije!J175)</f>
        <v/>
      </c>
      <c r="F295" s="158" t="str">
        <f>IF(ISBLANK(partije!K175),"",partije!K175)</f>
        <v/>
      </c>
      <c r="G295" s="571" t="str">
        <f>IF(ISBLANK(partije!L175),"",partije!L175)</f>
        <v/>
      </c>
      <c r="H295" s="571"/>
      <c r="I295" s="571"/>
      <c r="J295" s="571" t="str">
        <f>IF(ISBLANK(partije!M175),"",partije!M175)</f>
        <v/>
      </c>
      <c r="K295" s="571" t="str">
        <f>IF(ISBLANK(partije!N175),"",partije!N175)</f>
        <v/>
      </c>
      <c r="L295" s="571" t="str">
        <f>IF(ISBLANK(partije!M175),"",partije!M175)</f>
        <v/>
      </c>
      <c r="M295" s="160" t="str">
        <f>IF(ISBLANK(partije!O175),"",partije!O175)</f>
        <v/>
      </c>
      <c r="N295" s="159" t="str">
        <f>IF(ISBLANK(partije!P175),"",partije!P175)</f>
        <v/>
      </c>
      <c r="O295" s="159" t="str">
        <f>IF(ISBLANK(partije!Q175),"",partije!Q175)</f>
        <v/>
      </c>
      <c r="P295" s="161" t="str">
        <f>IF(ISBLANK(partije!R175),"",partije!R175)</f>
        <v/>
      </c>
      <c r="Q295" s="444" t="str">
        <f>IF(ISBLANK(partije!$D$175),"",partije!$D$175)</f>
        <v/>
      </c>
      <c r="R295" s="445" t="str">
        <f>IF(ISBLANK(partije!$E$175),"","sto "&amp;partije!$E$175)</f>
        <v/>
      </c>
      <c r="S295" s="94">
        <f>$S$15</f>
        <v>2</v>
      </c>
      <c r="T295" s="86">
        <f>$T$15</f>
        <v>3</v>
      </c>
    </row>
    <row r="297" spans="1:20" ht="13.5" customHeight="1">
      <c r="B297" s="12"/>
      <c r="C297" s="168"/>
      <c r="D297" s="145" t="s">
        <v>47</v>
      </c>
      <c r="E297" s="132"/>
      <c r="F297" s="132"/>
      <c r="G297" s="132"/>
      <c r="H297" s="132"/>
      <c r="I297" s="133"/>
      <c r="J297" s="133"/>
      <c r="K297" s="132"/>
      <c r="L297" s="132"/>
      <c r="M297" s="132"/>
      <c r="N297" s="134"/>
      <c r="O297" s="135"/>
      <c r="P297" s="132"/>
      <c r="Q297" s="13"/>
      <c r="R297" s="13"/>
    </row>
    <row r="298" spans="1:20" ht="13.5" customHeight="1">
      <c r="B298" s="208" t="s">
        <v>0</v>
      </c>
      <c r="C298" s="211"/>
      <c r="D298" s="172" t="s">
        <v>1</v>
      </c>
      <c r="E298" s="572">
        <v>1</v>
      </c>
      <c r="F298" s="572"/>
      <c r="G298" s="572">
        <v>2</v>
      </c>
      <c r="H298" s="572"/>
      <c r="I298" s="573">
        <v>3</v>
      </c>
      <c r="J298" s="573"/>
      <c r="K298" s="572">
        <v>4</v>
      </c>
      <c r="L298" s="572"/>
      <c r="M298" s="136" t="s">
        <v>2</v>
      </c>
      <c r="N298" s="136" t="s">
        <v>3</v>
      </c>
      <c r="O298" s="137" t="s">
        <v>7</v>
      </c>
      <c r="P298" s="138"/>
      <c r="Q298" s="49" t="s">
        <v>52</v>
      </c>
      <c r="R298" s="50"/>
    </row>
    <row r="299" spans="1:20" ht="13.5" customHeight="1">
      <c r="A299" s="81">
        <v>1</v>
      </c>
      <c r="B299" s="209">
        <v>221</v>
      </c>
      <c r="C299" s="212" t="str">
        <f>IF(ISNA(MATCH(B299,spisak!$F$4:$F$260,0)),"",INDEX(spisak!$C$4:$C$260,MATCH(B299,spisak!$F$4:$F$260,0)))</f>
        <v/>
      </c>
      <c r="D299" s="173" t="str">
        <f>IF(ISNA(MATCH(B299,spisak!$F$4:$F$260,0)),"bye",INDEX(spisak!$B$4:$B$260,MATCH(B299,spisak!$F$4:$F$260,0)))</f>
        <v>bye</v>
      </c>
      <c r="E299" s="139"/>
      <c r="F299" s="140"/>
      <c r="G299" s="574" t="str">
        <f t="array" ref="G299">INDEX(E304:E309,MATCH(D299&amp;D300,C304:C309&amp;D304:D309,0))&amp;"/"&amp;INDEX(F304:F309,MATCH(D299&amp;D300,C304:C309&amp;D304:D309,0))</f>
        <v>/</v>
      </c>
      <c r="H299" s="575"/>
      <c r="I299" s="574" t="str">
        <f t="array" ref="I299">INDEX(E304:E309,MATCH(D299&amp;D301,C304:C309&amp;D304:D309,0))&amp;"/"&amp;INDEX(F304:F309,MATCH(D299&amp;D301,C304:C309&amp;D304:D309,0))</f>
        <v>/</v>
      </c>
      <c r="J299" s="575"/>
      <c r="K299" s="574" t="str">
        <f t="array" ref="K299">INDEX(E304:E309,MATCH(D299&amp;D302,C304:C309&amp;D304:D309,0))&amp;"/"&amp;INDEX(F304:F309,MATCH(D299&amp;D302,C304:C309&amp;D304:D309,0))</f>
        <v>/</v>
      </c>
      <c r="L299" s="575"/>
      <c r="M299" s="141" t="str">
        <f>IF(ISBLANK(partije!$J$2),"",COUNTIFS(C304:C309,D299,E304:E309,3)+COUNTIFS(D304:D309,D299,F304:F309,3))</f>
        <v/>
      </c>
      <c r="N299" s="141" t="str">
        <f>IF(ISBLANK(partije!$J$2),"",COUNTIFS(C304:C309,D299,E304:E309,"&lt;3")+COUNTIFS(D304:D309,D299,F304:F309,"&lt;3"))</f>
        <v/>
      </c>
      <c r="O299" s="142"/>
      <c r="P299" s="131">
        <v>1</v>
      </c>
      <c r="Q299" s="88" t="e">
        <f>IF(ISBLANK(D299),"*",INDEX(D299:D302,MATCH(P299,O299:O302,0)))</f>
        <v>#N/A</v>
      </c>
      <c r="R299" s="89"/>
    </row>
    <row r="300" spans="1:20" ht="13.5" customHeight="1">
      <c r="A300" s="81">
        <v>2</v>
      </c>
      <c r="B300" s="209">
        <v>222</v>
      </c>
      <c r="C300" s="212" t="str">
        <f>IF(ISNA(MATCH(B300,spisak!$F$4:$F$260,0)),"",INDEX(spisak!$C$4:$C$260,MATCH(B300,spisak!$F$4:$F$260,0)))</f>
        <v/>
      </c>
      <c r="D300" s="173" t="str">
        <f>IF(ISNA(MATCH(B300,spisak!$F$4:$F$260,0)),"bye",INDEX(spisak!$B$4:$B$260,MATCH(B300,spisak!$F$4:$F$260,0)))</f>
        <v>bye</v>
      </c>
      <c r="E300" s="574" t="str">
        <f t="array" ref="E300">INDEX(F304:F309,MATCH(D299&amp;D300,C304:C309&amp;D304:D309,0))&amp;"/"&amp;INDEX(E304:E309,MATCH(D299&amp;D300,C304:C309&amp;D304:D309,0))</f>
        <v>/</v>
      </c>
      <c r="F300" s="575"/>
      <c r="G300" s="139"/>
      <c r="H300" s="140"/>
      <c r="I300" s="574" t="str">
        <f t="array" ref="I300">INDEX(E304:E309,MATCH(D300&amp;D301,C304:C309&amp;D304:D309,0))&amp;"/"&amp;INDEX(F304:F309,MATCH(D300&amp;D301,C304:C309&amp;D304:D309,0))</f>
        <v>/</v>
      </c>
      <c r="J300" s="575"/>
      <c r="K300" s="574" t="str">
        <f t="array" ref="K300">INDEX(E304:E309,MATCH(D300&amp;D302,C304:C309&amp;D304:D309,0))&amp;"/"&amp;INDEX(F304:F309,MATCH(D300&amp;D302,C304:C309&amp;D304:D309,0))</f>
        <v>/</v>
      </c>
      <c r="L300" s="575"/>
      <c r="M300" s="141" t="str">
        <f>IF(ISBLANK(partije!$J$2),"",COUNTIFS(C304:C309,D300,E304:E309,3)+COUNTIFS(D304:D309,D300,F304:F309,3))</f>
        <v/>
      </c>
      <c r="N300" s="141" t="str">
        <f>IF(ISBLANK(partije!$J$2),"",COUNTIFS(C304:C309,D300,E304:E309,"&lt;3")+COUNTIFS(D304:D309,D300,F304:F309,"&lt;3"))</f>
        <v/>
      </c>
      <c r="O300" s="142"/>
      <c r="P300" s="131">
        <v>2</v>
      </c>
      <c r="Q300" s="90" t="e">
        <f>IF(ISBLANK(D300),"*",INDEX(D299:D302,MATCH(P300,O299:O302,0)))</f>
        <v>#N/A</v>
      </c>
      <c r="R300" s="91"/>
    </row>
    <row r="301" spans="1:20" ht="13.5" customHeight="1">
      <c r="A301" s="81">
        <v>3</v>
      </c>
      <c r="B301" s="209">
        <v>223</v>
      </c>
      <c r="C301" s="212" t="str">
        <f>IF(ISNA(MATCH(B301,spisak!$F$4:$F$260,0)),"",INDEX(spisak!$C$4:$C$260,MATCH(B301,spisak!$F$4:$F$260,0)))</f>
        <v/>
      </c>
      <c r="D301" s="173" t="str">
        <f>IF(ISNA(MATCH(B301,spisak!$F$4:$F$260,0)),"bye",INDEX(spisak!$B$4:$B$260,MATCH(B301,spisak!$F$4:$F$260,0)))</f>
        <v>bye</v>
      </c>
      <c r="E301" s="574" t="str">
        <f t="array" ref="E301">INDEX(F304:F309,MATCH(D299&amp;D301,C304:C309&amp;D304:D309,0))&amp;"/"&amp;INDEX(E304:E309,MATCH(D299&amp;D301,C304:C309&amp;D304:D309,0))</f>
        <v>/</v>
      </c>
      <c r="F301" s="575"/>
      <c r="G301" s="574" t="str">
        <f t="array" ref="G301">INDEX(F304:F309,MATCH(D300&amp;D301,C304:C309&amp;D304:D309,0))&amp;"/"&amp;INDEX(E304:E309,MATCH(D300&amp;D301,C304:C309&amp;D304:D309,0))</f>
        <v>/</v>
      </c>
      <c r="H301" s="575"/>
      <c r="I301" s="139"/>
      <c r="J301" s="140"/>
      <c r="K301" s="574" t="str">
        <f t="array" ref="K301">INDEX(E304:E309,MATCH(D301&amp;D302,C304:C309&amp;D304:D309,0))&amp;"/"&amp;INDEX(F304:F309,MATCH(D301&amp;D302,C304:C309&amp;D304:D309,0))</f>
        <v>/</v>
      </c>
      <c r="L301" s="575"/>
      <c r="M301" s="141" t="str">
        <f>IF(ISBLANK(partije!$J$2),"",COUNTIFS(C304:C309,D301,E304:E309,3)+COUNTIFS(D304:D309,D301,F304:F309,3))</f>
        <v/>
      </c>
      <c r="N301" s="141" t="str">
        <f>IF(ISBLANK(partije!$J$2),"",COUNTIFS(C304:C309,D301,E304:E309,"&lt;3")+COUNTIFS(D304:D309,D301,F304:F309,"&lt;3"))</f>
        <v/>
      </c>
      <c r="O301" s="142"/>
      <c r="P301" s="131">
        <v>3</v>
      </c>
      <c r="Q301" s="90" t="e">
        <f>IF(ISBLANK(D301),"*",INDEX(D299:D302,MATCH(P301,O299:O302,0)))</f>
        <v>#N/A</v>
      </c>
      <c r="R301" s="91"/>
    </row>
    <row r="302" spans="1:20" ht="13.5" customHeight="1">
      <c r="A302" s="82">
        <v>4</v>
      </c>
      <c r="B302" s="210">
        <v>224</v>
      </c>
      <c r="C302" s="213" t="str">
        <f>IF(ISNA(MATCH(B302,spisak!$F$4:$F$260,0)),"",INDEX(spisak!$C$4:$C$260,MATCH(B302,spisak!$F$4:$F$260,0)))</f>
        <v/>
      </c>
      <c r="D302" s="174" t="str">
        <f>IF(ISNA(MATCH(B302,spisak!$F$4:$F$260,0)),"bye",INDEX(spisak!$B$4:$B$260,MATCH(B302,spisak!$F$4:$F$260,0)))</f>
        <v>bye</v>
      </c>
      <c r="E302" s="576" t="str">
        <f t="array" ref="E302">INDEX(F304:F309,MATCH(D299&amp;D302,C304:C309&amp;D304:D309,0))&amp;"/"&amp;INDEX(E304:E309,MATCH(D299&amp;D302,C304:C309&amp;D304:D309,0))</f>
        <v>/</v>
      </c>
      <c r="F302" s="577"/>
      <c r="G302" s="576" t="str">
        <f t="array" ref="G302">INDEX(F304:F309,MATCH(D300&amp;D302,C304:C309&amp;D304:D309,0))&amp;"/"&amp;INDEX(E304:E309,MATCH(D300&amp;D302,C304:C309&amp;D304:D309,0))</f>
        <v>/</v>
      </c>
      <c r="H302" s="577"/>
      <c r="I302" s="576" t="str">
        <f t="array" ref="I302">INDEX(F304:F309,MATCH(D301&amp;D302,C304:C309&amp;D304:D309,0))&amp;"/"&amp;INDEX(E304:E309,MATCH(D301&amp;D302,C304:C309&amp;D304:D309,0))</f>
        <v>/</v>
      </c>
      <c r="J302" s="577"/>
      <c r="K302" s="139"/>
      <c r="L302" s="140"/>
      <c r="M302" s="143" t="str">
        <f>IF(ISBLANK(partije!$J$2),"",COUNTIFS(C304:C309,D302,E304:E309,3)+COUNTIFS(D304:D309,D302,F304:F309,3))</f>
        <v/>
      </c>
      <c r="N302" s="143" t="str">
        <f>IF(ISBLANK(partije!$J$2),"",COUNTIFS(C304:C309,D302,E304:E309,"&lt;3")+COUNTIFS(D304:D309,D302,F304:F309,"&lt;3"))</f>
        <v/>
      </c>
      <c r="O302" s="144"/>
      <c r="P302" s="131">
        <v>4</v>
      </c>
      <c r="Q302" s="90" t="e">
        <f>IF(ISBLANK(D302),"*",INDEX(D299:D302,MATCH(P302,O299:O302,0)))</f>
        <v>#N/A</v>
      </c>
      <c r="R302" s="91"/>
    </row>
    <row r="303" spans="1:20" ht="13.5" customHeight="1">
      <c r="A303" s="567"/>
      <c r="B303" s="567"/>
      <c r="C303" s="169"/>
      <c r="E303" s="568" t="s">
        <v>10</v>
      </c>
      <c r="F303" s="568"/>
      <c r="G303" s="569" t="s">
        <v>11</v>
      </c>
      <c r="H303" s="569"/>
      <c r="I303" s="570" t="s">
        <v>4</v>
      </c>
      <c r="J303" s="570"/>
      <c r="K303" s="578" t="s">
        <v>12</v>
      </c>
      <c r="L303" s="578"/>
      <c r="M303" s="197" t="s">
        <v>5</v>
      </c>
      <c r="N303" s="197" t="s">
        <v>6</v>
      </c>
      <c r="O303" s="198" t="s">
        <v>8</v>
      </c>
      <c r="P303" s="199" t="s">
        <v>9</v>
      </c>
      <c r="Q303" s="13"/>
      <c r="R303" s="13"/>
      <c r="S303" s="579" t="s">
        <v>125</v>
      </c>
      <c r="T303" s="579"/>
    </row>
    <row r="304" spans="1:20" ht="13.5" customHeight="1">
      <c r="A304" s="95" t="str">
        <f>IF(ISBLANK(partije!D44),"",partije!D44)</f>
        <v/>
      </c>
      <c r="B304" s="96" t="str">
        <f>IF(ISBLANK(partije!E44),"",partije!E44)</f>
        <v/>
      </c>
      <c r="C304" s="147" t="str">
        <f>INDEX(D299:D302,MATCH(S304,A299:A302,0))</f>
        <v>bye</v>
      </c>
      <c r="D304" s="175" t="str">
        <f>INDEX(D299:D302,MATCH(T304,A299:A302,0))</f>
        <v>bye</v>
      </c>
      <c r="E304" s="148" t="str">
        <f>IF(ISBLANK(partije!J44),"",partije!J44)</f>
        <v/>
      </c>
      <c r="F304" s="148" t="str">
        <f>IF(ISBLANK(partije!K44),"",partije!K44)</f>
        <v/>
      </c>
      <c r="G304" s="580" t="str">
        <f>IF(ISBLANK(partije!L44),"",partije!L44)</f>
        <v/>
      </c>
      <c r="H304" s="580"/>
      <c r="I304" s="580" t="str">
        <f>IF(ISBLANK(partije!M44),"",partije!M44)</f>
        <v/>
      </c>
      <c r="J304" s="580"/>
      <c r="K304" s="580" t="str">
        <f>IF(ISBLANK(partije!N44),"",partije!N44)</f>
        <v/>
      </c>
      <c r="L304" s="580" t="str">
        <f>IF(ISBLANK(partije!M44),"",partije!M44)</f>
        <v/>
      </c>
      <c r="M304" s="150" t="str">
        <f>IF(ISBLANK(partije!O44),"",partije!O44)</f>
        <v/>
      </c>
      <c r="N304" s="149" t="str">
        <f>IF(ISBLANK(partije!P44),"",partije!P44)</f>
        <v/>
      </c>
      <c r="O304" s="149" t="str">
        <f>IF(ISBLANK(partije!Q44),"",partije!Q44)</f>
        <v/>
      </c>
      <c r="P304" s="151" t="str">
        <f>IF(ISBLANK(partije!R44),"",partije!R44)</f>
        <v/>
      </c>
      <c r="Q304" s="444" t="str">
        <f>IF(ISBLANK(partije!$D$44),"",partije!$D$44)</f>
        <v/>
      </c>
      <c r="R304" s="445" t="str">
        <f>IF(ISBLANK(partije!$E$44),"","sto "&amp;partije!$E$44)</f>
        <v/>
      </c>
      <c r="S304" s="92">
        <f>$S$10</f>
        <v>1</v>
      </c>
      <c r="T304" s="84">
        <f>$T$10</f>
        <v>3</v>
      </c>
    </row>
    <row r="305" spans="1:20" ht="13.5" customHeight="1">
      <c r="A305" s="97" t="str">
        <f>IF(ISBLANK(partije!D45),"",partije!D45)</f>
        <v/>
      </c>
      <c r="B305" s="98" t="str">
        <f>IF(ISBLANK(partije!E45),"",partije!E45)</f>
        <v/>
      </c>
      <c r="C305" s="152" t="str">
        <f>INDEX(D299:D302,MATCH(S305,A299:A302,0))</f>
        <v>bye</v>
      </c>
      <c r="D305" s="176" t="str">
        <f>INDEX(D299:D302,MATCH(T305,A299:A302,0))</f>
        <v>bye</v>
      </c>
      <c r="E305" s="153" t="str">
        <f>IF(ISBLANK(partije!J45),"",partije!J45)</f>
        <v/>
      </c>
      <c r="F305" s="153" t="str">
        <f>IF(ISBLANK(partije!K45),"",partije!K45)</f>
        <v/>
      </c>
      <c r="G305" s="581" t="str">
        <f>IF(ISBLANK(partije!L45),"",partije!L45)</f>
        <v/>
      </c>
      <c r="H305" s="581"/>
      <c r="I305" s="581" t="str">
        <f>IF(ISBLANK(partije!M45),"",partije!M45)</f>
        <v/>
      </c>
      <c r="J305" s="581"/>
      <c r="K305" s="581" t="str">
        <f>IF(ISBLANK(partije!N45),"",partije!N45)</f>
        <v/>
      </c>
      <c r="L305" s="581" t="str">
        <f>IF(ISBLANK(partije!M45),"",partije!M45)</f>
        <v/>
      </c>
      <c r="M305" s="155" t="str">
        <f>IF(ISBLANK(partije!O45),"",partije!O45)</f>
        <v/>
      </c>
      <c r="N305" s="154" t="str">
        <f>IF(ISBLANK(partije!P45),"",partije!P45)</f>
        <v/>
      </c>
      <c r="O305" s="154" t="str">
        <f>IF(ISBLANK(partije!Q45),"",partije!Q45)</f>
        <v/>
      </c>
      <c r="P305" s="156" t="str">
        <f>IF(ISBLANK(partije!R45),"",partije!R45)</f>
        <v/>
      </c>
      <c r="Q305" s="444" t="str">
        <f>IF(ISBLANK(partije!$D$45),"",partije!$D$45)</f>
        <v/>
      </c>
      <c r="R305" s="445" t="str">
        <f>IF(ISBLANK(partije!$E$45),"","sto "&amp;partije!$E$45)</f>
        <v/>
      </c>
      <c r="S305" s="93">
        <f>$S$11</f>
        <v>2</v>
      </c>
      <c r="T305" s="85">
        <f>$T$11</f>
        <v>4</v>
      </c>
    </row>
    <row r="306" spans="1:20" ht="13.5" customHeight="1">
      <c r="A306" s="97" t="str">
        <f>IF(ISBLANK(partije!D110),"",partije!D110)</f>
        <v/>
      </c>
      <c r="B306" s="98" t="str">
        <f>IF(ISBLANK(partije!E110),"",partije!E110)</f>
        <v/>
      </c>
      <c r="C306" s="152" t="str">
        <f>INDEX(D299:D302,MATCH(S306,A299:A302,0))</f>
        <v>bye</v>
      </c>
      <c r="D306" s="176" t="str">
        <f>INDEX(D299:D302,MATCH(T306,A299:A302,0))</f>
        <v>bye</v>
      </c>
      <c r="E306" s="153" t="str">
        <f>IF(ISBLANK(partije!J110),"",partije!J110)</f>
        <v/>
      </c>
      <c r="F306" s="153" t="str">
        <f>IF(ISBLANK(partije!K110),"",partije!K110)</f>
        <v/>
      </c>
      <c r="G306" s="581" t="str">
        <f>IF(ISBLANK(partije!L110),"",partije!L110)</f>
        <v/>
      </c>
      <c r="H306" s="581"/>
      <c r="I306" s="581" t="str">
        <f>IF(ISBLANK(partije!M110),"",partije!M110)</f>
        <v/>
      </c>
      <c r="J306" s="581"/>
      <c r="K306" s="581" t="str">
        <f>IF(ISBLANK(partije!N110),"",partije!N110)</f>
        <v/>
      </c>
      <c r="L306" s="581" t="str">
        <f>IF(ISBLANK(partije!M110),"",partije!M110)</f>
        <v/>
      </c>
      <c r="M306" s="155" t="str">
        <f>IF(ISBLANK(partije!O110),"",partije!O110)</f>
        <v/>
      </c>
      <c r="N306" s="154" t="str">
        <f>IF(ISBLANK(partije!P110),"",partije!P110)</f>
        <v/>
      </c>
      <c r="O306" s="154" t="str">
        <f>IF(ISBLANK(partije!Q110),"",partije!Q110)</f>
        <v/>
      </c>
      <c r="P306" s="156" t="str">
        <f>IF(ISBLANK(partije!R110),"",partije!R110)</f>
        <v/>
      </c>
      <c r="Q306" s="444" t="str">
        <f>IF(ISBLANK(partije!$D$110),"",partije!$D$110)</f>
        <v/>
      </c>
      <c r="R306" s="445" t="str">
        <f>IF(ISBLANK(partije!$E$110),"","sto "&amp;partije!$E$110)</f>
        <v/>
      </c>
      <c r="S306" s="93">
        <f>$S$12</f>
        <v>1</v>
      </c>
      <c r="T306" s="85">
        <f>$T$12</f>
        <v>2</v>
      </c>
    </row>
    <row r="307" spans="1:20" ht="13.5" customHeight="1">
      <c r="A307" s="97" t="str">
        <f>IF(ISBLANK(partije!D111),"",partije!D111)</f>
        <v/>
      </c>
      <c r="B307" s="98" t="str">
        <f>IF(ISBLANK(partije!E111),"",partije!E111)</f>
        <v/>
      </c>
      <c r="C307" s="152" t="str">
        <f>INDEX(D299:D302,MATCH(S307,A299:A302,0))</f>
        <v>bye</v>
      </c>
      <c r="D307" s="176" t="str">
        <f>INDEX(D299:D302,MATCH(T307,A299:A302,0))</f>
        <v>bye</v>
      </c>
      <c r="E307" s="153" t="str">
        <f>IF(ISBLANK(partije!J111),"",partije!J111)</f>
        <v/>
      </c>
      <c r="F307" s="153" t="str">
        <f>IF(ISBLANK(partije!K111),"",partije!K111)</f>
        <v/>
      </c>
      <c r="G307" s="581" t="str">
        <f>IF(ISBLANK(partije!L111),"",partije!L111)</f>
        <v/>
      </c>
      <c r="H307" s="581"/>
      <c r="I307" s="581" t="str">
        <f>IF(ISBLANK(partije!M111),"",partije!M111)</f>
        <v/>
      </c>
      <c r="J307" s="581"/>
      <c r="K307" s="581" t="str">
        <f>IF(ISBLANK(partije!N111),"",partije!N111)</f>
        <v/>
      </c>
      <c r="L307" s="581" t="str">
        <f>IF(ISBLANK(partije!M111),"",partije!M111)</f>
        <v/>
      </c>
      <c r="M307" s="155" t="str">
        <f>IF(ISBLANK(partije!O111),"",partije!O111)</f>
        <v/>
      </c>
      <c r="N307" s="154" t="str">
        <f>IF(ISBLANK(partije!P111),"",partije!P111)</f>
        <v/>
      </c>
      <c r="O307" s="154" t="str">
        <f>IF(ISBLANK(partije!Q111),"",partije!Q111)</f>
        <v/>
      </c>
      <c r="P307" s="156" t="str">
        <f>IF(ISBLANK(partije!R111),"",partije!R111)</f>
        <v/>
      </c>
      <c r="Q307" s="444" t="str">
        <f>IF(ISBLANK(partije!$D$111),"",partije!$D$111)</f>
        <v/>
      </c>
      <c r="R307" s="445" t="str">
        <f>IF(ISBLANK(partije!$E$111),"","sto "&amp;partije!$E$111)</f>
        <v/>
      </c>
      <c r="S307" s="93">
        <f>$S$13</f>
        <v>3</v>
      </c>
      <c r="T307" s="85">
        <f>$T$13</f>
        <v>4</v>
      </c>
    </row>
    <row r="308" spans="1:20" ht="13.5" customHeight="1">
      <c r="A308" s="97" t="str">
        <f>IF(ISBLANK(partije!D176),"",partije!D176)</f>
        <v/>
      </c>
      <c r="B308" s="98" t="str">
        <f>IF(ISBLANK(partije!E176),"",partije!E176)</f>
        <v/>
      </c>
      <c r="C308" s="152" t="str">
        <f>INDEX(D299:D302,MATCH(S308,A299:A302,0))</f>
        <v>bye</v>
      </c>
      <c r="D308" s="176" t="str">
        <f>INDEX(D299:D302,MATCH(T308,A299:A302,0))</f>
        <v>bye</v>
      </c>
      <c r="E308" s="153" t="str">
        <f>IF(ISBLANK(partije!J176),"",partije!J176)</f>
        <v/>
      </c>
      <c r="F308" s="153" t="str">
        <f>IF(ISBLANK(partije!K176),"",partije!K176)</f>
        <v/>
      </c>
      <c r="G308" s="581" t="str">
        <f>IF(ISBLANK(partije!L176),"",partije!L176)</f>
        <v/>
      </c>
      <c r="H308" s="581"/>
      <c r="I308" s="581" t="str">
        <f>IF(ISBLANK(partije!M176),"",partije!M176)</f>
        <v/>
      </c>
      <c r="J308" s="581"/>
      <c r="K308" s="581" t="str">
        <f>IF(ISBLANK(partije!N176),"",partije!N176)</f>
        <v/>
      </c>
      <c r="L308" s="581" t="str">
        <f>IF(ISBLANK(partije!M176),"",partije!M176)</f>
        <v/>
      </c>
      <c r="M308" s="155" t="str">
        <f>IF(ISBLANK(partije!O176),"",partije!O176)</f>
        <v/>
      </c>
      <c r="N308" s="154" t="str">
        <f>IF(ISBLANK(partije!P176),"",partije!P176)</f>
        <v/>
      </c>
      <c r="O308" s="154" t="str">
        <f>IF(ISBLANK(partije!Q176),"",partije!Q176)</f>
        <v/>
      </c>
      <c r="P308" s="156" t="str">
        <f>IF(ISBLANK(partije!R176),"",partije!R176)</f>
        <v/>
      </c>
      <c r="Q308" s="444" t="str">
        <f>IF(ISBLANK(partije!$D$176),"",partije!$D$176)</f>
        <v/>
      </c>
      <c r="R308" s="445" t="str">
        <f>IF(ISBLANK(partije!$E$176),"","sto "&amp;partije!$E$176)</f>
        <v/>
      </c>
      <c r="S308" s="93">
        <f>$S$14</f>
        <v>1</v>
      </c>
      <c r="T308" s="85">
        <f>$T$14</f>
        <v>4</v>
      </c>
    </row>
    <row r="309" spans="1:20" ht="13.5" customHeight="1">
      <c r="A309" s="99" t="str">
        <f>IF(ISBLANK(partije!D177),"",partije!D177)</f>
        <v/>
      </c>
      <c r="B309" s="100" t="str">
        <f>IF(ISBLANK(partije!E177),"",partije!E177)</f>
        <v/>
      </c>
      <c r="C309" s="157" t="str">
        <f>INDEX(D299:D302,MATCH(S309,A299:A302,0))</f>
        <v>bye</v>
      </c>
      <c r="D309" s="177" t="str">
        <f>INDEX(D299:D302,MATCH(T309,A299:A302,0))</f>
        <v>bye</v>
      </c>
      <c r="E309" s="158" t="str">
        <f>IF(ISBLANK(partije!J177),"",partije!J177)</f>
        <v/>
      </c>
      <c r="F309" s="158" t="str">
        <f>IF(ISBLANK(partije!K177),"",partije!K177)</f>
        <v/>
      </c>
      <c r="G309" s="571" t="str">
        <f>IF(ISBLANK(partije!L177),"",partije!L177)</f>
        <v/>
      </c>
      <c r="H309" s="571"/>
      <c r="I309" s="571" t="str">
        <f>IF(ISBLANK(partije!M177),"",partije!M177)</f>
        <v/>
      </c>
      <c r="J309" s="571"/>
      <c r="K309" s="571" t="str">
        <f>IF(ISBLANK(partije!N177),"",partije!N177)</f>
        <v/>
      </c>
      <c r="L309" s="571" t="str">
        <f>IF(ISBLANK(partije!M177),"",partije!M177)</f>
        <v/>
      </c>
      <c r="M309" s="160" t="str">
        <f>IF(ISBLANK(partije!O177),"",partije!O177)</f>
        <v/>
      </c>
      <c r="N309" s="159" t="str">
        <f>IF(ISBLANK(partije!P177),"",partije!P177)</f>
        <v/>
      </c>
      <c r="O309" s="159" t="str">
        <f>IF(ISBLANK(partije!Q177),"",partije!Q177)</f>
        <v/>
      </c>
      <c r="P309" s="161" t="str">
        <f>IF(ISBLANK(partije!R177),"",partije!R177)</f>
        <v/>
      </c>
      <c r="Q309" s="444" t="str">
        <f>IF(ISBLANK(partije!$D$177),"",partije!$D$177)</f>
        <v/>
      </c>
      <c r="R309" s="445" t="str">
        <f>IF(ISBLANK(partije!$E$177),"","sto "&amp;partije!$E$177)</f>
        <v/>
      </c>
      <c r="S309" s="94">
        <f>$S$15</f>
        <v>2</v>
      </c>
      <c r="T309" s="86">
        <f>$T$15</f>
        <v>3</v>
      </c>
    </row>
    <row r="311" spans="1:20" ht="13.5" customHeight="1">
      <c r="B311" s="12"/>
      <c r="C311" s="168"/>
      <c r="D311" s="145" t="s">
        <v>48</v>
      </c>
      <c r="E311" s="132"/>
      <c r="F311" s="132"/>
      <c r="G311" s="132"/>
      <c r="H311" s="132"/>
      <c r="I311" s="133"/>
      <c r="J311" s="133"/>
      <c r="K311" s="132"/>
      <c r="L311" s="132"/>
      <c r="M311" s="132"/>
      <c r="N311" s="134"/>
      <c r="O311" s="135"/>
      <c r="P311" s="132"/>
      <c r="Q311" s="13"/>
      <c r="R311" s="13"/>
    </row>
    <row r="312" spans="1:20" ht="13.5" customHeight="1">
      <c r="B312" s="208" t="s">
        <v>0</v>
      </c>
      <c r="C312" s="211"/>
      <c r="D312" s="172" t="s">
        <v>1</v>
      </c>
      <c r="E312" s="572">
        <v>1</v>
      </c>
      <c r="F312" s="572"/>
      <c r="G312" s="572">
        <v>2</v>
      </c>
      <c r="H312" s="572"/>
      <c r="I312" s="573">
        <v>3</v>
      </c>
      <c r="J312" s="573"/>
      <c r="K312" s="572">
        <v>4</v>
      </c>
      <c r="L312" s="572"/>
      <c r="M312" s="136" t="s">
        <v>2</v>
      </c>
      <c r="N312" s="136" t="s">
        <v>3</v>
      </c>
      <c r="O312" s="137" t="s">
        <v>7</v>
      </c>
      <c r="P312" s="138"/>
      <c r="Q312" s="49" t="s">
        <v>51</v>
      </c>
      <c r="R312" s="50"/>
    </row>
    <row r="313" spans="1:20" ht="13.5" customHeight="1">
      <c r="A313" s="81">
        <v>1</v>
      </c>
      <c r="B313" s="209">
        <v>231</v>
      </c>
      <c r="C313" s="212" t="str">
        <f>IF(ISNA(MATCH(B313,spisak!$F$4:$F$260,0)),"",INDEX(spisak!$C$4:$C$260,MATCH(B313,spisak!$F$4:$F$260,0)))</f>
        <v/>
      </c>
      <c r="D313" s="173" t="str">
        <f>IF(ISNA(MATCH(B313,spisak!$F$4:$F$260,0)),"bye",INDEX(spisak!$B$4:$B$260,MATCH(B313,spisak!$F$4:$F$260,0)))</f>
        <v>bye</v>
      </c>
      <c r="E313" s="139"/>
      <c r="F313" s="140"/>
      <c r="G313" s="574" t="str">
        <f t="array" ref="G313">INDEX(E318:E323,MATCH(D313&amp;D314,C318:C323&amp;D318:D323,0))&amp;"/"&amp;INDEX(F318:F323,MATCH(D313&amp;D314,C318:C323&amp;D318:D323,0))</f>
        <v>/</v>
      </c>
      <c r="H313" s="575"/>
      <c r="I313" s="574" t="str">
        <f t="array" ref="I313">INDEX(E318:E323,MATCH(D313&amp;D315,C318:C323&amp;D318:D323,0))&amp;"/"&amp;INDEX(F318:F323,MATCH(D313&amp;D315,C318:C323&amp;D318:D323,0))</f>
        <v>/</v>
      </c>
      <c r="J313" s="575"/>
      <c r="K313" s="574" t="str">
        <f t="array" ref="K313">INDEX(E318:E323,MATCH(D313&amp;D316,C318:C323&amp;D318:D323,0))&amp;"/"&amp;INDEX(F318:F323,MATCH(D313&amp;D316,C318:C323&amp;D318:D323,0))</f>
        <v>/</v>
      </c>
      <c r="L313" s="575"/>
      <c r="M313" s="141" t="str">
        <f>IF(ISBLANK(partije!$J$2),"",COUNTIFS(C318:C323,D313,E318:E323,3)+COUNTIFS(D318:D323,D313,F318:F323,3))</f>
        <v/>
      </c>
      <c r="N313" s="141" t="str">
        <f>IF(ISBLANK(partije!$J$2),"",COUNTIFS(C318:C323,D313,E318:E323,"&lt;3")+COUNTIFS(D318:D323,D313,F318:F323,"&lt;3"))</f>
        <v/>
      </c>
      <c r="O313" s="142"/>
      <c r="P313" s="131">
        <v>1</v>
      </c>
      <c r="Q313" s="88" t="e">
        <f>IF(ISBLANK(D313),"*",INDEX(D313:D316,MATCH(P313,O313:O316,0)))</f>
        <v>#N/A</v>
      </c>
      <c r="R313" s="89"/>
    </row>
    <row r="314" spans="1:20" ht="13.5" customHeight="1">
      <c r="A314" s="81">
        <v>2</v>
      </c>
      <c r="B314" s="209">
        <v>232</v>
      </c>
      <c r="C314" s="212" t="str">
        <f>IF(ISNA(MATCH(B314,spisak!$F$4:$F$260,0)),"",INDEX(spisak!$C$4:$C$260,MATCH(B314,spisak!$F$4:$F$260,0)))</f>
        <v/>
      </c>
      <c r="D314" s="173" t="str">
        <f>IF(ISNA(MATCH(B314,spisak!$F$4:$F$260,0)),"bye",INDEX(spisak!$B$4:$B$260,MATCH(B314,spisak!$F$4:$F$260,0)))</f>
        <v>bye</v>
      </c>
      <c r="E314" s="574" t="str">
        <f t="array" ref="E314">INDEX(F318:F323,MATCH(D313&amp;D314,C318:C323&amp;D318:D323,0))&amp;"/"&amp;INDEX(E318:E323,MATCH(D313&amp;D314,C318:C323&amp;D318:D323,0))</f>
        <v>/</v>
      </c>
      <c r="F314" s="575"/>
      <c r="G314" s="139"/>
      <c r="H314" s="140"/>
      <c r="I314" s="574" t="str">
        <f t="array" ref="I314">INDEX(E318:E323,MATCH(D314&amp;D315,C318:C323&amp;D318:D323,0))&amp;"/"&amp;INDEX(F318:F323,MATCH(D314&amp;D315,C318:C323&amp;D318:D323,0))</f>
        <v>/</v>
      </c>
      <c r="J314" s="575"/>
      <c r="K314" s="574" t="str">
        <f t="array" ref="K314">INDEX(E318:E323,MATCH(D314&amp;D316,C318:C323&amp;D318:D323,0))&amp;"/"&amp;INDEX(F318:F323,MATCH(D314&amp;D316,C318:C323&amp;D318:D323,0))</f>
        <v>/</v>
      </c>
      <c r="L314" s="575"/>
      <c r="M314" s="141" t="str">
        <f>IF(ISBLANK(partije!$J$2),"",COUNTIFS(C318:C323,D314,E318:E323,3)+COUNTIFS(D318:D323,D314,F318:F323,3))</f>
        <v/>
      </c>
      <c r="N314" s="141" t="str">
        <f>IF(ISBLANK(partije!$J$2),"",COUNTIFS(C318:C323,D314,E318:E323,"&lt;3")+COUNTIFS(D318:D323,D314,F318:F323,"&lt;3"))</f>
        <v/>
      </c>
      <c r="O314" s="142"/>
      <c r="P314" s="131">
        <v>2</v>
      </c>
      <c r="Q314" s="90" t="e">
        <f>IF(ISBLANK(D314),"*",INDEX(D313:D316,MATCH(P314,O313:O316,0)))</f>
        <v>#N/A</v>
      </c>
      <c r="R314" s="91"/>
    </row>
    <row r="315" spans="1:20" ht="13.5" customHeight="1">
      <c r="A315" s="81">
        <v>3</v>
      </c>
      <c r="B315" s="209">
        <v>233</v>
      </c>
      <c r="C315" s="212" t="str">
        <f>IF(ISNA(MATCH(B315,spisak!$F$4:$F$260,0)),"",INDEX(spisak!$C$4:$C$260,MATCH(B315,spisak!$F$4:$F$260,0)))</f>
        <v/>
      </c>
      <c r="D315" s="173" t="str">
        <f>IF(ISNA(MATCH(B315,spisak!$F$4:$F$260,0)),"bye",INDEX(spisak!$B$4:$B$260,MATCH(B315,spisak!$F$4:$F$260,0)))</f>
        <v>bye</v>
      </c>
      <c r="E315" s="574" t="str">
        <f t="array" ref="E315">INDEX(F318:F323,MATCH(D313&amp;D315,C318:C323&amp;D318:D323,0))&amp;"/"&amp;INDEX(E318:E323,MATCH(D313&amp;D315,C318:C323&amp;D318:D323,0))</f>
        <v>/</v>
      </c>
      <c r="F315" s="575"/>
      <c r="G315" s="574" t="str">
        <f t="array" ref="G315">INDEX(F318:F323,MATCH(D314&amp;D315,C318:C323&amp;D318:D323,0))&amp;"/"&amp;INDEX(E318:E323,MATCH(D314&amp;D315,C318:C323&amp;D318:D323,0))</f>
        <v>/</v>
      </c>
      <c r="H315" s="575"/>
      <c r="I315" s="139"/>
      <c r="J315" s="140"/>
      <c r="K315" s="574" t="str">
        <f t="array" ref="K315">INDEX(E318:E323,MATCH(D315&amp;D316,C318:C323&amp;D318:D323,0))&amp;"/"&amp;INDEX(F318:F323,MATCH(D315&amp;D316,C318:C323&amp;D318:D323,0))</f>
        <v>/</v>
      </c>
      <c r="L315" s="575"/>
      <c r="M315" s="141" t="str">
        <f>IF(ISBLANK(partije!$J$2),"",COUNTIFS(C318:C323,D315,E318:E323,3)+COUNTIFS(D318:D323,D315,F318:F323,3))</f>
        <v/>
      </c>
      <c r="N315" s="141" t="str">
        <f>IF(ISBLANK(partije!$J$2),"",COUNTIFS(C318:C323,D315,E318:E323,"&lt;3")+COUNTIFS(D318:D323,D315,F318:F323,"&lt;3"))</f>
        <v/>
      </c>
      <c r="O315" s="142"/>
      <c r="P315" s="131">
        <v>3</v>
      </c>
      <c r="Q315" s="90" t="e">
        <f>IF(ISBLANK(D315),"*",INDEX(D313:D316,MATCH(P315,O313:O316,0)))</f>
        <v>#N/A</v>
      </c>
      <c r="R315" s="91"/>
    </row>
    <row r="316" spans="1:20" ht="13.5" customHeight="1">
      <c r="A316" s="82">
        <v>4</v>
      </c>
      <c r="B316" s="210">
        <v>234</v>
      </c>
      <c r="C316" s="213" t="str">
        <f>IF(ISNA(MATCH(B316,spisak!$F$4:$F$260,0)),"",INDEX(spisak!$C$4:$C$260,MATCH(B316,spisak!$F$4:$F$260,0)))</f>
        <v/>
      </c>
      <c r="D316" s="174" t="str">
        <f>IF(ISNA(MATCH(B316,spisak!$F$4:$F$260,0)),"bye",INDEX(spisak!$B$4:$B$260,MATCH(B316,spisak!$F$4:$F$260,0)))</f>
        <v>bye</v>
      </c>
      <c r="E316" s="576" t="str">
        <f t="array" ref="E316">INDEX(F318:F323,MATCH(D313&amp;D316,C318:C323&amp;D318:D323,0))&amp;"/"&amp;INDEX(E318:E323,MATCH(D313&amp;D316,C318:C323&amp;D318:D323,0))</f>
        <v>/</v>
      </c>
      <c r="F316" s="577"/>
      <c r="G316" s="576" t="str">
        <f t="array" ref="G316">INDEX(F318:F323,MATCH(D314&amp;D316,C318:C323&amp;D318:D323,0))&amp;"/"&amp;INDEX(E318:E323,MATCH(D314&amp;D316,C318:C323&amp;D318:D323,0))</f>
        <v>/</v>
      </c>
      <c r="H316" s="577"/>
      <c r="I316" s="576" t="str">
        <f t="array" ref="I316">INDEX(F318:F323,MATCH(D315&amp;D316,C318:C323&amp;D318:D323,0))&amp;"/"&amp;INDEX(E318:E323,MATCH(D315&amp;D316,C318:C323&amp;D318:D323,0))</f>
        <v>/</v>
      </c>
      <c r="J316" s="577"/>
      <c r="K316" s="139"/>
      <c r="L316" s="140"/>
      <c r="M316" s="143" t="str">
        <f>IF(ISBLANK(partije!$J$2),"",COUNTIFS(C318:C323,D316,E318:E323,3)+COUNTIFS(D318:D323,D316,F318:F323,3))</f>
        <v/>
      </c>
      <c r="N316" s="143" t="str">
        <f>IF(ISBLANK(partije!$J$2),"",COUNTIFS(C318:C323,D316,E318:E323,"&lt;3")+COUNTIFS(D318:D323,D316,F318:F323,"&lt;3"))</f>
        <v/>
      </c>
      <c r="O316" s="144"/>
      <c r="P316" s="131">
        <v>4</v>
      </c>
      <c r="Q316" s="90" t="e">
        <f>IF(ISBLANK(D316),"*",INDEX(D313:D316,MATCH(P316,O313:O316,0)))</f>
        <v>#N/A</v>
      </c>
      <c r="R316" s="91"/>
    </row>
    <row r="317" spans="1:20" ht="13.5" customHeight="1">
      <c r="A317" s="567"/>
      <c r="B317" s="567"/>
      <c r="C317" s="169"/>
      <c r="E317" s="568" t="s">
        <v>10</v>
      </c>
      <c r="F317" s="568"/>
      <c r="G317" s="569" t="s">
        <v>11</v>
      </c>
      <c r="H317" s="569"/>
      <c r="I317" s="570" t="s">
        <v>4</v>
      </c>
      <c r="J317" s="570"/>
      <c r="K317" s="578" t="s">
        <v>12</v>
      </c>
      <c r="L317" s="578"/>
      <c r="M317" s="197" t="s">
        <v>5</v>
      </c>
      <c r="N317" s="197" t="s">
        <v>6</v>
      </c>
      <c r="O317" s="198" t="s">
        <v>8</v>
      </c>
      <c r="P317" s="199" t="s">
        <v>9</v>
      </c>
      <c r="Q317" s="13"/>
      <c r="R317" s="13"/>
      <c r="S317" s="579" t="s">
        <v>125</v>
      </c>
      <c r="T317" s="579"/>
    </row>
    <row r="318" spans="1:20" ht="13.5" customHeight="1">
      <c r="A318" s="95" t="str">
        <f>IF(ISBLANK(partije!D46),"",partije!D46)</f>
        <v/>
      </c>
      <c r="B318" s="96" t="str">
        <f>IF(ISBLANK(partije!E46),"",partije!E46)</f>
        <v/>
      </c>
      <c r="C318" s="147" t="str">
        <f>INDEX(D313:D316,MATCH(S318,A313:A316,0))</f>
        <v>bye</v>
      </c>
      <c r="D318" s="175" t="str">
        <f>INDEX(D313:D316,MATCH(T318,A313:A316,0))</f>
        <v>bye</v>
      </c>
      <c r="E318" s="148" t="str">
        <f>IF(ISBLANK(partije!J46),"",partije!J46)</f>
        <v/>
      </c>
      <c r="F318" s="148" t="str">
        <f>IF(ISBLANK(partije!K46),"",partije!K46)</f>
        <v/>
      </c>
      <c r="G318" s="580" t="str">
        <f>IF(ISBLANK(partije!L46),"",partije!L46)</f>
        <v/>
      </c>
      <c r="H318" s="580"/>
      <c r="I318" s="580" t="str">
        <f>IF(ISBLANK(partije!M46),"",partije!M46)</f>
        <v/>
      </c>
      <c r="J318" s="580"/>
      <c r="K318" s="580" t="str">
        <f>IF(ISBLANK(partije!N46),"",partije!N46)</f>
        <v/>
      </c>
      <c r="L318" s="580" t="str">
        <f>IF(ISBLANK(partije!M46),"",partije!M46)</f>
        <v/>
      </c>
      <c r="M318" s="150" t="str">
        <f>IF(ISBLANK(partije!O46),"",partije!O46)</f>
        <v/>
      </c>
      <c r="N318" s="149" t="str">
        <f>IF(ISBLANK(partije!P46),"",partije!P46)</f>
        <v/>
      </c>
      <c r="O318" s="149" t="str">
        <f>IF(ISBLANK(partije!Q46),"",partije!Q46)</f>
        <v/>
      </c>
      <c r="P318" s="151" t="str">
        <f>IF(ISBLANK(partije!R46),"",partije!R46)</f>
        <v/>
      </c>
      <c r="Q318" s="444" t="str">
        <f>IF(ISBLANK(partije!$D$46),"",partije!$D$46)</f>
        <v/>
      </c>
      <c r="R318" s="445" t="str">
        <f>IF(ISBLANK(partije!$E$46),"","sto "&amp;partije!$E$46)</f>
        <v/>
      </c>
      <c r="S318" s="92">
        <f>$S$10</f>
        <v>1</v>
      </c>
      <c r="T318" s="84">
        <f>$T$10</f>
        <v>3</v>
      </c>
    </row>
    <row r="319" spans="1:20" ht="13.5" customHeight="1">
      <c r="A319" s="97" t="str">
        <f>IF(ISBLANK(partije!D47),"",partije!D47)</f>
        <v/>
      </c>
      <c r="B319" s="98" t="str">
        <f>IF(ISBLANK(partije!E47),"",partije!E47)</f>
        <v/>
      </c>
      <c r="C319" s="152" t="str">
        <f>INDEX(D313:D316,MATCH(S319,A313:A316,0))</f>
        <v>bye</v>
      </c>
      <c r="D319" s="176" t="str">
        <f>INDEX(D313:D316,MATCH(T319,A313:A316,0))</f>
        <v>bye</v>
      </c>
      <c r="E319" s="153" t="str">
        <f>IF(ISBLANK(partije!J47),"",partije!J47)</f>
        <v/>
      </c>
      <c r="F319" s="153" t="str">
        <f>IF(ISBLANK(partije!K47),"",partije!K47)</f>
        <v/>
      </c>
      <c r="G319" s="581" t="str">
        <f>IF(ISBLANK(partije!L47),"",partije!L47)</f>
        <v/>
      </c>
      <c r="H319" s="581"/>
      <c r="I319" s="581" t="str">
        <f>IF(ISBLANK(partije!M47),"",partije!M47)</f>
        <v/>
      </c>
      <c r="J319" s="581"/>
      <c r="K319" s="581" t="str">
        <f>IF(ISBLANK(partije!N47),"",partije!N47)</f>
        <v/>
      </c>
      <c r="L319" s="581" t="str">
        <f>IF(ISBLANK(partije!M47),"",partije!M47)</f>
        <v/>
      </c>
      <c r="M319" s="155" t="str">
        <f>IF(ISBLANK(partije!O47),"",partije!O47)</f>
        <v/>
      </c>
      <c r="N319" s="154" t="str">
        <f>IF(ISBLANK(partije!P47),"",partije!P47)</f>
        <v/>
      </c>
      <c r="O319" s="154" t="str">
        <f>IF(ISBLANK(partije!Q47),"",partije!Q47)</f>
        <v/>
      </c>
      <c r="P319" s="156" t="str">
        <f>IF(ISBLANK(partije!R47),"",partije!R47)</f>
        <v/>
      </c>
      <c r="Q319" s="444" t="str">
        <f>IF(ISBLANK(partije!$D$47),"",partije!$D$47)</f>
        <v/>
      </c>
      <c r="R319" s="445" t="str">
        <f>IF(ISBLANK(partije!$E$47),"","sto "&amp;partije!$E$47)</f>
        <v/>
      </c>
      <c r="S319" s="93">
        <f>$S$11</f>
        <v>2</v>
      </c>
      <c r="T319" s="85">
        <f>$T$11</f>
        <v>4</v>
      </c>
    </row>
    <row r="320" spans="1:20" ht="13.5" customHeight="1">
      <c r="A320" s="97" t="str">
        <f>IF(ISBLANK(partije!D112),"",partije!D112)</f>
        <v/>
      </c>
      <c r="B320" s="98" t="str">
        <f>IF(ISBLANK(partije!E112),"",partije!E112)</f>
        <v/>
      </c>
      <c r="C320" s="152" t="str">
        <f>INDEX(D313:D316,MATCH(S320,A313:A316,0))</f>
        <v>bye</v>
      </c>
      <c r="D320" s="176" t="str">
        <f>INDEX(D313:D316,MATCH(T320,A313:A316,0))</f>
        <v>bye</v>
      </c>
      <c r="E320" s="153" t="str">
        <f>IF(ISBLANK(partije!J112),"",partije!J112)</f>
        <v/>
      </c>
      <c r="F320" s="153" t="str">
        <f>IF(ISBLANK(partije!K112),"",partije!K112)</f>
        <v/>
      </c>
      <c r="G320" s="581" t="str">
        <f>IF(ISBLANK(partije!L112),"",partije!L112)</f>
        <v/>
      </c>
      <c r="H320" s="581"/>
      <c r="I320" s="581" t="str">
        <f>IF(ISBLANK(partije!M112),"",partije!M112)</f>
        <v/>
      </c>
      <c r="J320" s="581"/>
      <c r="K320" s="581" t="str">
        <f>IF(ISBLANK(partije!N112),"",partije!N112)</f>
        <v/>
      </c>
      <c r="L320" s="581" t="str">
        <f>IF(ISBLANK(partije!M112),"",partije!M112)</f>
        <v/>
      </c>
      <c r="M320" s="155" t="str">
        <f>IF(ISBLANK(partije!O112),"",partije!O112)</f>
        <v/>
      </c>
      <c r="N320" s="154" t="str">
        <f>IF(ISBLANK(partije!P112),"",partije!P112)</f>
        <v/>
      </c>
      <c r="O320" s="154" t="str">
        <f>IF(ISBLANK(partije!Q112),"",partije!Q112)</f>
        <v/>
      </c>
      <c r="P320" s="156" t="str">
        <f>IF(ISBLANK(partije!R112),"",partije!R112)</f>
        <v/>
      </c>
      <c r="Q320" s="444" t="str">
        <f>IF(ISBLANK(partije!$D$112),"",partije!$D$112)</f>
        <v/>
      </c>
      <c r="R320" s="445" t="str">
        <f>IF(ISBLANK(partije!$E$112),"","sto "&amp;partije!$E$112)</f>
        <v/>
      </c>
      <c r="S320" s="93">
        <f>$S$12</f>
        <v>1</v>
      </c>
      <c r="T320" s="85">
        <f>$T$12</f>
        <v>2</v>
      </c>
    </row>
    <row r="321" spans="1:20" ht="13.5" customHeight="1">
      <c r="A321" s="97" t="str">
        <f>IF(ISBLANK(partije!D113),"",partije!D113)</f>
        <v/>
      </c>
      <c r="B321" s="98" t="str">
        <f>IF(ISBLANK(partije!E113),"",partije!E113)</f>
        <v/>
      </c>
      <c r="C321" s="152" t="str">
        <f>INDEX(D313:D316,MATCH(S321,A313:A316,0))</f>
        <v>bye</v>
      </c>
      <c r="D321" s="176" t="str">
        <f>INDEX(D313:D316,MATCH(T321,A313:A316,0))</f>
        <v>bye</v>
      </c>
      <c r="E321" s="153" t="str">
        <f>IF(ISBLANK(partije!J113),"",partije!J113)</f>
        <v/>
      </c>
      <c r="F321" s="153" t="str">
        <f>IF(ISBLANK(partije!K113),"",partije!K113)</f>
        <v/>
      </c>
      <c r="G321" s="581" t="str">
        <f>IF(ISBLANK(partije!L113),"",partije!L113)</f>
        <v/>
      </c>
      <c r="H321" s="581"/>
      <c r="I321" s="581" t="str">
        <f>IF(ISBLANK(partije!M113),"",partije!M113)</f>
        <v/>
      </c>
      <c r="J321" s="581"/>
      <c r="K321" s="581" t="str">
        <f>IF(ISBLANK(partije!N113),"",partije!N113)</f>
        <v/>
      </c>
      <c r="L321" s="581" t="str">
        <f>IF(ISBLANK(partije!M113),"",partije!M113)</f>
        <v/>
      </c>
      <c r="M321" s="155" t="str">
        <f>IF(ISBLANK(partije!O113),"",partije!O113)</f>
        <v/>
      </c>
      <c r="N321" s="154" t="str">
        <f>IF(ISBLANK(partije!P113),"",partije!P113)</f>
        <v/>
      </c>
      <c r="O321" s="154" t="str">
        <f>IF(ISBLANK(partije!Q113),"",partije!Q113)</f>
        <v/>
      </c>
      <c r="P321" s="156" t="str">
        <f>IF(ISBLANK(partije!R113),"",partije!R113)</f>
        <v/>
      </c>
      <c r="Q321" s="444" t="str">
        <f>IF(ISBLANK(partije!$D$113),"",partije!$D$113)</f>
        <v/>
      </c>
      <c r="R321" s="445" t="str">
        <f>IF(ISBLANK(partije!$E$113),"","sto "&amp;partije!$E$113)</f>
        <v/>
      </c>
      <c r="S321" s="93">
        <f>$S$13</f>
        <v>3</v>
      </c>
      <c r="T321" s="85">
        <f>$T$13</f>
        <v>4</v>
      </c>
    </row>
    <row r="322" spans="1:20" ht="13.5" customHeight="1">
      <c r="A322" s="97" t="str">
        <f>IF(ISBLANK(partije!D178),"",partije!D178)</f>
        <v/>
      </c>
      <c r="B322" s="98" t="str">
        <f>IF(ISBLANK(partije!E178),"",partije!E178)</f>
        <v/>
      </c>
      <c r="C322" s="152" t="str">
        <f>INDEX(D313:D316,MATCH(S322,A313:A316,0))</f>
        <v>bye</v>
      </c>
      <c r="D322" s="176" t="str">
        <f>INDEX(D313:D316,MATCH(T322,A313:A316,0))</f>
        <v>bye</v>
      </c>
      <c r="E322" s="153" t="str">
        <f>IF(ISBLANK(partije!J178),"",partije!J178)</f>
        <v/>
      </c>
      <c r="F322" s="153" t="str">
        <f>IF(ISBLANK(partije!K178),"",partije!K178)</f>
        <v/>
      </c>
      <c r="G322" s="581" t="str">
        <f>IF(ISBLANK(partije!L178),"",partije!L178)</f>
        <v/>
      </c>
      <c r="H322" s="581"/>
      <c r="I322" s="581" t="str">
        <f>IF(ISBLANK(partije!M178),"",partije!M178)</f>
        <v/>
      </c>
      <c r="J322" s="581"/>
      <c r="K322" s="581" t="str">
        <f>IF(ISBLANK(partije!N178),"",partije!N178)</f>
        <v/>
      </c>
      <c r="L322" s="581" t="str">
        <f>IF(ISBLANK(partije!M178),"",partije!M178)</f>
        <v/>
      </c>
      <c r="M322" s="155" t="str">
        <f>IF(ISBLANK(partije!O178),"",partije!O178)</f>
        <v/>
      </c>
      <c r="N322" s="154" t="str">
        <f>IF(ISBLANK(partije!P178),"",partije!P178)</f>
        <v/>
      </c>
      <c r="O322" s="154" t="str">
        <f>IF(ISBLANK(partije!Q178),"",partije!Q178)</f>
        <v/>
      </c>
      <c r="P322" s="156" t="str">
        <f>IF(ISBLANK(partije!R178),"",partije!R178)</f>
        <v/>
      </c>
      <c r="Q322" s="444" t="str">
        <f>IF(ISBLANK(partije!$D$178),"",partije!$D$178)</f>
        <v/>
      </c>
      <c r="R322" s="445" t="str">
        <f>IF(ISBLANK(partije!$E$178),"","sto "&amp;partije!$E$178)</f>
        <v/>
      </c>
      <c r="S322" s="93">
        <f>$S$14</f>
        <v>1</v>
      </c>
      <c r="T322" s="85">
        <f>$T$14</f>
        <v>4</v>
      </c>
    </row>
    <row r="323" spans="1:20" ht="13.5" customHeight="1">
      <c r="A323" s="99" t="str">
        <f>IF(ISBLANK(partije!D179),"",partije!D179)</f>
        <v/>
      </c>
      <c r="B323" s="100" t="str">
        <f>IF(ISBLANK(partije!E179),"",partije!E179)</f>
        <v/>
      </c>
      <c r="C323" s="157" t="str">
        <f>INDEX(D313:D316,MATCH(S323,A313:A316,0))</f>
        <v>bye</v>
      </c>
      <c r="D323" s="177" t="str">
        <f>INDEX(D313:D316,MATCH(T323,A313:A316,0))</f>
        <v>bye</v>
      </c>
      <c r="E323" s="158" t="str">
        <f>IF(ISBLANK(partije!J179),"",partije!J179)</f>
        <v/>
      </c>
      <c r="F323" s="158" t="str">
        <f>IF(ISBLANK(partije!K179),"",partije!K179)</f>
        <v/>
      </c>
      <c r="G323" s="571" t="str">
        <f>IF(ISBLANK(partije!L179),"",partije!L179)</f>
        <v/>
      </c>
      <c r="H323" s="571"/>
      <c r="I323" s="571" t="str">
        <f>IF(ISBLANK(partije!M179),"",partije!M179)</f>
        <v/>
      </c>
      <c r="J323" s="571"/>
      <c r="K323" s="571" t="str">
        <f>IF(ISBLANK(partije!N179),"",partije!N179)</f>
        <v/>
      </c>
      <c r="L323" s="571" t="str">
        <f>IF(ISBLANK(partije!M179),"",partije!M179)</f>
        <v/>
      </c>
      <c r="M323" s="160" t="str">
        <f>IF(ISBLANK(partije!O179),"",partije!O179)</f>
        <v/>
      </c>
      <c r="N323" s="159" t="str">
        <f>IF(ISBLANK(partije!P179),"",partije!P179)</f>
        <v/>
      </c>
      <c r="O323" s="159" t="str">
        <f>IF(ISBLANK(partije!Q179),"",partije!Q179)</f>
        <v/>
      </c>
      <c r="P323" s="161" t="str">
        <f>IF(ISBLANK(partije!R179),"",partije!R179)</f>
        <v/>
      </c>
      <c r="Q323" s="444" t="str">
        <f>IF(ISBLANK(partije!$D$179),"",partije!$D$179)</f>
        <v/>
      </c>
      <c r="R323" s="445" t="str">
        <f>IF(ISBLANK(partije!$E$179),"","sto "&amp;partije!$E$179)</f>
        <v/>
      </c>
      <c r="S323" s="94">
        <f>$S$15</f>
        <v>2</v>
      </c>
      <c r="T323" s="86">
        <f>$T$15</f>
        <v>3</v>
      </c>
    </row>
    <row r="325" spans="1:20" ht="13.5" customHeight="1">
      <c r="B325" s="12"/>
      <c r="C325" s="168"/>
      <c r="D325" s="145" t="s">
        <v>49</v>
      </c>
      <c r="E325" s="132"/>
      <c r="F325" s="132"/>
      <c r="G325" s="132"/>
      <c r="H325" s="132"/>
      <c r="I325" s="133"/>
      <c r="J325" s="133"/>
      <c r="K325" s="132"/>
      <c r="L325" s="132"/>
      <c r="M325" s="132"/>
      <c r="N325" s="134"/>
      <c r="O325" s="135"/>
      <c r="P325" s="132"/>
      <c r="Q325" s="13"/>
      <c r="R325" s="13"/>
    </row>
    <row r="326" spans="1:20" ht="13.5" customHeight="1">
      <c r="B326" s="208" t="s">
        <v>0</v>
      </c>
      <c r="C326" s="211"/>
      <c r="D326" s="172" t="s">
        <v>1</v>
      </c>
      <c r="E326" s="572">
        <v>1</v>
      </c>
      <c r="F326" s="572"/>
      <c r="G326" s="572">
        <v>2</v>
      </c>
      <c r="H326" s="572"/>
      <c r="I326" s="573">
        <v>3</v>
      </c>
      <c r="J326" s="573"/>
      <c r="K326" s="572">
        <v>4</v>
      </c>
      <c r="L326" s="572"/>
      <c r="M326" s="136" t="s">
        <v>2</v>
      </c>
      <c r="N326" s="136" t="s">
        <v>3</v>
      </c>
      <c r="O326" s="137" t="s">
        <v>7</v>
      </c>
      <c r="P326" s="138"/>
      <c r="Q326" s="49" t="s">
        <v>50</v>
      </c>
      <c r="R326" s="50"/>
    </row>
    <row r="327" spans="1:20" ht="13.5" customHeight="1">
      <c r="A327" s="81">
        <v>1</v>
      </c>
      <c r="B327" s="209">
        <v>241</v>
      </c>
      <c r="C327" s="212" t="str">
        <f>IF(ISNA(MATCH(B327,spisak!$F$4:$F$260,0)),"",INDEX(spisak!$C$4:$C$260,MATCH(B327,spisak!$F$4:$F$260,0)))</f>
        <v/>
      </c>
      <c r="D327" s="173" t="str">
        <f>IF(ISNA(MATCH(B327,spisak!$F$4:$F$260,0)),"bye",INDEX(spisak!$B$4:$B$260,MATCH(B327,spisak!$F$4:$F$260,0)))</f>
        <v>bye</v>
      </c>
      <c r="E327" s="139"/>
      <c r="F327" s="140"/>
      <c r="G327" s="574" t="str">
        <f t="array" ref="G327">INDEX(E332:E337,MATCH(D327&amp;D328,C332:C337&amp;D332:D337,0))&amp;"/"&amp;INDEX(F332:F337,MATCH(D327&amp;D328,C332:C337&amp;D332:D337,0))</f>
        <v>/</v>
      </c>
      <c r="H327" s="575"/>
      <c r="I327" s="574" t="str">
        <f t="array" ref="I327">INDEX(E332:E337,MATCH(D327&amp;D329,C332:C337&amp;D332:D337,0))&amp;"/"&amp;INDEX(F332:F337,MATCH(D327&amp;D329,C332:C337&amp;D332:D337,0))</f>
        <v>/</v>
      </c>
      <c r="J327" s="575"/>
      <c r="K327" s="574" t="str">
        <f t="array" ref="K327">INDEX(E332:E337,MATCH(D327&amp;D330,C332:C337&amp;D332:D337,0))&amp;"/"&amp;INDEX(F332:F337,MATCH(D327&amp;D330,C332:C337&amp;D332:D337,0))</f>
        <v>/</v>
      </c>
      <c r="L327" s="575"/>
      <c r="M327" s="141" t="str">
        <f>IF(ISBLANK(partije!$J$2),"",COUNTIFS(C332:C337,D327,E332:E337,3)+COUNTIFS(D332:D337,D327,F332:F337,3))</f>
        <v/>
      </c>
      <c r="N327" s="141" t="str">
        <f>IF(ISBLANK(partije!$J$2),"",COUNTIFS(C332:C337,D327,E332:E337,"&lt;3")+COUNTIFS(D332:D337,D327,F332:F337,"&lt;3"))</f>
        <v/>
      </c>
      <c r="O327" s="142"/>
      <c r="P327" s="131">
        <v>1</v>
      </c>
      <c r="Q327" s="88" t="e">
        <f>IF(ISBLANK(D327),"*",INDEX(D327:D330,MATCH(P327,O327:O330,0)))</f>
        <v>#N/A</v>
      </c>
      <c r="R327" s="89"/>
    </row>
    <row r="328" spans="1:20" ht="13.5" customHeight="1">
      <c r="A328" s="81">
        <v>2</v>
      </c>
      <c r="B328" s="209">
        <v>242</v>
      </c>
      <c r="C328" s="212" t="str">
        <f>IF(ISNA(MATCH(B328,spisak!$F$4:$F$260,0)),"",INDEX(spisak!$C$4:$C$260,MATCH(B328,spisak!$F$4:$F$260,0)))</f>
        <v/>
      </c>
      <c r="D328" s="173" t="str">
        <f>IF(ISNA(MATCH(B328,spisak!$F$4:$F$260,0)),"bye",INDEX(spisak!$B$4:$B$260,MATCH(B328,spisak!$F$4:$F$260,0)))</f>
        <v>bye</v>
      </c>
      <c r="E328" s="574" t="str">
        <f t="array" ref="E328">INDEX(F332:F337,MATCH(D327&amp;D328,C332:C337&amp;D332:D337,0))&amp;"/"&amp;INDEX(E332:E337,MATCH(D327&amp;D328,C332:C337&amp;D332:D337,0))</f>
        <v>/</v>
      </c>
      <c r="F328" s="575"/>
      <c r="G328" s="139"/>
      <c r="H328" s="140"/>
      <c r="I328" s="574" t="str">
        <f t="array" ref="I328">INDEX(E332:E337,MATCH(D328&amp;D329,C332:C337&amp;D332:D337,0))&amp;"/"&amp;INDEX(F332:F337,MATCH(D328&amp;D329,C332:C337&amp;D332:D337,0))</f>
        <v>/</v>
      </c>
      <c r="J328" s="575"/>
      <c r="K328" s="574" t="str">
        <f t="array" ref="K328">INDEX(E332:E337,MATCH(D328&amp;D330,C332:C337&amp;D332:D337,0))&amp;"/"&amp;INDEX(F332:F337,MATCH(D328&amp;D330,C332:C337&amp;D332:D337,0))</f>
        <v>/</v>
      </c>
      <c r="L328" s="575"/>
      <c r="M328" s="141" t="str">
        <f>IF(ISBLANK(partije!$J$2),"",COUNTIFS(C332:C337,D328,E332:E337,3)+COUNTIFS(D332:D337,D328,F332:F337,3))</f>
        <v/>
      </c>
      <c r="N328" s="141" t="str">
        <f>IF(ISBLANK(partije!$J$2),"",COUNTIFS(C332:C337,D328,E332:E337,"&lt;3")+COUNTIFS(D332:D337,D328,F332:F337,"&lt;3"))</f>
        <v/>
      </c>
      <c r="O328" s="142"/>
      <c r="P328" s="131">
        <v>2</v>
      </c>
      <c r="Q328" s="90" t="e">
        <f>IF(ISBLANK(D328),"*",INDEX(D327:D330,MATCH(P328,O327:O330,0)))</f>
        <v>#N/A</v>
      </c>
      <c r="R328" s="91"/>
    </row>
    <row r="329" spans="1:20" ht="13.5" customHeight="1">
      <c r="A329" s="81">
        <v>3</v>
      </c>
      <c r="B329" s="209">
        <v>243</v>
      </c>
      <c r="C329" s="212" t="str">
        <f>IF(ISNA(MATCH(B329,spisak!$F$4:$F$260,0)),"",INDEX(spisak!$C$4:$C$260,MATCH(B329,spisak!$F$4:$F$260,0)))</f>
        <v/>
      </c>
      <c r="D329" s="173" t="str">
        <f>IF(ISNA(MATCH(B329,spisak!$F$4:$F$260,0)),"bye",INDEX(spisak!$B$4:$B$260,MATCH(B329,spisak!$F$4:$F$260,0)))</f>
        <v>bye</v>
      </c>
      <c r="E329" s="574" t="str">
        <f t="array" ref="E329">INDEX(F332:F337,MATCH(D327&amp;D329,C332:C337&amp;D332:D337,0))&amp;"/"&amp;INDEX(E332:E337,MATCH(D327&amp;D329,C332:C337&amp;D332:D337,0))</f>
        <v>/</v>
      </c>
      <c r="F329" s="575"/>
      <c r="G329" s="574" t="str">
        <f t="array" ref="G329">INDEX(F332:F337,MATCH(D328&amp;D329,C332:C337&amp;D332:D337,0))&amp;"/"&amp;INDEX(E332:E337,MATCH(D328&amp;D329,C332:C337&amp;D332:D337,0))</f>
        <v>/</v>
      </c>
      <c r="H329" s="575"/>
      <c r="I329" s="139"/>
      <c r="J329" s="140"/>
      <c r="K329" s="574" t="str">
        <f t="array" ref="K329">INDEX(E332:E337,MATCH(D329&amp;D330,C332:C337&amp;D332:D337,0))&amp;"/"&amp;INDEX(F332:F337,MATCH(D329&amp;D330,C332:C337&amp;D332:D337,0))</f>
        <v>/</v>
      </c>
      <c r="L329" s="575"/>
      <c r="M329" s="141" t="str">
        <f>IF(ISBLANK(partije!$J$2),"",COUNTIFS(C332:C337,D329,E332:E337,3)+COUNTIFS(D332:D337,D329,F332:F337,3))</f>
        <v/>
      </c>
      <c r="N329" s="141" t="str">
        <f>IF(ISBLANK(partije!$J$2),"",COUNTIFS(C332:C337,D329,E332:E337,"&lt;3")+COUNTIFS(D332:D337,D329,F332:F337,"&lt;3"))</f>
        <v/>
      </c>
      <c r="O329" s="142"/>
      <c r="P329" s="131">
        <v>3</v>
      </c>
      <c r="Q329" s="90" t="e">
        <f>IF(ISBLANK(D329),"*",INDEX(D327:D330,MATCH(P329,O327:O330,0)))</f>
        <v>#N/A</v>
      </c>
      <c r="R329" s="91"/>
    </row>
    <row r="330" spans="1:20" ht="13.5" customHeight="1">
      <c r="A330" s="82">
        <v>4</v>
      </c>
      <c r="B330" s="210">
        <v>244</v>
      </c>
      <c r="C330" s="213" t="str">
        <f>IF(ISNA(MATCH(B330,spisak!$F$4:$F$260,0)),"",INDEX(spisak!$C$4:$C$260,MATCH(B330,spisak!$F$4:$F$260,0)))</f>
        <v/>
      </c>
      <c r="D330" s="174" t="str">
        <f>IF(ISNA(MATCH(B330,spisak!$F$4:$F$260,0)),"bye",INDEX(spisak!$B$4:$B$260,MATCH(B330,spisak!$F$4:$F$260,0)))</f>
        <v>bye</v>
      </c>
      <c r="E330" s="576" t="str">
        <f t="array" ref="E330">INDEX(F332:F337,MATCH(D327&amp;D330,C332:C337&amp;D332:D337,0))&amp;"/"&amp;INDEX(E332:E337,MATCH(D327&amp;D330,C332:C337&amp;D332:D337,0))</f>
        <v>/</v>
      </c>
      <c r="F330" s="577"/>
      <c r="G330" s="576" t="str">
        <f t="array" ref="G330">INDEX(F332:F337,MATCH(D328&amp;D330,C332:C337&amp;D332:D337,0))&amp;"/"&amp;INDEX(E332:E337,MATCH(D328&amp;D330,C332:C337&amp;D332:D337,0))</f>
        <v>/</v>
      </c>
      <c r="H330" s="577"/>
      <c r="I330" s="576" t="str">
        <f t="array" ref="I330">INDEX(F332:F337,MATCH(D329&amp;D330,C332:C337&amp;D332:D337,0))&amp;"/"&amp;INDEX(E332:E337,MATCH(D329&amp;D330,C332:C337&amp;D332:D337,0))</f>
        <v>/</v>
      </c>
      <c r="J330" s="577"/>
      <c r="K330" s="139"/>
      <c r="L330" s="140"/>
      <c r="M330" s="143" t="str">
        <f>IF(ISBLANK(partije!$J$2),"",COUNTIFS(C332:C337,D330,E332:E337,3)+COUNTIFS(D332:D337,D330,F332:F337,3))</f>
        <v/>
      </c>
      <c r="N330" s="143" t="str">
        <f>IF(ISBLANK(partije!$J$2),"",COUNTIFS(C332:C337,D330,E332:E337,"&lt;3")+COUNTIFS(D332:D337,D330,F332:F337,"&lt;3"))</f>
        <v/>
      </c>
      <c r="O330" s="144"/>
      <c r="P330" s="131">
        <v>4</v>
      </c>
      <c r="Q330" s="90" t="e">
        <f>IF(ISBLANK(D330),"*",INDEX(D327:D330,MATCH(P330,O327:O330,0)))</f>
        <v>#N/A</v>
      </c>
      <c r="R330" s="91"/>
    </row>
    <row r="331" spans="1:20" ht="13.5" customHeight="1">
      <c r="A331" s="567"/>
      <c r="B331" s="567"/>
      <c r="C331" s="169"/>
      <c r="E331" s="568" t="s">
        <v>10</v>
      </c>
      <c r="F331" s="568"/>
      <c r="G331" s="569" t="s">
        <v>11</v>
      </c>
      <c r="H331" s="569"/>
      <c r="I331" s="570" t="s">
        <v>4</v>
      </c>
      <c r="J331" s="570"/>
      <c r="K331" s="578" t="s">
        <v>12</v>
      </c>
      <c r="L331" s="578"/>
      <c r="M331" s="197" t="s">
        <v>5</v>
      </c>
      <c r="N331" s="197" t="s">
        <v>6</v>
      </c>
      <c r="O331" s="198" t="s">
        <v>8</v>
      </c>
      <c r="P331" s="199" t="s">
        <v>9</v>
      </c>
      <c r="Q331" s="13"/>
      <c r="R331" s="13"/>
      <c r="S331" s="579" t="s">
        <v>125</v>
      </c>
      <c r="T331" s="579"/>
    </row>
    <row r="332" spans="1:20" ht="13.5" customHeight="1">
      <c r="A332" s="95" t="str">
        <f>IF(ISBLANK(partije!D48),"",partije!D48)</f>
        <v/>
      </c>
      <c r="B332" s="96" t="str">
        <f>IF(ISBLANK(partije!E48),"",partije!E48)</f>
        <v/>
      </c>
      <c r="C332" s="147" t="str">
        <f>INDEX(D327:D330,MATCH(S332,A327:A330,0))</f>
        <v>bye</v>
      </c>
      <c r="D332" s="175" t="str">
        <f>INDEX(D327:D330,MATCH(T332,A327:A330,0))</f>
        <v>bye</v>
      </c>
      <c r="E332" s="148" t="str">
        <f>IF(ISBLANK(partije!J48),"",partije!J48)</f>
        <v/>
      </c>
      <c r="F332" s="148" t="str">
        <f>IF(ISBLANK(partije!K48),"",partije!K48)</f>
        <v/>
      </c>
      <c r="G332" s="580" t="str">
        <f>IF(ISBLANK(partije!L48),"",partije!L48)</f>
        <v/>
      </c>
      <c r="H332" s="580"/>
      <c r="I332" s="580" t="str">
        <f>IF(ISBLANK(partije!M48),"",partije!M48)</f>
        <v/>
      </c>
      <c r="J332" s="580"/>
      <c r="K332" s="580" t="str">
        <f>IF(ISBLANK(partije!N48),"",partije!N48)</f>
        <v/>
      </c>
      <c r="L332" s="580" t="str">
        <f>IF(ISBLANK(partije!M48),"",partije!M48)</f>
        <v/>
      </c>
      <c r="M332" s="150" t="str">
        <f>IF(ISBLANK(partije!O48),"",partije!O48)</f>
        <v/>
      </c>
      <c r="N332" s="149" t="str">
        <f>IF(ISBLANK(partije!P48),"",partije!P48)</f>
        <v/>
      </c>
      <c r="O332" s="149" t="str">
        <f>IF(ISBLANK(partije!Q48),"",partije!Q48)</f>
        <v/>
      </c>
      <c r="P332" s="151" t="str">
        <f>IF(ISBLANK(partije!R48),"",partije!R48)</f>
        <v/>
      </c>
      <c r="Q332" s="444" t="str">
        <f>IF(ISBLANK(partije!$D$48),"",partije!$D$48)</f>
        <v/>
      </c>
      <c r="R332" s="445" t="str">
        <f>IF(ISBLANK(partije!$E$48),"","sto "&amp;partije!$E$48)</f>
        <v/>
      </c>
      <c r="S332" s="92">
        <f>$S$10</f>
        <v>1</v>
      </c>
      <c r="T332" s="84">
        <f>$T$10</f>
        <v>3</v>
      </c>
    </row>
    <row r="333" spans="1:20" ht="13.5" customHeight="1">
      <c r="A333" s="97" t="str">
        <f>IF(ISBLANK(partije!D49),"",partije!D49)</f>
        <v/>
      </c>
      <c r="B333" s="98" t="str">
        <f>IF(ISBLANK(partije!E49),"",partije!E49)</f>
        <v/>
      </c>
      <c r="C333" s="152" t="str">
        <f>INDEX(D327:D330,MATCH(S333,A327:A330,0))</f>
        <v>bye</v>
      </c>
      <c r="D333" s="176" t="str">
        <f>INDEX(D327:D330,MATCH(T333,A327:A330,0))</f>
        <v>bye</v>
      </c>
      <c r="E333" s="153" t="str">
        <f>IF(ISBLANK(partije!J49),"",partije!J49)</f>
        <v/>
      </c>
      <c r="F333" s="153" t="str">
        <f>IF(ISBLANK(partije!K49),"",partije!K49)</f>
        <v/>
      </c>
      <c r="G333" s="581" t="str">
        <f>IF(ISBLANK(partije!L49),"",partije!L49)</f>
        <v/>
      </c>
      <c r="H333" s="581"/>
      <c r="I333" s="581" t="str">
        <f>IF(ISBLANK(partije!M49),"",partije!M49)</f>
        <v/>
      </c>
      <c r="J333" s="581"/>
      <c r="K333" s="581" t="str">
        <f>IF(ISBLANK(partije!N49),"",partije!N49)</f>
        <v/>
      </c>
      <c r="L333" s="581" t="str">
        <f>IF(ISBLANK(partije!M49),"",partije!M49)</f>
        <v/>
      </c>
      <c r="M333" s="155" t="str">
        <f>IF(ISBLANK(partije!O49),"",partije!O49)</f>
        <v/>
      </c>
      <c r="N333" s="154" t="str">
        <f>IF(ISBLANK(partije!P49),"",partije!P49)</f>
        <v/>
      </c>
      <c r="O333" s="154" t="str">
        <f>IF(ISBLANK(partije!Q49),"",partije!Q49)</f>
        <v/>
      </c>
      <c r="P333" s="156" t="str">
        <f>IF(ISBLANK(partije!R49),"",partije!R49)</f>
        <v/>
      </c>
      <c r="Q333" s="444" t="str">
        <f>IF(ISBLANK(partije!$D$49),"",partije!$D$49)</f>
        <v/>
      </c>
      <c r="R333" s="445" t="str">
        <f>IF(ISBLANK(partije!$E$49),"","sto "&amp;partije!$E$49)</f>
        <v/>
      </c>
      <c r="S333" s="93">
        <f>$S$11</f>
        <v>2</v>
      </c>
      <c r="T333" s="85">
        <f>$T$11</f>
        <v>4</v>
      </c>
    </row>
    <row r="334" spans="1:20" ht="13.5" customHeight="1">
      <c r="A334" s="97" t="str">
        <f>IF(ISBLANK(partije!D114),"",partije!D114)</f>
        <v/>
      </c>
      <c r="B334" s="98" t="str">
        <f>IF(ISBLANK(partije!E114),"",partije!E114)</f>
        <v/>
      </c>
      <c r="C334" s="152" t="str">
        <f>INDEX(D327:D330,MATCH(S334,A327:A330,0))</f>
        <v>bye</v>
      </c>
      <c r="D334" s="176" t="str">
        <f>INDEX(D327:D330,MATCH(T334,A327:A330,0))</f>
        <v>bye</v>
      </c>
      <c r="E334" s="153" t="str">
        <f>IF(ISBLANK(partije!J114),"",partije!J114)</f>
        <v/>
      </c>
      <c r="F334" s="153" t="str">
        <f>IF(ISBLANK(partije!K114),"",partije!K114)</f>
        <v/>
      </c>
      <c r="G334" s="581" t="str">
        <f>IF(ISBLANK(partije!L114),"",partije!L114)</f>
        <v/>
      </c>
      <c r="H334" s="581"/>
      <c r="I334" s="581" t="str">
        <f>IF(ISBLANK(partije!M114),"",partije!M114)</f>
        <v/>
      </c>
      <c r="J334" s="581"/>
      <c r="K334" s="581" t="str">
        <f>IF(ISBLANK(partije!N114),"",partije!N114)</f>
        <v/>
      </c>
      <c r="L334" s="581" t="str">
        <f>IF(ISBLANK(partije!M114),"",partije!M114)</f>
        <v/>
      </c>
      <c r="M334" s="155" t="str">
        <f>IF(ISBLANK(partije!O114),"",partije!O114)</f>
        <v/>
      </c>
      <c r="N334" s="154" t="str">
        <f>IF(ISBLANK(partije!P114),"",partije!P114)</f>
        <v/>
      </c>
      <c r="O334" s="154" t="str">
        <f>IF(ISBLANK(partije!Q114),"",partije!Q114)</f>
        <v/>
      </c>
      <c r="P334" s="156" t="str">
        <f>IF(ISBLANK(partije!R114),"",partije!R114)</f>
        <v/>
      </c>
      <c r="Q334" s="444" t="str">
        <f>IF(ISBLANK(partije!$D$114),"",partije!$D$114)</f>
        <v/>
      </c>
      <c r="R334" s="445" t="str">
        <f>IF(ISBLANK(partije!$E$114),"","sto "&amp;partije!$E$114)</f>
        <v/>
      </c>
      <c r="S334" s="93">
        <f>$S$12</f>
        <v>1</v>
      </c>
      <c r="T334" s="85">
        <f>$T$12</f>
        <v>2</v>
      </c>
    </row>
    <row r="335" spans="1:20" ht="13.5" customHeight="1">
      <c r="A335" s="97" t="str">
        <f>IF(ISBLANK(partije!D115),"",partije!D115)</f>
        <v/>
      </c>
      <c r="B335" s="98" t="str">
        <f>IF(ISBLANK(partije!E115),"",partije!E115)</f>
        <v/>
      </c>
      <c r="C335" s="152" t="str">
        <f>INDEX(D327:D330,MATCH(S335,A327:A330,0))</f>
        <v>bye</v>
      </c>
      <c r="D335" s="176" t="str">
        <f>INDEX(D327:D330,MATCH(T335,A327:A330,0))</f>
        <v>bye</v>
      </c>
      <c r="E335" s="153" t="str">
        <f>IF(ISBLANK(partije!J115),"",partije!J115)</f>
        <v/>
      </c>
      <c r="F335" s="153" t="str">
        <f>IF(ISBLANK(partije!K115),"",partije!K115)</f>
        <v/>
      </c>
      <c r="G335" s="581" t="str">
        <f>IF(ISBLANK(partije!L115),"",partije!L115)</f>
        <v/>
      </c>
      <c r="H335" s="581"/>
      <c r="I335" s="581" t="str">
        <f>IF(ISBLANK(partije!M115),"",partije!M115)</f>
        <v/>
      </c>
      <c r="J335" s="581"/>
      <c r="K335" s="581" t="str">
        <f>IF(ISBLANK(partije!N115),"",partije!N115)</f>
        <v/>
      </c>
      <c r="L335" s="581" t="str">
        <f>IF(ISBLANK(partije!M115),"",partije!M115)</f>
        <v/>
      </c>
      <c r="M335" s="155" t="str">
        <f>IF(ISBLANK(partije!O115),"",partije!O115)</f>
        <v/>
      </c>
      <c r="N335" s="154" t="str">
        <f>IF(ISBLANK(partije!P115),"",partije!P115)</f>
        <v/>
      </c>
      <c r="O335" s="154" t="str">
        <f>IF(ISBLANK(partije!Q115),"",partije!Q115)</f>
        <v/>
      </c>
      <c r="P335" s="156" t="str">
        <f>IF(ISBLANK(partije!R115),"",partije!R115)</f>
        <v/>
      </c>
      <c r="Q335" s="444" t="str">
        <f>IF(ISBLANK(partije!$D$115),"",partije!$D$115)</f>
        <v/>
      </c>
      <c r="R335" s="445" t="str">
        <f>IF(ISBLANK(partije!$E$115),"","sto "&amp;partije!$E$115)</f>
        <v/>
      </c>
      <c r="S335" s="93">
        <f>$S$13</f>
        <v>3</v>
      </c>
      <c r="T335" s="85">
        <f>$T$13</f>
        <v>4</v>
      </c>
    </row>
    <row r="336" spans="1:20" ht="13.5" customHeight="1">
      <c r="A336" s="97" t="str">
        <f>IF(ISBLANK(partije!D180),"",partije!D180)</f>
        <v/>
      </c>
      <c r="B336" s="98" t="str">
        <f>IF(ISBLANK(partije!E180),"",partije!E180)</f>
        <v/>
      </c>
      <c r="C336" s="152" t="str">
        <f>INDEX(D327:D330,MATCH(S336,A327:A330,0))</f>
        <v>bye</v>
      </c>
      <c r="D336" s="176" t="str">
        <f>INDEX(D327:D330,MATCH(T336,A327:A330,0))</f>
        <v>bye</v>
      </c>
      <c r="E336" s="153" t="str">
        <f>IF(ISBLANK(partije!J180),"",partije!J180)</f>
        <v/>
      </c>
      <c r="F336" s="153" t="str">
        <f>IF(ISBLANK(partije!K180),"",partije!K180)</f>
        <v/>
      </c>
      <c r="G336" s="581" t="str">
        <f>IF(ISBLANK(partije!L180),"",partije!L180)</f>
        <v/>
      </c>
      <c r="H336" s="581"/>
      <c r="I336" s="581" t="str">
        <f>IF(ISBLANK(partije!M180),"",partije!M180)</f>
        <v/>
      </c>
      <c r="J336" s="581"/>
      <c r="K336" s="581" t="str">
        <f>IF(ISBLANK(partije!N180),"",partije!N180)</f>
        <v/>
      </c>
      <c r="L336" s="581" t="str">
        <f>IF(ISBLANK(partije!M180),"",partije!M180)</f>
        <v/>
      </c>
      <c r="M336" s="155" t="str">
        <f>IF(ISBLANK(partije!O180),"",partije!O180)</f>
        <v/>
      </c>
      <c r="N336" s="154" t="str">
        <f>IF(ISBLANK(partije!P180),"",partije!P180)</f>
        <v/>
      </c>
      <c r="O336" s="154" t="str">
        <f>IF(ISBLANK(partije!Q180),"",partije!Q180)</f>
        <v/>
      </c>
      <c r="P336" s="156" t="str">
        <f>IF(ISBLANK(partije!R180),"",partije!R180)</f>
        <v/>
      </c>
      <c r="Q336" s="444" t="str">
        <f>IF(ISBLANK(partije!$D$180),"",partije!$D$180)</f>
        <v/>
      </c>
      <c r="R336" s="445" t="str">
        <f>IF(ISBLANK(partije!$E$180),"","sto "&amp;partije!$E$180)</f>
        <v/>
      </c>
      <c r="S336" s="93">
        <f>$S$14</f>
        <v>1</v>
      </c>
      <c r="T336" s="85">
        <f>$T$14</f>
        <v>4</v>
      </c>
    </row>
    <row r="337" spans="1:20" ht="13.5" customHeight="1">
      <c r="A337" s="99" t="str">
        <f>IF(ISBLANK(partije!D181),"",partije!D181)</f>
        <v/>
      </c>
      <c r="B337" s="100" t="str">
        <f>IF(ISBLANK(partije!E181),"",partije!E181)</f>
        <v/>
      </c>
      <c r="C337" s="157" t="str">
        <f>INDEX(D327:D330,MATCH(S337,A327:A330,0))</f>
        <v>bye</v>
      </c>
      <c r="D337" s="177" t="str">
        <f>INDEX(D327:D330,MATCH(T337,A327:A330,0))</f>
        <v>bye</v>
      </c>
      <c r="E337" s="158" t="str">
        <f>IF(ISBLANK(partije!J181),"",partije!J181)</f>
        <v/>
      </c>
      <c r="F337" s="158" t="str">
        <f>IF(ISBLANK(partije!K181),"",partije!K181)</f>
        <v/>
      </c>
      <c r="G337" s="571" t="str">
        <f>IF(ISBLANK(partije!L181),"",partije!L181)</f>
        <v/>
      </c>
      <c r="H337" s="571"/>
      <c r="I337" s="571" t="str">
        <f>IF(ISBLANK(partije!M181),"",partije!M181)</f>
        <v/>
      </c>
      <c r="J337" s="571"/>
      <c r="K337" s="571" t="str">
        <f>IF(ISBLANK(partije!N181),"",partije!N181)</f>
        <v/>
      </c>
      <c r="L337" s="571" t="str">
        <f>IF(ISBLANK(partije!M181),"",partije!M181)</f>
        <v/>
      </c>
      <c r="M337" s="160" t="str">
        <f>IF(ISBLANK(partije!O181),"",partije!O181)</f>
        <v/>
      </c>
      <c r="N337" s="159" t="str">
        <f>IF(ISBLANK(partije!P181),"",partije!P181)</f>
        <v/>
      </c>
      <c r="O337" s="159" t="str">
        <f>IF(ISBLANK(partije!Q181),"",partije!Q181)</f>
        <v/>
      </c>
      <c r="P337" s="161" t="str">
        <f>IF(ISBLANK(partije!R181),"",partije!R181)</f>
        <v/>
      </c>
      <c r="Q337" s="444" t="str">
        <f>IF(ISBLANK(partije!$D$181),"",partije!$D$181)</f>
        <v/>
      </c>
      <c r="R337" s="445" t="str">
        <f>IF(ISBLANK(partije!$E$181),"","sto "&amp;partije!$E$181)</f>
        <v/>
      </c>
      <c r="S337" s="94">
        <f>$S$15</f>
        <v>2</v>
      </c>
      <c r="T337" s="86">
        <f>$T$15</f>
        <v>3</v>
      </c>
    </row>
    <row r="339" spans="1:20" ht="13.5" customHeight="1">
      <c r="B339" s="12"/>
      <c r="C339" s="168"/>
      <c r="D339" s="145" t="s">
        <v>73</v>
      </c>
      <c r="E339" s="132"/>
      <c r="F339" s="132"/>
      <c r="G339" s="132"/>
      <c r="H339" s="132"/>
      <c r="I339" s="133"/>
      <c r="J339" s="133"/>
      <c r="K339" s="132"/>
      <c r="L339" s="132"/>
      <c r="M339" s="132"/>
      <c r="N339" s="134"/>
      <c r="O339" s="135"/>
      <c r="P339" s="132"/>
      <c r="Q339" s="13"/>
      <c r="R339" s="13"/>
    </row>
    <row r="340" spans="1:20" ht="13.5" customHeight="1">
      <c r="B340" s="208" t="s">
        <v>0</v>
      </c>
      <c r="C340" s="211"/>
      <c r="D340" s="172" t="s">
        <v>1</v>
      </c>
      <c r="E340" s="572">
        <v>1</v>
      </c>
      <c r="F340" s="572"/>
      <c r="G340" s="572">
        <v>2</v>
      </c>
      <c r="H340" s="572"/>
      <c r="I340" s="573">
        <v>3</v>
      </c>
      <c r="J340" s="573"/>
      <c r="K340" s="572">
        <v>4</v>
      </c>
      <c r="L340" s="572"/>
      <c r="M340" s="136" t="s">
        <v>2</v>
      </c>
      <c r="N340" s="136" t="s">
        <v>3</v>
      </c>
      <c r="O340" s="137" t="s">
        <v>7</v>
      </c>
      <c r="P340" s="138"/>
      <c r="Q340" s="49" t="s">
        <v>74</v>
      </c>
      <c r="R340" s="50"/>
    </row>
    <row r="341" spans="1:20" ht="13.5" customHeight="1">
      <c r="A341" s="81">
        <v>1</v>
      </c>
      <c r="B341" s="209">
        <v>251</v>
      </c>
      <c r="C341" s="212" t="str">
        <f>IF(ISNA(MATCH(B341,spisak!$F$4:$F$260,0)),"",INDEX(spisak!$C$4:$C$260,MATCH(B341,spisak!$F$4:$F$260,0)))</f>
        <v/>
      </c>
      <c r="D341" s="173" t="str">
        <f>IF(ISNA(MATCH(B341,spisak!$F$4:$F$260,0)),"bye",INDEX(spisak!$B$4:$B$260,MATCH(B341,spisak!$F$4:$F$260,0)))</f>
        <v>bye</v>
      </c>
      <c r="E341" s="139"/>
      <c r="F341" s="140"/>
      <c r="G341" s="574" t="str">
        <f t="array" ref="G341">INDEX(E346:E351,MATCH(D341&amp;D342,C346:C351&amp;D346:D351,0))&amp;"/"&amp;INDEX(F346:F351,MATCH(D341&amp;D342,C346:C351&amp;D346:D351,0))</f>
        <v>/</v>
      </c>
      <c r="H341" s="575"/>
      <c r="I341" s="574" t="str">
        <f t="array" ref="I341">INDEX(E346:E351,MATCH(D341&amp;D343,C346:C351&amp;D346:D351,0))&amp;"/"&amp;INDEX(F346:F351,MATCH(D341&amp;D343,C346:C351&amp;D346:D351,0))</f>
        <v>/</v>
      </c>
      <c r="J341" s="575"/>
      <c r="K341" s="574" t="str">
        <f t="array" ref="K341">INDEX(E346:E351,MATCH(D341&amp;D344,C346:C351&amp;D346:D351,0))&amp;"/"&amp;INDEX(F346:F351,MATCH(D341&amp;D344,C346:C351&amp;D346:D351,0))</f>
        <v>/</v>
      </c>
      <c r="L341" s="575"/>
      <c r="M341" s="141" t="str">
        <f>IF(ISBLANK(partije!$J$2),"",COUNTIFS(C346:C351,D341,E346:E351,3)+COUNTIFS(D346:D351,D341,F346:F351,3))</f>
        <v/>
      </c>
      <c r="N341" s="141" t="str">
        <f>IF(ISBLANK(partije!$J$2),"",COUNTIFS(C346:C351,D341,E346:E351,"&lt;3")+COUNTIFS(D346:D351,D341,F346:F351,"&lt;3"))</f>
        <v/>
      </c>
      <c r="O341" s="142"/>
      <c r="P341" s="131">
        <v>1</v>
      </c>
      <c r="Q341" s="88" t="e">
        <f>IF(ISBLANK(D341),"*",INDEX(D341:D344,MATCH(P341,O341:O344,0)))</f>
        <v>#N/A</v>
      </c>
      <c r="R341" s="89"/>
    </row>
    <row r="342" spans="1:20" ht="13.5" customHeight="1">
      <c r="A342" s="81">
        <v>2</v>
      </c>
      <c r="B342" s="209">
        <v>252</v>
      </c>
      <c r="C342" s="212" t="str">
        <f>IF(ISNA(MATCH(B342,spisak!$F$4:$F$260,0)),"",INDEX(spisak!$C$4:$C$260,MATCH(B342,spisak!$F$4:$F$260,0)))</f>
        <v/>
      </c>
      <c r="D342" s="173" t="str">
        <f>IF(ISNA(MATCH(B342,spisak!$F$4:$F$260,0)),"bye",INDEX(spisak!$B$4:$B$260,MATCH(B342,spisak!$F$4:$F$260,0)))</f>
        <v>bye</v>
      </c>
      <c r="E342" s="574" t="str">
        <f t="array" ref="E342">INDEX(F346:F351,MATCH(D341&amp;D342,C346:C351&amp;D346:D351,0))&amp;"/"&amp;INDEX(E346:E351,MATCH(D341&amp;D342,C346:C351&amp;D346:D351,0))</f>
        <v>/</v>
      </c>
      <c r="F342" s="575"/>
      <c r="G342" s="139"/>
      <c r="H342" s="140"/>
      <c r="I342" s="574" t="str">
        <f t="array" ref="I342">INDEX(E346:E351,MATCH(D342&amp;D343,C346:C351&amp;D346:D351,0))&amp;"/"&amp;INDEX(F346:F351,MATCH(D342&amp;D343,C346:C351&amp;D346:D351,0))</f>
        <v>/</v>
      </c>
      <c r="J342" s="575"/>
      <c r="K342" s="574" t="str">
        <f t="array" ref="K342">INDEX(E346:E351,MATCH(D342&amp;D344,C346:C351&amp;D346:D351,0))&amp;"/"&amp;INDEX(F346:F351,MATCH(D342&amp;D344,C346:C351&amp;D346:D351,0))</f>
        <v>/</v>
      </c>
      <c r="L342" s="575"/>
      <c r="M342" s="141" t="str">
        <f>IF(ISBLANK(partije!$J$2),"",COUNTIFS(C346:C351,D342,E346:E351,3)+COUNTIFS(D346:D351,D342,F346:F351,3))</f>
        <v/>
      </c>
      <c r="N342" s="141" t="str">
        <f>IF(ISBLANK(partije!$J$2),"",COUNTIFS(C346:C351,D342,E346:E351,"&lt;3")+COUNTIFS(D346:D351,D342,F346:F351,"&lt;3"))</f>
        <v/>
      </c>
      <c r="O342" s="142"/>
      <c r="P342" s="131">
        <v>2</v>
      </c>
      <c r="Q342" s="90" t="e">
        <f>IF(ISBLANK(D342),"*",INDEX(D341:D344,MATCH(P342,O341:O344,0)))</f>
        <v>#N/A</v>
      </c>
      <c r="R342" s="91"/>
    </row>
    <row r="343" spans="1:20" ht="13.5" customHeight="1">
      <c r="A343" s="81">
        <v>3</v>
      </c>
      <c r="B343" s="209">
        <v>253</v>
      </c>
      <c r="C343" s="212" t="str">
        <f>IF(ISNA(MATCH(B343,spisak!$F$4:$F$260,0)),"",INDEX(spisak!$C$4:$C$260,MATCH(B343,spisak!$F$4:$F$260,0)))</f>
        <v/>
      </c>
      <c r="D343" s="173" t="str">
        <f>IF(ISNA(MATCH(B343,spisak!$F$4:$F$260,0)),"bye",INDEX(spisak!$B$4:$B$260,MATCH(B343,spisak!$F$4:$F$260,0)))</f>
        <v>bye</v>
      </c>
      <c r="E343" s="574" t="str">
        <f t="array" ref="E343">INDEX(F346:F351,MATCH(D341&amp;D343,C346:C351&amp;D346:D351,0))&amp;"/"&amp;INDEX(E346:E351,MATCH(D341&amp;D343,C346:C351&amp;D346:D351,0))</f>
        <v>/</v>
      </c>
      <c r="F343" s="575"/>
      <c r="G343" s="574" t="str">
        <f t="array" ref="G343">INDEX(F346:F351,MATCH(D342&amp;D343,C346:C351&amp;D346:D351,0))&amp;"/"&amp;INDEX(E346:E351,MATCH(D342&amp;D343,C346:C351&amp;D346:D351,0))</f>
        <v>/</v>
      </c>
      <c r="H343" s="575"/>
      <c r="I343" s="139"/>
      <c r="J343" s="140"/>
      <c r="K343" s="574" t="str">
        <f t="array" ref="K343">INDEX(E346:E351,MATCH(D343&amp;D344,C346:C351&amp;D346:D351,0))&amp;"/"&amp;INDEX(F346:F351,MATCH(D343&amp;D344,C346:C351&amp;D346:D351,0))</f>
        <v>/</v>
      </c>
      <c r="L343" s="575"/>
      <c r="M343" s="141" t="str">
        <f>IF(ISBLANK(partije!$J$2),"",COUNTIFS(C346:C351,D343,E346:E351,3)+COUNTIFS(D346:D351,D343,F346:F351,3))</f>
        <v/>
      </c>
      <c r="N343" s="141" t="str">
        <f>IF(ISBLANK(partije!$J$2),"",COUNTIFS(C346:C351,D343,E346:E351,"&lt;3")+COUNTIFS(D346:D351,D343,F346:F351,"&lt;3"))</f>
        <v/>
      </c>
      <c r="O343" s="142"/>
      <c r="P343" s="131">
        <v>3</v>
      </c>
      <c r="Q343" s="90" t="e">
        <f>IF(ISBLANK(D343),"*",INDEX(D341:D344,MATCH(P343,O341:O344,0)))</f>
        <v>#N/A</v>
      </c>
      <c r="R343" s="91"/>
    </row>
    <row r="344" spans="1:20" ht="13.5" customHeight="1">
      <c r="A344" s="82">
        <v>4</v>
      </c>
      <c r="B344" s="210">
        <v>254</v>
      </c>
      <c r="C344" s="213" t="str">
        <f>IF(ISNA(MATCH(B344,spisak!$F$4:$F$260,0)),"",INDEX(spisak!$C$4:$C$260,MATCH(B344,spisak!$F$4:$F$260,0)))</f>
        <v/>
      </c>
      <c r="D344" s="174" t="str">
        <f>IF(ISNA(MATCH(B344,spisak!$F$4:$F$260,0)),"bye",INDEX(spisak!$B$4:$B$260,MATCH(B344,spisak!$F$4:$F$260,0)))</f>
        <v>bye</v>
      </c>
      <c r="E344" s="576" t="str">
        <f t="array" ref="E344">INDEX(F346:F351,MATCH(D341&amp;D344,C346:C351&amp;D346:D351,0))&amp;"/"&amp;INDEX(E346:E351,MATCH(D341&amp;D344,C346:C351&amp;D346:D351,0))</f>
        <v>/</v>
      </c>
      <c r="F344" s="577"/>
      <c r="G344" s="576" t="str">
        <f t="array" ref="G344">INDEX(F346:F351,MATCH(D342&amp;D344,C346:C351&amp;D346:D351,0))&amp;"/"&amp;INDEX(E346:E351,MATCH(D342&amp;D344,C346:C351&amp;D346:D351,0))</f>
        <v>/</v>
      </c>
      <c r="H344" s="577"/>
      <c r="I344" s="576" t="str">
        <f t="array" ref="I344">INDEX(F346:F351,MATCH(D343&amp;D344,C346:C351&amp;D346:D351,0))&amp;"/"&amp;INDEX(E346:E351,MATCH(D343&amp;D344,C346:C351&amp;D346:D351,0))</f>
        <v>/</v>
      </c>
      <c r="J344" s="577"/>
      <c r="K344" s="139"/>
      <c r="L344" s="140"/>
      <c r="M344" s="143" t="str">
        <f>IF(ISBLANK(partije!$J$2),"",COUNTIFS(C346:C351,D344,E346:E351,3)+COUNTIFS(D346:D351,D344,F346:F351,3))</f>
        <v/>
      </c>
      <c r="N344" s="143" t="str">
        <f>IF(ISBLANK(partije!$J$2),"",COUNTIFS(C346:C351,D344,E346:E351,"&lt;3")+COUNTIFS(D346:D351,D344,F346:F351,"&lt;3"))</f>
        <v/>
      </c>
      <c r="O344" s="144"/>
      <c r="P344" s="131">
        <v>4</v>
      </c>
      <c r="Q344" s="90" t="e">
        <f>IF(ISBLANK(D344),"*",INDEX(D341:D344,MATCH(P344,O341:O344,0)))</f>
        <v>#N/A</v>
      </c>
      <c r="R344" s="91"/>
    </row>
    <row r="345" spans="1:20" ht="13.5" customHeight="1">
      <c r="A345" s="567"/>
      <c r="B345" s="567"/>
      <c r="C345" s="169"/>
      <c r="E345" s="568" t="s">
        <v>10</v>
      </c>
      <c r="F345" s="568"/>
      <c r="G345" s="569" t="s">
        <v>11</v>
      </c>
      <c r="H345" s="569"/>
      <c r="I345" s="570" t="s">
        <v>4</v>
      </c>
      <c r="J345" s="570"/>
      <c r="K345" s="578" t="s">
        <v>12</v>
      </c>
      <c r="L345" s="578"/>
      <c r="M345" s="197" t="s">
        <v>5</v>
      </c>
      <c r="N345" s="197" t="s">
        <v>6</v>
      </c>
      <c r="O345" s="198" t="s">
        <v>8</v>
      </c>
      <c r="P345" s="199" t="s">
        <v>9</v>
      </c>
      <c r="Q345" s="13"/>
      <c r="R345" s="13"/>
      <c r="S345" s="579" t="s">
        <v>125</v>
      </c>
      <c r="T345" s="579"/>
    </row>
    <row r="346" spans="1:20" ht="13.5" customHeight="1">
      <c r="A346" s="95" t="str">
        <f>IF(ISBLANK(partije!D50),"",partije!D50)</f>
        <v/>
      </c>
      <c r="B346" s="96" t="str">
        <f>IF(ISBLANK(partije!E50),"",partije!E50)</f>
        <v/>
      </c>
      <c r="C346" s="147" t="str">
        <f>INDEX(D341:D344,MATCH(S346,A341:A344,0))</f>
        <v>bye</v>
      </c>
      <c r="D346" s="175" t="str">
        <f>INDEX(D341:D344,MATCH(T346,A341:A344,0))</f>
        <v>bye</v>
      </c>
      <c r="E346" s="148" t="str">
        <f>IF(ISBLANK(partije!J50),"",partije!J50)</f>
        <v/>
      </c>
      <c r="F346" s="148" t="str">
        <f>IF(ISBLANK(partije!K50),"",partije!K50)</f>
        <v/>
      </c>
      <c r="G346" s="580" t="str">
        <f>IF(ISBLANK(partije!L50),"",partije!L50)</f>
        <v/>
      </c>
      <c r="H346" s="580"/>
      <c r="I346" s="580" t="str">
        <f>IF(ISBLANK(partije!M50),"",partije!M50)</f>
        <v/>
      </c>
      <c r="J346" s="580"/>
      <c r="K346" s="580" t="str">
        <f>IF(ISBLANK(partije!N50),"",partije!N50)</f>
        <v/>
      </c>
      <c r="L346" s="580" t="str">
        <f>IF(ISBLANK(partije!M50),"",partije!M50)</f>
        <v/>
      </c>
      <c r="M346" s="150" t="str">
        <f>IF(ISBLANK(partije!O50),"",partije!O50)</f>
        <v/>
      </c>
      <c r="N346" s="149" t="str">
        <f>IF(ISBLANK(partije!P50),"",partije!P50)</f>
        <v/>
      </c>
      <c r="O346" s="149" t="str">
        <f>IF(ISBLANK(partije!Q50),"",partije!Q50)</f>
        <v/>
      </c>
      <c r="P346" s="151" t="str">
        <f>IF(ISBLANK(partije!R50),"",partije!R50)</f>
        <v/>
      </c>
      <c r="Q346" s="444" t="str">
        <f>IF(ISBLANK(partije!$D$50),"",partije!$D$50)</f>
        <v/>
      </c>
      <c r="R346" s="445" t="str">
        <f>IF(ISBLANK(partije!$E$50),"","sto "&amp;partije!$E$50)</f>
        <v/>
      </c>
      <c r="S346" s="92">
        <f>$S$10</f>
        <v>1</v>
      </c>
      <c r="T346" s="84">
        <f>$T$10</f>
        <v>3</v>
      </c>
    </row>
    <row r="347" spans="1:20" ht="13.5" customHeight="1">
      <c r="A347" s="97" t="str">
        <f>IF(ISBLANK(partije!D51),"",partije!D51)</f>
        <v/>
      </c>
      <c r="B347" s="98" t="str">
        <f>IF(ISBLANK(partije!E51),"",partije!E51)</f>
        <v/>
      </c>
      <c r="C347" s="152" t="str">
        <f>INDEX(D341:D344,MATCH(S347,A341:A344,0))</f>
        <v>bye</v>
      </c>
      <c r="D347" s="176" t="str">
        <f>INDEX(D341:D344,MATCH(T347,A341:A344,0))</f>
        <v>bye</v>
      </c>
      <c r="E347" s="153" t="str">
        <f>IF(ISBLANK(partije!J51),"",partije!J51)</f>
        <v/>
      </c>
      <c r="F347" s="153" t="str">
        <f>IF(ISBLANK(partije!K51),"",partije!K51)</f>
        <v/>
      </c>
      <c r="G347" s="581" t="str">
        <f>IF(ISBLANK(partije!L51),"",partije!L51)</f>
        <v/>
      </c>
      <c r="H347" s="581"/>
      <c r="I347" s="581" t="str">
        <f>IF(ISBLANK(partije!M51),"",partije!M51)</f>
        <v/>
      </c>
      <c r="J347" s="581"/>
      <c r="K347" s="581" t="str">
        <f>IF(ISBLANK(partije!N51),"",partije!N51)</f>
        <v/>
      </c>
      <c r="L347" s="581" t="str">
        <f>IF(ISBLANK(partije!M51),"",partije!M51)</f>
        <v/>
      </c>
      <c r="M347" s="155" t="str">
        <f>IF(ISBLANK(partije!O51),"",partije!O51)</f>
        <v/>
      </c>
      <c r="N347" s="154" t="str">
        <f>IF(ISBLANK(partije!P51),"",partije!P51)</f>
        <v/>
      </c>
      <c r="O347" s="154" t="str">
        <f>IF(ISBLANK(partije!Q51),"",partije!Q51)</f>
        <v/>
      </c>
      <c r="P347" s="156" t="str">
        <f>IF(ISBLANK(partije!R51),"",partije!R51)</f>
        <v/>
      </c>
      <c r="Q347" s="444" t="str">
        <f>IF(ISBLANK(partije!$D$51),"",partije!$D$51)</f>
        <v/>
      </c>
      <c r="R347" s="445" t="str">
        <f>IF(ISBLANK(partije!$E$51),"","sto "&amp;partije!$E$51)</f>
        <v/>
      </c>
      <c r="S347" s="93">
        <f>$S$11</f>
        <v>2</v>
      </c>
      <c r="T347" s="85">
        <f>$T$11</f>
        <v>4</v>
      </c>
    </row>
    <row r="348" spans="1:20" ht="13.5" customHeight="1">
      <c r="A348" s="97" t="str">
        <f>IF(ISBLANK(partije!D116),"",partije!D116)</f>
        <v/>
      </c>
      <c r="B348" s="98" t="str">
        <f>IF(ISBLANK(partije!E116),"",partije!E116)</f>
        <v/>
      </c>
      <c r="C348" s="152" t="str">
        <f>INDEX(D341:D344,MATCH(S348,A341:A344,0))</f>
        <v>bye</v>
      </c>
      <c r="D348" s="176" t="str">
        <f>INDEX(D341:D344,MATCH(T348,A341:A344,0))</f>
        <v>bye</v>
      </c>
      <c r="E348" s="153" t="str">
        <f>IF(ISBLANK(partije!J116),"",partije!J116)</f>
        <v/>
      </c>
      <c r="F348" s="153" t="str">
        <f>IF(ISBLANK(partije!K116),"",partije!K116)</f>
        <v/>
      </c>
      <c r="G348" s="581" t="str">
        <f>IF(ISBLANK(partije!L116),"",partije!L116)</f>
        <v/>
      </c>
      <c r="H348" s="581"/>
      <c r="I348" s="581" t="str">
        <f>IF(ISBLANK(partije!M116),"",partije!M116)</f>
        <v/>
      </c>
      <c r="J348" s="581"/>
      <c r="K348" s="581" t="str">
        <f>IF(ISBLANK(partije!N116),"",partije!N116)</f>
        <v/>
      </c>
      <c r="L348" s="581" t="str">
        <f>IF(ISBLANK(partije!M116),"",partije!M116)</f>
        <v/>
      </c>
      <c r="M348" s="155" t="str">
        <f>IF(ISBLANK(partije!O116),"",partije!O116)</f>
        <v/>
      </c>
      <c r="N348" s="154" t="str">
        <f>IF(ISBLANK(partije!P116),"",partije!P116)</f>
        <v/>
      </c>
      <c r="O348" s="154" t="str">
        <f>IF(ISBLANK(partije!Q116),"",partije!Q116)</f>
        <v/>
      </c>
      <c r="P348" s="156" t="str">
        <f>IF(ISBLANK(partije!R116),"",partije!R116)</f>
        <v/>
      </c>
      <c r="Q348" s="444" t="str">
        <f>IF(ISBLANK(partije!$D$116),"",partije!$D$116)</f>
        <v/>
      </c>
      <c r="R348" s="445" t="str">
        <f>IF(ISBLANK(partije!$E$116),"","sto "&amp;partije!$E$116)</f>
        <v/>
      </c>
      <c r="S348" s="93">
        <f>$S$12</f>
        <v>1</v>
      </c>
      <c r="T348" s="85">
        <f>$T$12</f>
        <v>2</v>
      </c>
    </row>
    <row r="349" spans="1:20" ht="13.5" customHeight="1">
      <c r="A349" s="97" t="str">
        <f>IF(ISBLANK(partije!D117),"",partije!D117)</f>
        <v/>
      </c>
      <c r="B349" s="98" t="str">
        <f>IF(ISBLANK(partije!E117),"",partije!E117)</f>
        <v/>
      </c>
      <c r="C349" s="152" t="str">
        <f>INDEX(D341:D344,MATCH(S349,A341:A344,0))</f>
        <v>bye</v>
      </c>
      <c r="D349" s="176" t="str">
        <f>INDEX(D341:D344,MATCH(T349,A341:A344,0))</f>
        <v>bye</v>
      </c>
      <c r="E349" s="153" t="str">
        <f>IF(ISBLANK(partije!J117),"",partije!J117)</f>
        <v/>
      </c>
      <c r="F349" s="153" t="str">
        <f>IF(ISBLANK(partije!K117),"",partije!K117)</f>
        <v/>
      </c>
      <c r="G349" s="581" t="str">
        <f>IF(ISBLANK(partije!L117),"",partije!L117)</f>
        <v/>
      </c>
      <c r="H349" s="581"/>
      <c r="I349" s="581" t="str">
        <f>IF(ISBLANK(partije!M117),"",partije!M117)</f>
        <v/>
      </c>
      <c r="J349" s="581"/>
      <c r="K349" s="581" t="str">
        <f>IF(ISBLANK(partije!N117),"",partije!N117)</f>
        <v/>
      </c>
      <c r="L349" s="581" t="str">
        <f>IF(ISBLANK(partije!M117),"",partije!M117)</f>
        <v/>
      </c>
      <c r="M349" s="155" t="str">
        <f>IF(ISBLANK(partije!O117),"",partije!O117)</f>
        <v/>
      </c>
      <c r="N349" s="154" t="str">
        <f>IF(ISBLANK(partije!P117),"",partije!P117)</f>
        <v/>
      </c>
      <c r="O349" s="154" t="str">
        <f>IF(ISBLANK(partije!Q117),"",partije!Q117)</f>
        <v/>
      </c>
      <c r="P349" s="156" t="str">
        <f>IF(ISBLANK(partije!R117),"",partije!R117)</f>
        <v/>
      </c>
      <c r="Q349" s="444" t="str">
        <f>IF(ISBLANK(partije!$D$117),"",partije!$D$117)</f>
        <v/>
      </c>
      <c r="R349" s="445" t="str">
        <f>IF(ISBLANK(partije!$E$117),"","sto "&amp;partije!$E$117)</f>
        <v/>
      </c>
      <c r="S349" s="93">
        <f>$S$13</f>
        <v>3</v>
      </c>
      <c r="T349" s="85">
        <f>$T$13</f>
        <v>4</v>
      </c>
    </row>
    <row r="350" spans="1:20" ht="13.5" customHeight="1">
      <c r="A350" s="97" t="str">
        <f>IF(ISBLANK(partije!D182),"",partije!D182)</f>
        <v/>
      </c>
      <c r="B350" s="98" t="str">
        <f>IF(ISBLANK(partije!E182),"",partije!E182)</f>
        <v/>
      </c>
      <c r="C350" s="152" t="str">
        <f>INDEX(D341:D344,MATCH(S350,A341:A344,0))</f>
        <v>bye</v>
      </c>
      <c r="D350" s="176" t="str">
        <f>INDEX(D341:D344,MATCH(T350,A341:A344,0))</f>
        <v>bye</v>
      </c>
      <c r="E350" s="153" t="str">
        <f>IF(ISBLANK(partije!M182),"",partije!J182)</f>
        <v/>
      </c>
      <c r="F350" s="153" t="str">
        <f>IF(ISBLANK(partije!N182),"",partije!K182)</f>
        <v/>
      </c>
      <c r="G350" s="581" t="str">
        <f>IF(ISBLANK(partije!O182),"",partije!L182)</f>
        <v/>
      </c>
      <c r="H350" s="581"/>
      <c r="I350" s="581" t="str">
        <f>IF(ISBLANK(partije!M182),"",partije!M182)</f>
        <v/>
      </c>
      <c r="J350" s="581"/>
      <c r="K350" s="581" t="str">
        <f>IF(ISBLANK(partije!N182),"",partije!N182)</f>
        <v/>
      </c>
      <c r="L350" s="581" t="str">
        <f>IF(ISBLANK(partije!P182),"",partije!M182)</f>
        <v/>
      </c>
      <c r="M350" s="155" t="str">
        <f>IF(ISBLANK(partije!O182),"",partije!O182)</f>
        <v/>
      </c>
      <c r="N350" s="154" t="str">
        <f>IF(ISBLANK(partije!P182),"",partije!P182)</f>
        <v/>
      </c>
      <c r="O350" s="154" t="str">
        <f>IF(ISBLANK(partije!Q182),"",partije!Q182)</f>
        <v/>
      </c>
      <c r="P350" s="156" t="str">
        <f>IF(ISBLANK(partije!R182),"",partije!R182)</f>
        <v/>
      </c>
      <c r="Q350" s="444" t="str">
        <f>IF(ISBLANK(partije!$D$182),"",partije!$D$182)</f>
        <v/>
      </c>
      <c r="R350" s="445" t="str">
        <f>IF(ISBLANK(partije!$E$182),"","sto "&amp;partije!$E$182)</f>
        <v/>
      </c>
      <c r="S350" s="93">
        <f>$S$14</f>
        <v>1</v>
      </c>
      <c r="T350" s="85">
        <f>$T$14</f>
        <v>4</v>
      </c>
    </row>
    <row r="351" spans="1:20" ht="13.5" customHeight="1">
      <c r="A351" s="99" t="str">
        <f>IF(ISBLANK(partije!D183),"",partije!D183)</f>
        <v/>
      </c>
      <c r="B351" s="100" t="str">
        <f>IF(ISBLANK(partije!E183),"",partije!E183)</f>
        <v/>
      </c>
      <c r="C351" s="157" t="str">
        <f>INDEX(D341:D344,MATCH(S351,A341:A344,0))</f>
        <v>bye</v>
      </c>
      <c r="D351" s="177" t="str">
        <f>INDEX(D341:D344,MATCH(T351,A341:A344,0))</f>
        <v>bye</v>
      </c>
      <c r="E351" s="158" t="str">
        <f>IF(ISBLANK(partije!J183),"",partije!J183)</f>
        <v/>
      </c>
      <c r="F351" s="158" t="str">
        <f>IF(ISBLANK(partije!K183),"",partije!K183)</f>
        <v/>
      </c>
      <c r="G351" s="571" t="str">
        <f>IF(ISBLANK(partije!L183),"",partije!L183)</f>
        <v/>
      </c>
      <c r="H351" s="571"/>
      <c r="I351" s="571" t="str">
        <f>IF(ISBLANK(partije!M183),"",partije!M183)</f>
        <v/>
      </c>
      <c r="J351" s="571"/>
      <c r="K351" s="571" t="str">
        <f>IF(ISBLANK(partije!N183),"",partije!N183)</f>
        <v/>
      </c>
      <c r="L351" s="571" t="str">
        <f>IF(ISBLANK(partije!M183),"",partije!M183)</f>
        <v/>
      </c>
      <c r="M351" s="160" t="str">
        <f>IF(ISBLANK(partije!O183),"",partije!O183)</f>
        <v/>
      </c>
      <c r="N351" s="159" t="str">
        <f>IF(ISBLANK(partije!P183),"",partije!P183)</f>
        <v/>
      </c>
      <c r="O351" s="159" t="str">
        <f>IF(ISBLANK(partije!Q183),"",partije!Q183)</f>
        <v/>
      </c>
      <c r="P351" s="161" t="str">
        <f>IF(ISBLANK(partije!R183),"",partije!R183)</f>
        <v/>
      </c>
      <c r="Q351" s="444" t="str">
        <f>IF(ISBLANK(partije!$D$183),"",partije!$D$183)</f>
        <v/>
      </c>
      <c r="R351" s="445" t="str">
        <f>IF(ISBLANK(partije!$E$183),"","sto "&amp;partije!$E$183)</f>
        <v/>
      </c>
      <c r="S351" s="94">
        <f>$S$15</f>
        <v>2</v>
      </c>
      <c r="T351" s="86">
        <f>$T$15</f>
        <v>3</v>
      </c>
    </row>
    <row r="353" spans="1:20" ht="13.5" customHeight="1">
      <c r="B353" s="12"/>
      <c r="C353" s="168"/>
      <c r="D353" s="145" t="s">
        <v>75</v>
      </c>
      <c r="E353" s="132"/>
      <c r="F353" s="132"/>
      <c r="G353" s="132"/>
      <c r="H353" s="132"/>
      <c r="I353" s="133"/>
      <c r="J353" s="133"/>
      <c r="K353" s="132"/>
      <c r="L353" s="132"/>
      <c r="M353" s="132"/>
      <c r="N353" s="134"/>
      <c r="O353" s="135"/>
      <c r="P353" s="132"/>
      <c r="Q353" s="13"/>
      <c r="R353" s="13"/>
    </row>
    <row r="354" spans="1:20" ht="13.5" customHeight="1">
      <c r="B354" s="208" t="s">
        <v>0</v>
      </c>
      <c r="C354" s="211"/>
      <c r="D354" s="172" t="s">
        <v>1</v>
      </c>
      <c r="E354" s="572">
        <v>1</v>
      </c>
      <c r="F354" s="572"/>
      <c r="G354" s="572">
        <v>2</v>
      </c>
      <c r="H354" s="572"/>
      <c r="I354" s="573">
        <v>3</v>
      </c>
      <c r="J354" s="573"/>
      <c r="K354" s="572">
        <v>4</v>
      </c>
      <c r="L354" s="572"/>
      <c r="M354" s="136" t="s">
        <v>2</v>
      </c>
      <c r="N354" s="136" t="s">
        <v>3</v>
      </c>
      <c r="O354" s="137" t="s">
        <v>7</v>
      </c>
      <c r="P354" s="138"/>
      <c r="Q354" s="49" t="s">
        <v>76</v>
      </c>
      <c r="R354" s="50"/>
    </row>
    <row r="355" spans="1:20" ht="13.5" customHeight="1">
      <c r="A355" s="81">
        <v>1</v>
      </c>
      <c r="B355" s="209">
        <v>261</v>
      </c>
      <c r="C355" s="212" t="str">
        <f>IF(ISNA(MATCH(B355,spisak!$F$4:$F$260,0)),"",INDEX(spisak!$C$4:$C$260,MATCH(B355,spisak!$F$4:$F$260,0)))</f>
        <v/>
      </c>
      <c r="D355" s="173" t="str">
        <f>IF(ISNA(MATCH(B355,spisak!$F$4:$F$260,0)),"bye",INDEX(spisak!$B$4:$B$260,MATCH(B355,spisak!$F$4:$F$260,0)))</f>
        <v>bye</v>
      </c>
      <c r="E355" s="139"/>
      <c r="F355" s="140"/>
      <c r="G355" s="574" t="str">
        <f t="array" ref="G355">INDEX(E360:E365,MATCH(D355&amp;D356,C360:C365&amp;D360:D365,0))&amp;"/"&amp;INDEX(F360:F365,MATCH(D355&amp;D356,C360:C365&amp;D360:D365,0))</f>
        <v>/</v>
      </c>
      <c r="H355" s="575"/>
      <c r="I355" s="574" t="str">
        <f t="array" ref="I355">INDEX(E360:E365,MATCH(D355&amp;D357,C360:C365&amp;D360:D365,0))&amp;"/"&amp;INDEX(F360:F365,MATCH(D355&amp;D357,C360:C365&amp;D360:D365,0))</f>
        <v>/</v>
      </c>
      <c r="J355" s="575"/>
      <c r="K355" s="574" t="str">
        <f t="array" ref="K355">INDEX(E360:E365,MATCH(D355&amp;D358,C360:C365&amp;D360:D365,0))&amp;"/"&amp;INDEX(F360:F365,MATCH(D355&amp;D358,C360:C365&amp;D360:D365,0))</f>
        <v>/</v>
      </c>
      <c r="L355" s="575"/>
      <c r="M355" s="141" t="str">
        <f>IF(ISBLANK(partije!$J$2),"",COUNTIFS(C360:C365,D355,E360:E365,3)+COUNTIFS(D360:D365,D355,F360:F365,3))</f>
        <v/>
      </c>
      <c r="N355" s="141" t="str">
        <f>IF(ISBLANK(partije!$J$2),"",COUNTIFS(C360:C365,D355,E360:E365,"&lt;3")+COUNTIFS(D360:D365,D355,F360:F365,"&lt;3"))</f>
        <v/>
      </c>
      <c r="O355" s="142"/>
      <c r="P355" s="131">
        <v>1</v>
      </c>
      <c r="Q355" s="88" t="e">
        <f>IF(ISBLANK(D355),"*",INDEX(D355:D358,MATCH(P355,O355:O358,0)))</f>
        <v>#N/A</v>
      </c>
      <c r="R355" s="89"/>
    </row>
    <row r="356" spans="1:20" ht="13.5" customHeight="1">
      <c r="A356" s="81">
        <v>2</v>
      </c>
      <c r="B356" s="209">
        <v>262</v>
      </c>
      <c r="C356" s="212" t="str">
        <f>IF(ISNA(MATCH(B356,spisak!$F$4:$F$260,0)),"",INDEX(spisak!$C$4:$C$260,MATCH(B356,spisak!$F$4:$F$260,0)))</f>
        <v/>
      </c>
      <c r="D356" s="173" t="str">
        <f>IF(ISNA(MATCH(B356,spisak!$F$4:$F$260,0)),"bye",INDEX(spisak!$B$4:$B$260,MATCH(B356,spisak!$F$4:$F$260,0)))</f>
        <v>bye</v>
      </c>
      <c r="E356" s="574" t="str">
        <f t="array" ref="E356">INDEX(F360:F365,MATCH(D355&amp;D356,C360:C365&amp;D360:D365,0))&amp;"/"&amp;INDEX(E360:E365,MATCH(D355&amp;D356,C360:C365&amp;D360:D365,0))</f>
        <v>/</v>
      </c>
      <c r="F356" s="575"/>
      <c r="G356" s="139"/>
      <c r="H356" s="140"/>
      <c r="I356" s="574" t="str">
        <f t="array" ref="I356">INDEX(E360:E365,MATCH(D356&amp;D357,C360:C365&amp;D360:D365,0))&amp;"/"&amp;INDEX(F360:F365,MATCH(D356&amp;D357,C360:C365&amp;D360:D365,0))</f>
        <v>/</v>
      </c>
      <c r="J356" s="575"/>
      <c r="K356" s="574" t="str">
        <f t="array" ref="K356">INDEX(E360:E365,MATCH(D356&amp;D358,C360:C365&amp;D360:D365,0))&amp;"/"&amp;INDEX(F360:F365,MATCH(D356&amp;D358,C360:C365&amp;D360:D365,0))</f>
        <v>/</v>
      </c>
      <c r="L356" s="575"/>
      <c r="M356" s="141" t="str">
        <f>IF(ISBLANK(partije!$J$2),"",COUNTIFS(C360:C365,D356,E360:E365,3)+COUNTIFS(D360:D365,D356,F360:F365,3))</f>
        <v/>
      </c>
      <c r="N356" s="141" t="str">
        <f>IF(ISBLANK(partije!$J$2),"",COUNTIFS(C360:C365,D356,E360:E365,"&lt;3")+COUNTIFS(D360:D365,D356,F360:F365,"&lt;3"))</f>
        <v/>
      </c>
      <c r="O356" s="142"/>
      <c r="P356" s="131">
        <v>2</v>
      </c>
      <c r="Q356" s="90" t="e">
        <f>IF(ISBLANK(D356),"*",INDEX(D355:D358,MATCH(P356,O355:O358,0)))</f>
        <v>#N/A</v>
      </c>
      <c r="R356" s="91"/>
    </row>
    <row r="357" spans="1:20" ht="13.5" customHeight="1">
      <c r="A357" s="81">
        <v>3</v>
      </c>
      <c r="B357" s="209">
        <v>263</v>
      </c>
      <c r="C357" s="212" t="str">
        <f>IF(ISNA(MATCH(B357,spisak!$F$4:$F$260,0)),"",INDEX(spisak!$C$4:$C$260,MATCH(B357,spisak!$F$4:$F$260,0)))</f>
        <v/>
      </c>
      <c r="D357" s="173" t="str">
        <f>IF(ISNA(MATCH(B357,spisak!$F$4:$F$260,0)),"bye",INDEX(spisak!$B$4:$B$260,MATCH(B357,spisak!$F$4:$F$260,0)))</f>
        <v>bye</v>
      </c>
      <c r="E357" s="574" t="str">
        <f t="array" ref="E357">INDEX(F360:F365,MATCH(D355&amp;D357,C360:C365&amp;D360:D365,0))&amp;"/"&amp;INDEX(E360:E365,MATCH(D355&amp;D357,C360:C365&amp;D360:D365,0))</f>
        <v>/</v>
      </c>
      <c r="F357" s="575"/>
      <c r="G357" s="574" t="str">
        <f t="array" ref="G357">INDEX(F360:F365,MATCH(D356&amp;D357,C360:C365&amp;D360:D365,0))&amp;"/"&amp;INDEX(E360:E365,MATCH(D356&amp;D357,C360:C365&amp;D360:D365,0))</f>
        <v>/</v>
      </c>
      <c r="H357" s="575"/>
      <c r="I357" s="139"/>
      <c r="J357" s="140"/>
      <c r="K357" s="574" t="str">
        <f t="array" ref="K357">INDEX(E360:E365,MATCH(D357&amp;D358,C360:C365&amp;D360:D365,0))&amp;"/"&amp;INDEX(F360:F365,MATCH(D357&amp;D358,C360:C365&amp;D360:D365,0))</f>
        <v>/</v>
      </c>
      <c r="L357" s="575"/>
      <c r="M357" s="141" t="str">
        <f>IF(ISBLANK(partije!$J$2),"",COUNTIFS(C360:C365,D357,E360:E365,3)+COUNTIFS(D360:D365,D357,F360:F365,3))</f>
        <v/>
      </c>
      <c r="N357" s="141" t="str">
        <f>IF(ISBLANK(partije!$J$2),"",COUNTIFS(C360:C365,D357,E360:E365,"&lt;3")+COUNTIFS(D360:D365,D357,F360:F365,"&lt;3"))</f>
        <v/>
      </c>
      <c r="O357" s="142"/>
      <c r="P357" s="131">
        <v>3</v>
      </c>
      <c r="Q357" s="90" t="e">
        <f>IF(ISBLANK(D357),"*",INDEX(D355:D358,MATCH(P357,O355:O358,0)))</f>
        <v>#N/A</v>
      </c>
      <c r="R357" s="91"/>
    </row>
    <row r="358" spans="1:20" ht="13.5" customHeight="1">
      <c r="A358" s="82">
        <v>4</v>
      </c>
      <c r="B358" s="210">
        <v>264</v>
      </c>
      <c r="C358" s="213" t="str">
        <f>IF(ISNA(MATCH(B358,spisak!$F$4:$F$260,0)),"",INDEX(spisak!$C$4:$C$260,MATCH(B358,spisak!$F$4:$F$260,0)))</f>
        <v/>
      </c>
      <c r="D358" s="174" t="str">
        <f>IF(ISNA(MATCH(B358,spisak!$F$4:$F$260,0)),"bye",INDEX(spisak!$B$4:$B$260,MATCH(B358,spisak!$F$4:$F$260,0)))</f>
        <v>bye</v>
      </c>
      <c r="E358" s="576" t="str">
        <f t="array" ref="E358">INDEX(F360:F365,MATCH(D355&amp;D358,C360:C365&amp;D360:D365,0))&amp;"/"&amp;INDEX(E360:E365,MATCH(D355&amp;D358,C360:C365&amp;D360:D365,0))</f>
        <v>/</v>
      </c>
      <c r="F358" s="577"/>
      <c r="G358" s="576" t="str">
        <f t="array" ref="G358">INDEX(F360:F365,MATCH(D356&amp;D358,C360:C365&amp;D360:D365,0))&amp;"/"&amp;INDEX(E360:E365,MATCH(D356&amp;D358,C360:C365&amp;D360:D365,0))</f>
        <v>/</v>
      </c>
      <c r="H358" s="577"/>
      <c r="I358" s="576" t="str">
        <f t="array" ref="I358">INDEX(F360:F365,MATCH(D357&amp;D358,C360:C365&amp;D360:D365,0))&amp;"/"&amp;INDEX(E360:E365,MATCH(D357&amp;D358,C360:C365&amp;D360:D365,0))</f>
        <v>/</v>
      </c>
      <c r="J358" s="577"/>
      <c r="K358" s="139"/>
      <c r="L358" s="140"/>
      <c r="M358" s="143" t="str">
        <f>IF(ISBLANK(partije!$J$2),"",COUNTIFS(C360:C365,D358,E360:E365,3)+COUNTIFS(D360:D365,D358,F360:F365,3))</f>
        <v/>
      </c>
      <c r="N358" s="143" t="str">
        <f>IF(ISBLANK(partije!$J$2),"",COUNTIFS(C360:C365,D358,E360:E365,"&lt;3")+COUNTIFS(D360:D365,D358,F360:F365,"&lt;3"))</f>
        <v/>
      </c>
      <c r="O358" s="144"/>
      <c r="P358" s="131">
        <v>4</v>
      </c>
      <c r="Q358" s="90" t="e">
        <f>IF(ISBLANK(D358),"*",INDEX(D355:D358,MATCH(P358,O355:O358,0)))</f>
        <v>#N/A</v>
      </c>
      <c r="R358" s="91"/>
    </row>
    <row r="359" spans="1:20" ht="13.5" customHeight="1">
      <c r="A359" s="567"/>
      <c r="B359" s="567"/>
      <c r="C359" s="169"/>
      <c r="E359" s="568" t="s">
        <v>10</v>
      </c>
      <c r="F359" s="568"/>
      <c r="G359" s="569" t="s">
        <v>11</v>
      </c>
      <c r="H359" s="569"/>
      <c r="I359" s="570" t="s">
        <v>4</v>
      </c>
      <c r="J359" s="570"/>
      <c r="K359" s="578" t="s">
        <v>12</v>
      </c>
      <c r="L359" s="578"/>
      <c r="M359" s="197" t="s">
        <v>5</v>
      </c>
      <c r="N359" s="197" t="s">
        <v>6</v>
      </c>
      <c r="O359" s="198" t="s">
        <v>8</v>
      </c>
      <c r="P359" s="199" t="s">
        <v>9</v>
      </c>
      <c r="Q359" s="13"/>
      <c r="R359" s="13"/>
      <c r="S359" s="579" t="s">
        <v>125</v>
      </c>
      <c r="T359" s="579"/>
    </row>
    <row r="360" spans="1:20" ht="13.5" customHeight="1">
      <c r="A360" s="95" t="str">
        <f>IF(ISBLANK(partije!D52),"",partije!D52)</f>
        <v/>
      </c>
      <c r="B360" s="96" t="str">
        <f>IF(ISBLANK(partije!E52),"",partije!E52)</f>
        <v/>
      </c>
      <c r="C360" s="147" t="str">
        <f>INDEX(D355:D358,MATCH(S360,A355:A358,0))</f>
        <v>bye</v>
      </c>
      <c r="D360" s="175" t="str">
        <f>INDEX(D355:D358,MATCH(T360,A355:A358,0))</f>
        <v>bye</v>
      </c>
      <c r="E360" s="148" t="str">
        <f>IF(ISBLANK(partije!J52),"",partije!J52)</f>
        <v/>
      </c>
      <c r="F360" s="148" t="str">
        <f>IF(ISBLANK(partije!K52),"",partije!K52)</f>
        <v/>
      </c>
      <c r="G360" s="580" t="str">
        <f>IF(ISBLANK(partije!L52),"",partije!L52)</f>
        <v/>
      </c>
      <c r="H360" s="580"/>
      <c r="I360" s="580" t="str">
        <f>IF(ISBLANK(partije!M52),"",partije!M52)</f>
        <v/>
      </c>
      <c r="J360" s="580"/>
      <c r="K360" s="580" t="str">
        <f>IF(ISBLANK(partije!N52),"",partije!N52)</f>
        <v/>
      </c>
      <c r="L360" s="580" t="str">
        <f>IF(ISBLANK(partije!M52),"",partije!M52)</f>
        <v/>
      </c>
      <c r="M360" s="150" t="str">
        <f>IF(ISBLANK(partije!O52),"",partije!O52)</f>
        <v/>
      </c>
      <c r="N360" s="149" t="str">
        <f>IF(ISBLANK(partije!P52),"",partije!P52)</f>
        <v/>
      </c>
      <c r="O360" s="149" t="str">
        <f>IF(ISBLANK(partije!Q52),"",partije!Q52)</f>
        <v/>
      </c>
      <c r="P360" s="151" t="str">
        <f>IF(ISBLANK(partije!R52),"",partije!R52)</f>
        <v/>
      </c>
      <c r="Q360" s="444" t="str">
        <f>IF(ISBLANK(partije!$D$52),"",partije!$D$52)</f>
        <v/>
      </c>
      <c r="R360" s="445" t="str">
        <f>IF(ISBLANK(partije!$E$52),"","sto "&amp;partije!$E$52)</f>
        <v/>
      </c>
      <c r="S360" s="92">
        <f>$S$10</f>
        <v>1</v>
      </c>
      <c r="T360" s="84">
        <f>$T$10</f>
        <v>3</v>
      </c>
    </row>
    <row r="361" spans="1:20" ht="13.5" customHeight="1">
      <c r="A361" s="97" t="str">
        <f>IF(ISBLANK(partije!D53),"",partije!D53)</f>
        <v/>
      </c>
      <c r="B361" s="98" t="str">
        <f>IF(ISBLANK(partije!E53),"",partije!E53)</f>
        <v/>
      </c>
      <c r="C361" s="152" t="str">
        <f>INDEX(D355:D358,MATCH(S361,A355:A358,0))</f>
        <v>bye</v>
      </c>
      <c r="D361" s="176" t="str">
        <f>INDEX(D355:D358,MATCH(T361,A355:A358,0))</f>
        <v>bye</v>
      </c>
      <c r="E361" s="153" t="str">
        <f>IF(ISBLANK(partije!J53),"",partije!J53)</f>
        <v/>
      </c>
      <c r="F361" s="153" t="str">
        <f>IF(ISBLANK(partije!K53),"",partije!K53)</f>
        <v/>
      </c>
      <c r="G361" s="581" t="str">
        <f>IF(ISBLANK(partije!L53),"",partije!L53)</f>
        <v/>
      </c>
      <c r="H361" s="581"/>
      <c r="I361" s="581" t="str">
        <f>IF(ISBLANK(partije!M53),"",partije!M53)</f>
        <v/>
      </c>
      <c r="J361" s="581"/>
      <c r="K361" s="581" t="str">
        <f>IF(ISBLANK(partije!N53),"",partije!N53)</f>
        <v/>
      </c>
      <c r="L361" s="581" t="str">
        <f>IF(ISBLANK(partije!M53),"",partije!M53)</f>
        <v/>
      </c>
      <c r="M361" s="155" t="str">
        <f>IF(ISBLANK(partije!O53),"",partije!O53)</f>
        <v/>
      </c>
      <c r="N361" s="154" t="str">
        <f>IF(ISBLANK(partije!P53),"",partije!P53)</f>
        <v/>
      </c>
      <c r="O361" s="154" t="str">
        <f>IF(ISBLANK(partije!Q53),"",partije!Q53)</f>
        <v/>
      </c>
      <c r="P361" s="156" t="str">
        <f>IF(ISBLANK(partije!R53),"",partije!R53)</f>
        <v/>
      </c>
      <c r="Q361" s="444" t="str">
        <f>IF(ISBLANK(partije!$D$53),"",partije!$D$53)</f>
        <v/>
      </c>
      <c r="R361" s="445" t="str">
        <f>IF(ISBLANK(partije!$E$53),"","sto "&amp;partije!$E$53)</f>
        <v/>
      </c>
      <c r="S361" s="93">
        <f>$S$11</f>
        <v>2</v>
      </c>
      <c r="T361" s="85">
        <f>$T$11</f>
        <v>4</v>
      </c>
    </row>
    <row r="362" spans="1:20" ht="13.5" customHeight="1">
      <c r="A362" s="97" t="str">
        <f>IF(ISBLANK(partije!D118),"",partije!D118)</f>
        <v/>
      </c>
      <c r="B362" s="98" t="str">
        <f>IF(ISBLANK(partije!E118),"",partije!E118)</f>
        <v/>
      </c>
      <c r="C362" s="152" t="str">
        <f>INDEX(D355:D358,MATCH(S362,A355:A358,0))</f>
        <v>bye</v>
      </c>
      <c r="D362" s="176" t="str">
        <f>INDEX(D355:D358,MATCH(T362,A355:A358,0))</f>
        <v>bye</v>
      </c>
      <c r="E362" s="153" t="str">
        <f>IF(ISBLANK(partije!J118),"",partije!J118)</f>
        <v/>
      </c>
      <c r="F362" s="153" t="str">
        <f>IF(ISBLANK(partije!K118),"",partije!K118)</f>
        <v/>
      </c>
      <c r="G362" s="581" t="str">
        <f>IF(ISBLANK(partije!L118),"",partije!L118)</f>
        <v/>
      </c>
      <c r="H362" s="581"/>
      <c r="I362" s="581" t="str">
        <f>IF(ISBLANK(partije!M118),"",partije!M118)</f>
        <v/>
      </c>
      <c r="J362" s="581"/>
      <c r="K362" s="581" t="str">
        <f>IF(ISBLANK(partije!N118),"",partije!N118)</f>
        <v/>
      </c>
      <c r="L362" s="581" t="str">
        <f>IF(ISBLANK(partije!M118),"",partije!M118)</f>
        <v/>
      </c>
      <c r="M362" s="155" t="str">
        <f>IF(ISBLANK(partije!O118),"",partije!O118)</f>
        <v/>
      </c>
      <c r="N362" s="154" t="str">
        <f>IF(ISBLANK(partije!P118),"",partije!P118)</f>
        <v/>
      </c>
      <c r="O362" s="154" t="str">
        <f>IF(ISBLANK(partije!Q118),"",partije!Q118)</f>
        <v/>
      </c>
      <c r="P362" s="156" t="str">
        <f>IF(ISBLANK(partije!R118),"",partije!R118)</f>
        <v/>
      </c>
      <c r="Q362" s="444" t="str">
        <f>IF(ISBLANK(partije!$D$118),"",partije!$D$118)</f>
        <v/>
      </c>
      <c r="R362" s="445" t="str">
        <f>IF(ISBLANK(partije!$E$118),"","sto "&amp;partije!$E$118)</f>
        <v/>
      </c>
      <c r="S362" s="93">
        <f>$S$12</f>
        <v>1</v>
      </c>
      <c r="T362" s="85">
        <f>$T$12</f>
        <v>2</v>
      </c>
    </row>
    <row r="363" spans="1:20" ht="13.5" customHeight="1">
      <c r="A363" s="97" t="str">
        <f>IF(ISBLANK(partije!D119),"",partije!D119)</f>
        <v/>
      </c>
      <c r="B363" s="98" t="str">
        <f>IF(ISBLANK(partije!E119),"",partije!E119)</f>
        <v/>
      </c>
      <c r="C363" s="152" t="str">
        <f>INDEX(D355:D358,MATCH(S363,A355:A358,0))</f>
        <v>bye</v>
      </c>
      <c r="D363" s="176" t="str">
        <f>INDEX(D355:D358,MATCH(T363,A355:A358,0))</f>
        <v>bye</v>
      </c>
      <c r="E363" s="153" t="str">
        <f>IF(ISBLANK(partije!J119),"",partije!J119)</f>
        <v/>
      </c>
      <c r="F363" s="153" t="str">
        <f>IF(ISBLANK(partije!K119),"",partije!K119)</f>
        <v/>
      </c>
      <c r="G363" s="581" t="str">
        <f>IF(ISBLANK(partije!L119),"",partije!L119)</f>
        <v/>
      </c>
      <c r="H363" s="581"/>
      <c r="I363" s="581" t="str">
        <f>IF(ISBLANK(partije!M119),"",partije!M119)</f>
        <v/>
      </c>
      <c r="J363" s="581"/>
      <c r="K363" s="581" t="str">
        <f>IF(ISBLANK(partije!N119),"",partije!N119)</f>
        <v/>
      </c>
      <c r="L363" s="581" t="str">
        <f>IF(ISBLANK(partije!M119),"",partije!M119)</f>
        <v/>
      </c>
      <c r="M363" s="155" t="str">
        <f>IF(ISBLANK(partije!O119),"",partije!O119)</f>
        <v/>
      </c>
      <c r="N363" s="154" t="str">
        <f>IF(ISBLANK(partije!P119),"",partije!P119)</f>
        <v/>
      </c>
      <c r="O363" s="154" t="str">
        <f>IF(ISBLANK(partije!Q119),"",partije!Q119)</f>
        <v/>
      </c>
      <c r="P363" s="156" t="str">
        <f>IF(ISBLANK(partije!R119),"",partije!R119)</f>
        <v/>
      </c>
      <c r="Q363" s="444" t="str">
        <f>IF(ISBLANK(partije!$D$119),"",partije!$D$119)</f>
        <v/>
      </c>
      <c r="R363" s="445" t="str">
        <f>IF(ISBLANK(partije!$E$119),"","sto "&amp;partije!$E$119)</f>
        <v/>
      </c>
      <c r="S363" s="93">
        <f>$S$13</f>
        <v>3</v>
      </c>
      <c r="T363" s="85">
        <f>$T$13</f>
        <v>4</v>
      </c>
    </row>
    <row r="364" spans="1:20" ht="13.5" customHeight="1">
      <c r="A364" s="97" t="str">
        <f>IF(ISBLANK(partije!D184),"",partije!D184)</f>
        <v/>
      </c>
      <c r="B364" s="98" t="str">
        <f>IF(ISBLANK(partije!E184),"",partije!E184)</f>
        <v/>
      </c>
      <c r="C364" s="152" t="str">
        <f>INDEX(D355:D358,MATCH(S364,A355:A358,0))</f>
        <v>bye</v>
      </c>
      <c r="D364" s="176" t="str">
        <f>INDEX(D355:D358,MATCH(T364,A355:A358,0))</f>
        <v>bye</v>
      </c>
      <c r="E364" s="153" t="str">
        <f>IF(ISBLANK(partije!J184),"",partije!J184)</f>
        <v/>
      </c>
      <c r="F364" s="153" t="str">
        <f>IF(ISBLANK(partije!K184),"",partije!K184)</f>
        <v/>
      </c>
      <c r="G364" s="581" t="str">
        <f>IF(ISBLANK(partije!L184),"",partije!L184)</f>
        <v/>
      </c>
      <c r="H364" s="581"/>
      <c r="I364" s="581" t="str">
        <f>IF(ISBLANK(partije!M184),"",partije!M184)</f>
        <v/>
      </c>
      <c r="J364" s="581"/>
      <c r="K364" s="581" t="str">
        <f>IF(ISBLANK(partije!N184),"",partije!N184)</f>
        <v/>
      </c>
      <c r="L364" s="581" t="str">
        <f>IF(ISBLANK(partije!M184),"",partije!M184)</f>
        <v/>
      </c>
      <c r="M364" s="155" t="str">
        <f>IF(ISBLANK(partije!O184),"",partije!O184)</f>
        <v/>
      </c>
      <c r="N364" s="154" t="str">
        <f>IF(ISBLANK(partije!P184),"",partije!P184)</f>
        <v/>
      </c>
      <c r="O364" s="154" t="str">
        <f>IF(ISBLANK(partije!Q184),"",partije!Q184)</f>
        <v/>
      </c>
      <c r="P364" s="156" t="str">
        <f>IF(ISBLANK(partije!R184),"",partije!R184)</f>
        <v/>
      </c>
      <c r="Q364" s="444" t="str">
        <f>IF(ISBLANK(partije!$D$184),"",partije!$D$184)</f>
        <v/>
      </c>
      <c r="R364" s="445" t="str">
        <f>IF(ISBLANK(partije!$E$184),"","sto "&amp;partije!$E$184)</f>
        <v/>
      </c>
      <c r="S364" s="93">
        <f>$S$14</f>
        <v>1</v>
      </c>
      <c r="T364" s="85">
        <f>$T$14</f>
        <v>4</v>
      </c>
    </row>
    <row r="365" spans="1:20" ht="13.5" customHeight="1">
      <c r="A365" s="99" t="str">
        <f>IF(ISBLANK(partije!D185),"",partije!D185)</f>
        <v/>
      </c>
      <c r="B365" s="100" t="str">
        <f>IF(ISBLANK(partije!E185),"",partije!E185)</f>
        <v/>
      </c>
      <c r="C365" s="157" t="str">
        <f>INDEX(D355:D358,MATCH(S365,A355:A358,0))</f>
        <v>bye</v>
      </c>
      <c r="D365" s="177" t="str">
        <f>INDEX(D355:D358,MATCH(T365,A355:A358,0))</f>
        <v>bye</v>
      </c>
      <c r="E365" s="158" t="str">
        <f>IF(ISBLANK(partije!J185),"",partije!J185)</f>
        <v/>
      </c>
      <c r="F365" s="158" t="str">
        <f>IF(ISBLANK(partije!K185),"",partije!K185)</f>
        <v/>
      </c>
      <c r="G365" s="571" t="str">
        <f>IF(ISBLANK(partije!L185),"",partije!L185)</f>
        <v/>
      </c>
      <c r="H365" s="571"/>
      <c r="I365" s="571" t="str">
        <f>IF(ISBLANK(partije!M185),"",partije!M185)</f>
        <v/>
      </c>
      <c r="J365" s="571"/>
      <c r="K365" s="571" t="str">
        <f>IF(ISBLANK(partije!N185),"",partije!N185)</f>
        <v/>
      </c>
      <c r="L365" s="571" t="str">
        <f>IF(ISBLANK(partije!M185),"",partije!M185)</f>
        <v/>
      </c>
      <c r="M365" s="160" t="str">
        <f>IF(ISBLANK(partije!O185),"",partije!O185)</f>
        <v/>
      </c>
      <c r="N365" s="159" t="str">
        <f>IF(ISBLANK(partije!P185),"",partije!P185)</f>
        <v/>
      </c>
      <c r="O365" s="159" t="str">
        <f>IF(ISBLANK(partije!Q185),"",partije!Q185)</f>
        <v/>
      </c>
      <c r="P365" s="161" t="str">
        <f>IF(ISBLANK(partije!R185),"",partije!R185)</f>
        <v/>
      </c>
      <c r="Q365" s="444" t="str">
        <f>IF(ISBLANK(partije!$D$185),"",partije!$D$185)</f>
        <v/>
      </c>
      <c r="R365" s="445" t="str">
        <f>IF(ISBLANK(partije!$E$185),"","sto "&amp;partije!$E$185)</f>
        <v/>
      </c>
      <c r="S365" s="94">
        <f>$S$15</f>
        <v>2</v>
      </c>
      <c r="T365" s="86">
        <f>$T$15</f>
        <v>3</v>
      </c>
    </row>
    <row r="367" spans="1:20" ht="13.5" customHeight="1">
      <c r="B367" s="12"/>
      <c r="C367" s="168"/>
      <c r="D367" s="145" t="s">
        <v>77</v>
      </c>
      <c r="E367" s="132"/>
      <c r="F367" s="132"/>
      <c r="G367" s="132"/>
      <c r="H367" s="132"/>
      <c r="I367" s="133"/>
      <c r="J367" s="133"/>
      <c r="K367" s="132"/>
      <c r="L367" s="132"/>
      <c r="M367" s="132"/>
      <c r="N367" s="134"/>
      <c r="O367" s="135"/>
      <c r="P367" s="132"/>
      <c r="Q367" s="13"/>
      <c r="R367" s="13"/>
    </row>
    <row r="368" spans="1:20" ht="13.5" customHeight="1">
      <c r="B368" s="208" t="s">
        <v>0</v>
      </c>
      <c r="C368" s="211"/>
      <c r="D368" s="172" t="s">
        <v>1</v>
      </c>
      <c r="E368" s="572">
        <v>1</v>
      </c>
      <c r="F368" s="572"/>
      <c r="G368" s="572">
        <v>2</v>
      </c>
      <c r="H368" s="572"/>
      <c r="I368" s="573">
        <v>3</v>
      </c>
      <c r="J368" s="573"/>
      <c r="K368" s="572">
        <v>4</v>
      </c>
      <c r="L368" s="572"/>
      <c r="M368" s="136" t="s">
        <v>2</v>
      </c>
      <c r="N368" s="136" t="s">
        <v>3</v>
      </c>
      <c r="O368" s="137" t="s">
        <v>7</v>
      </c>
      <c r="P368" s="138"/>
      <c r="Q368" s="49" t="s">
        <v>78</v>
      </c>
      <c r="R368" s="50"/>
    </row>
    <row r="369" spans="1:20" ht="13.5" customHeight="1">
      <c r="A369" s="81">
        <v>1</v>
      </c>
      <c r="B369" s="209">
        <v>271</v>
      </c>
      <c r="C369" s="212" t="str">
        <f>IF(ISNA(MATCH(B369,spisak!$F$4:$F$260,0)),"",INDEX(spisak!$C$4:$C$260,MATCH(B369,spisak!$F$4:$F$260,0)))</f>
        <v/>
      </c>
      <c r="D369" s="173" t="str">
        <f>IF(ISNA(MATCH(B369,spisak!$F$4:$F$260,0)),"bye",INDEX(spisak!$B$4:$B$260,MATCH(B369,spisak!$F$4:$F$260,0)))</f>
        <v>bye</v>
      </c>
      <c r="E369" s="139"/>
      <c r="F369" s="140"/>
      <c r="G369" s="574" t="str">
        <f t="array" ref="G369">INDEX(E374:E379,MATCH(D369&amp;D370,C374:C379&amp;D374:D379,0))&amp;"/"&amp;INDEX(F374:F379,MATCH(D369&amp;D370,C374:C379&amp;D374:D379,0))</f>
        <v>/</v>
      </c>
      <c r="H369" s="575"/>
      <c r="I369" s="574" t="str">
        <f t="array" ref="I369">INDEX(E374:E379,MATCH(D369&amp;D371,C374:C379&amp;D374:D379,0))&amp;"/"&amp;INDEX(F374:F379,MATCH(D369&amp;D371,C374:C379&amp;D374:D379,0))</f>
        <v>/</v>
      </c>
      <c r="J369" s="575"/>
      <c r="K369" s="574" t="str">
        <f t="array" ref="K369">INDEX(E374:E379,MATCH(D369&amp;D372,C374:C379&amp;D374:D379,0))&amp;"/"&amp;INDEX(F374:F379,MATCH(D369&amp;D372,C374:C379&amp;D374:D379,0))</f>
        <v>/</v>
      </c>
      <c r="L369" s="575"/>
      <c r="M369" s="141" t="str">
        <f>IF(ISBLANK(partije!$J$2),"",COUNTIFS(C374:C379,D369,E374:E379,3)+COUNTIFS(D374:D379,D369,F374:F379,3))</f>
        <v/>
      </c>
      <c r="N369" s="141" t="str">
        <f>IF(ISBLANK(partije!$J$2),"",COUNTIFS(C374:C379,D369,E374:E379,"&lt;3")+COUNTIFS(D374:D379,D369,F374:F379,"&lt;3"))</f>
        <v/>
      </c>
      <c r="O369" s="142"/>
      <c r="P369" s="131">
        <v>1</v>
      </c>
      <c r="Q369" s="88" t="e">
        <f>IF(ISBLANK(D369),"*",INDEX(D369:D372,MATCH(P369,O369:O372,0)))</f>
        <v>#N/A</v>
      </c>
      <c r="R369" s="89"/>
    </row>
    <row r="370" spans="1:20" ht="13.5" customHeight="1">
      <c r="A370" s="81">
        <v>2</v>
      </c>
      <c r="B370" s="209">
        <v>272</v>
      </c>
      <c r="C370" s="212" t="str">
        <f>IF(ISNA(MATCH(B370,spisak!$F$4:$F$260,0)),"",INDEX(spisak!$C$4:$C$260,MATCH(B370,spisak!$F$4:$F$260,0)))</f>
        <v/>
      </c>
      <c r="D370" s="173" t="str">
        <f>IF(ISNA(MATCH(B370,spisak!$F$4:$F$260,0)),"bye",INDEX(spisak!$B$4:$B$260,MATCH(B370,spisak!$F$4:$F$260,0)))</f>
        <v>bye</v>
      </c>
      <c r="E370" s="574" t="str">
        <f t="array" ref="E370">INDEX(F374:F379,MATCH(D369&amp;D370,C374:C379&amp;D374:D379,0))&amp;"/"&amp;INDEX(E374:E379,MATCH(D369&amp;D370,C374:C379&amp;D374:D379,0))</f>
        <v>/</v>
      </c>
      <c r="F370" s="575"/>
      <c r="G370" s="139"/>
      <c r="H370" s="140"/>
      <c r="I370" s="574" t="str">
        <f t="array" ref="I370">INDEX(E374:E379,MATCH(D370&amp;D371,C374:C379&amp;D374:D379,0))&amp;"/"&amp;INDEX(F374:F379,MATCH(D370&amp;D371,C374:C379&amp;D374:D379,0))</f>
        <v>/</v>
      </c>
      <c r="J370" s="575"/>
      <c r="K370" s="574" t="str">
        <f t="array" ref="K370">INDEX(E374:E379,MATCH(D370&amp;D372,C374:C379&amp;D374:D379,0))&amp;"/"&amp;INDEX(F374:F379,MATCH(D370&amp;D372,C374:C379&amp;D374:D379,0))</f>
        <v>/</v>
      </c>
      <c r="L370" s="575"/>
      <c r="M370" s="141" t="str">
        <f>IF(ISBLANK(partije!$J$2),"",COUNTIFS(C374:C379,D370,E374:E379,3)+COUNTIFS(D374:D379,D370,F374:F379,3))</f>
        <v/>
      </c>
      <c r="N370" s="141" t="str">
        <f>IF(ISBLANK(partije!$J$2),"",COUNTIFS(C374:C379,D370,E374:E379,"&lt;3")+COUNTIFS(D374:D379,D370,F374:F379,"&lt;3"))</f>
        <v/>
      </c>
      <c r="O370" s="142"/>
      <c r="P370" s="131">
        <v>2</v>
      </c>
      <c r="Q370" s="90" t="e">
        <f>IF(ISBLANK(D370),"*",INDEX(D369:D372,MATCH(P370,O369:O372,0)))</f>
        <v>#N/A</v>
      </c>
      <c r="R370" s="91"/>
    </row>
    <row r="371" spans="1:20" ht="13.5" customHeight="1">
      <c r="A371" s="81">
        <v>3</v>
      </c>
      <c r="B371" s="209">
        <v>273</v>
      </c>
      <c r="C371" s="212" t="str">
        <f>IF(ISNA(MATCH(B371,spisak!$F$4:$F$260,0)),"",INDEX(spisak!$C$4:$C$260,MATCH(B371,spisak!$F$4:$F$260,0)))</f>
        <v/>
      </c>
      <c r="D371" s="173" t="str">
        <f>IF(ISNA(MATCH(B371,spisak!$F$4:$F$260,0)),"bye",INDEX(spisak!$B$4:$B$260,MATCH(B371,spisak!$F$4:$F$260,0)))</f>
        <v>bye</v>
      </c>
      <c r="E371" s="574" t="str">
        <f t="array" ref="E371">INDEX(F374:F379,MATCH(D369&amp;D371,C374:C379&amp;D374:D379,0))&amp;"/"&amp;INDEX(E374:E379,MATCH(D369&amp;D371,C374:C379&amp;D374:D379,0))</f>
        <v>/</v>
      </c>
      <c r="F371" s="575"/>
      <c r="G371" s="574" t="str">
        <f t="array" ref="G371">INDEX(F374:F379,MATCH(D370&amp;D371,C374:C379&amp;D374:D379,0))&amp;"/"&amp;INDEX(E374:E379,MATCH(D370&amp;D371,C374:C379&amp;D374:D379,0))</f>
        <v>/</v>
      </c>
      <c r="H371" s="575"/>
      <c r="I371" s="139"/>
      <c r="J371" s="140"/>
      <c r="K371" s="574" t="str">
        <f t="array" ref="K371">INDEX(E374:E379,MATCH(D371&amp;D372,C374:C379&amp;D374:D379,0))&amp;"/"&amp;INDEX(F374:F379,MATCH(D371&amp;D372,C374:C379&amp;D374:D379,0))</f>
        <v>/</v>
      </c>
      <c r="L371" s="575"/>
      <c r="M371" s="141" t="str">
        <f>IF(ISBLANK(partije!$J$2),"",COUNTIFS(C374:C379,D371,E374:E379,3)+COUNTIFS(D374:D379,D371,F374:F379,3))</f>
        <v/>
      </c>
      <c r="N371" s="141" t="str">
        <f>IF(ISBLANK(partije!$J$2),"",COUNTIFS(C374:C379,D371,E374:E379,"&lt;3")+COUNTIFS(D374:D379,D371,F374:F379,"&lt;3"))</f>
        <v/>
      </c>
      <c r="O371" s="142"/>
      <c r="P371" s="131">
        <v>3</v>
      </c>
      <c r="Q371" s="90" t="e">
        <f>IF(ISBLANK(D371),"*",INDEX(D369:D372,MATCH(P371,O369:O372,0)))</f>
        <v>#N/A</v>
      </c>
      <c r="R371" s="91"/>
    </row>
    <row r="372" spans="1:20" ht="13.5" customHeight="1">
      <c r="A372" s="82">
        <v>4</v>
      </c>
      <c r="B372" s="210">
        <v>274</v>
      </c>
      <c r="C372" s="213" t="str">
        <f>IF(ISNA(MATCH(B372,spisak!$F$4:$F$260,0)),"",INDEX(spisak!$C$4:$C$260,MATCH(B372,spisak!$F$4:$F$260,0)))</f>
        <v/>
      </c>
      <c r="D372" s="174" t="str">
        <f>IF(ISNA(MATCH(B372,spisak!$F$4:$F$260,0)),"bye",INDEX(spisak!$B$4:$B$260,MATCH(B372,spisak!$F$4:$F$260,0)))</f>
        <v>bye</v>
      </c>
      <c r="E372" s="576" t="str">
        <f t="array" ref="E372">INDEX(F374:F379,MATCH(D369&amp;D372,C374:C379&amp;D374:D379,0))&amp;"/"&amp;INDEX(E374:E379,MATCH(D369&amp;D372,C374:C379&amp;D374:D379,0))</f>
        <v>/</v>
      </c>
      <c r="F372" s="577"/>
      <c r="G372" s="576" t="str">
        <f t="array" ref="G372">INDEX(F374:F379,MATCH(D370&amp;D372,C374:C379&amp;D374:D379,0))&amp;"/"&amp;INDEX(E374:E379,MATCH(D370&amp;D372,C374:C379&amp;D374:D379,0))</f>
        <v>/</v>
      </c>
      <c r="H372" s="577"/>
      <c r="I372" s="576" t="str">
        <f t="array" ref="I372">INDEX(F374:F379,MATCH(D371&amp;D372,C374:C379&amp;D374:D379,0))&amp;"/"&amp;INDEX(E374:E379,MATCH(D371&amp;D372,C374:C379&amp;D374:D379,0))</f>
        <v>/</v>
      </c>
      <c r="J372" s="577"/>
      <c r="K372" s="139"/>
      <c r="L372" s="140"/>
      <c r="M372" s="143" t="str">
        <f>IF(ISBLANK(partije!$J$2),"",COUNTIFS(C374:C379,D372,E374:E379,3)+COUNTIFS(D374:D379,D372,F374:F379,3))</f>
        <v/>
      </c>
      <c r="N372" s="143" t="str">
        <f>IF(ISBLANK(partije!$J$2),"",COUNTIFS(C374:C379,D372,E374:E379,"&lt;3")+COUNTIFS(D374:D379,D372,F374:F379,"&lt;3"))</f>
        <v/>
      </c>
      <c r="O372" s="144"/>
      <c r="P372" s="131">
        <v>4</v>
      </c>
      <c r="Q372" s="90" t="e">
        <f>IF(ISBLANK(D372),"*",INDEX(D369:D372,MATCH(P372,O369:O372,0)))</f>
        <v>#N/A</v>
      </c>
      <c r="R372" s="91"/>
    </row>
    <row r="373" spans="1:20" ht="13.5" customHeight="1">
      <c r="A373" s="567"/>
      <c r="B373" s="567"/>
      <c r="C373" s="169"/>
      <c r="E373" s="568" t="s">
        <v>10</v>
      </c>
      <c r="F373" s="568"/>
      <c r="G373" s="569" t="s">
        <v>11</v>
      </c>
      <c r="H373" s="569"/>
      <c r="I373" s="570" t="s">
        <v>4</v>
      </c>
      <c r="J373" s="570"/>
      <c r="K373" s="578" t="s">
        <v>12</v>
      </c>
      <c r="L373" s="578"/>
      <c r="M373" s="197" t="s">
        <v>5</v>
      </c>
      <c r="N373" s="197" t="s">
        <v>6</v>
      </c>
      <c r="O373" s="198" t="s">
        <v>8</v>
      </c>
      <c r="P373" s="199" t="s">
        <v>9</v>
      </c>
      <c r="Q373" s="13"/>
      <c r="R373" s="13"/>
      <c r="S373" s="579" t="s">
        <v>125</v>
      </c>
      <c r="T373" s="579"/>
    </row>
    <row r="374" spans="1:20" ht="13.5" customHeight="1">
      <c r="A374" s="95" t="str">
        <f>IF(ISBLANK(partije!D54),"",partije!D54)</f>
        <v/>
      </c>
      <c r="B374" s="96" t="str">
        <f>IF(ISBLANK(partije!E54),"",partije!E54)</f>
        <v/>
      </c>
      <c r="C374" s="147" t="str">
        <f>INDEX(D369:D372,MATCH(S374,A369:A372,0))</f>
        <v>bye</v>
      </c>
      <c r="D374" s="175" t="str">
        <f>INDEX(D369:D372,MATCH(T374,A369:A372,0))</f>
        <v>bye</v>
      </c>
      <c r="E374" s="148" t="str">
        <f>IF(ISBLANK(partije!J54),"",partije!J54)</f>
        <v/>
      </c>
      <c r="F374" s="148" t="str">
        <f>IF(ISBLANK(partije!K54),"",partije!K54)</f>
        <v/>
      </c>
      <c r="G374" s="580" t="str">
        <f>IF(ISBLANK(partije!L54),"",partije!L54)</f>
        <v/>
      </c>
      <c r="H374" s="580"/>
      <c r="I374" s="580" t="str">
        <f>IF(ISBLANK(partije!M54),"",partije!M54)</f>
        <v/>
      </c>
      <c r="J374" s="580"/>
      <c r="K374" s="580" t="str">
        <f>IF(ISBLANK(partije!N54),"",partije!N54)</f>
        <v/>
      </c>
      <c r="L374" s="580" t="str">
        <f>IF(ISBLANK(partije!M54),"",partije!M54)</f>
        <v/>
      </c>
      <c r="M374" s="150" t="str">
        <f>IF(ISBLANK(partije!O54),"",partije!O54)</f>
        <v/>
      </c>
      <c r="N374" s="149" t="str">
        <f>IF(ISBLANK(partije!P54),"",partije!P54)</f>
        <v/>
      </c>
      <c r="O374" s="149" t="str">
        <f>IF(ISBLANK(partije!Q54),"",partije!Q54)</f>
        <v/>
      </c>
      <c r="P374" s="151" t="str">
        <f>IF(ISBLANK(partije!R54),"",partije!R54)</f>
        <v/>
      </c>
      <c r="Q374" s="444" t="str">
        <f>IF(ISBLANK(partije!$D$54),"",partije!$D$54)</f>
        <v/>
      </c>
      <c r="R374" s="445" t="str">
        <f>IF(ISBLANK(partije!$E$54),"","sto "&amp;partije!$E$54)</f>
        <v/>
      </c>
      <c r="S374" s="92">
        <f>$S$10</f>
        <v>1</v>
      </c>
      <c r="T374" s="84">
        <f>$T$10</f>
        <v>3</v>
      </c>
    </row>
    <row r="375" spans="1:20" ht="13.5" customHeight="1">
      <c r="A375" s="97" t="str">
        <f>IF(ISBLANK(partije!D55),"",partije!D55)</f>
        <v/>
      </c>
      <c r="B375" s="98" t="str">
        <f>IF(ISBLANK(partije!E55),"",partije!E55)</f>
        <v/>
      </c>
      <c r="C375" s="152" t="str">
        <f>INDEX(D369:D372,MATCH(S375,A369:A372,0))</f>
        <v>bye</v>
      </c>
      <c r="D375" s="176" t="str">
        <f>INDEX(D369:D372,MATCH(T375,A369:A372,0))</f>
        <v>bye</v>
      </c>
      <c r="E375" s="153" t="str">
        <f>IF(ISBLANK(partije!J55),"",partije!J55)</f>
        <v/>
      </c>
      <c r="F375" s="153" t="str">
        <f>IF(ISBLANK(partije!K55),"",partije!K55)</f>
        <v/>
      </c>
      <c r="G375" s="581" t="str">
        <f>IF(ISBLANK(partije!L55),"",partije!L55)</f>
        <v/>
      </c>
      <c r="H375" s="581"/>
      <c r="I375" s="581" t="str">
        <f>IF(ISBLANK(partije!M55),"",partije!M55)</f>
        <v/>
      </c>
      <c r="J375" s="581"/>
      <c r="K375" s="581" t="str">
        <f>IF(ISBLANK(partije!N55),"",partije!N55)</f>
        <v/>
      </c>
      <c r="L375" s="581" t="str">
        <f>IF(ISBLANK(partije!M55),"",partije!M55)</f>
        <v/>
      </c>
      <c r="M375" s="155" t="str">
        <f>IF(ISBLANK(partije!O55),"",partije!O55)</f>
        <v/>
      </c>
      <c r="N375" s="154" t="str">
        <f>IF(ISBLANK(partije!P55),"",partije!P55)</f>
        <v/>
      </c>
      <c r="O375" s="154" t="str">
        <f>IF(ISBLANK(partije!Q55),"",partije!Q55)</f>
        <v/>
      </c>
      <c r="P375" s="156" t="str">
        <f>IF(ISBLANK(partije!R55),"",partije!R55)</f>
        <v/>
      </c>
      <c r="Q375" s="444" t="str">
        <f>IF(ISBLANK(partije!$D$55),"",partije!$D$55)</f>
        <v/>
      </c>
      <c r="R375" s="445" t="str">
        <f>IF(ISBLANK(partije!$E$55),"","sto "&amp;partije!$E$55)</f>
        <v/>
      </c>
      <c r="S375" s="93">
        <f>$S$11</f>
        <v>2</v>
      </c>
      <c r="T375" s="85">
        <f>$T$11</f>
        <v>4</v>
      </c>
    </row>
    <row r="376" spans="1:20" ht="13.5" customHeight="1">
      <c r="A376" s="97" t="str">
        <f>IF(ISBLANK(partije!D120),"",partije!D120)</f>
        <v/>
      </c>
      <c r="B376" s="98" t="str">
        <f>IF(ISBLANK(partije!E120),"",partije!E120)</f>
        <v/>
      </c>
      <c r="C376" s="152" t="str">
        <f>INDEX(D369:D372,MATCH(S376,A369:A372,0))</f>
        <v>bye</v>
      </c>
      <c r="D376" s="176" t="str">
        <f>INDEX(D369:D372,MATCH(T376,A369:A372,0))</f>
        <v>bye</v>
      </c>
      <c r="E376" s="153" t="str">
        <f>IF(ISBLANK(partije!J120),"",partije!J120)</f>
        <v/>
      </c>
      <c r="F376" s="153" t="str">
        <f>IF(ISBLANK(partije!K120),"",partije!K120)</f>
        <v/>
      </c>
      <c r="G376" s="581" t="str">
        <f>IF(ISBLANK(partije!L120),"",partije!L120)</f>
        <v/>
      </c>
      <c r="H376" s="581"/>
      <c r="I376" s="581" t="str">
        <f>IF(ISBLANK(partije!M120),"",partije!M120)</f>
        <v/>
      </c>
      <c r="J376" s="581"/>
      <c r="K376" s="581" t="str">
        <f>IF(ISBLANK(partije!N120),"",partije!N120)</f>
        <v/>
      </c>
      <c r="L376" s="581" t="str">
        <f>IF(ISBLANK(partije!M120),"",partije!M120)</f>
        <v/>
      </c>
      <c r="M376" s="155" t="str">
        <f>IF(ISBLANK(partije!O120),"",partije!O120)</f>
        <v/>
      </c>
      <c r="N376" s="154" t="str">
        <f>IF(ISBLANK(partije!P120),"",partije!P120)</f>
        <v/>
      </c>
      <c r="O376" s="154" t="str">
        <f>IF(ISBLANK(partije!Q120),"",partije!Q120)</f>
        <v/>
      </c>
      <c r="P376" s="156" t="str">
        <f>IF(ISBLANK(partije!R120),"",partije!R120)</f>
        <v/>
      </c>
      <c r="Q376" s="444" t="str">
        <f>IF(ISBLANK(partije!$D$120),"",partije!$D$120)</f>
        <v/>
      </c>
      <c r="R376" s="445" t="str">
        <f>IF(ISBLANK(partije!$E$120),"","sto "&amp;partije!$E$120)</f>
        <v/>
      </c>
      <c r="S376" s="93">
        <f>$S$12</f>
        <v>1</v>
      </c>
      <c r="T376" s="85">
        <f>$T$12</f>
        <v>2</v>
      </c>
    </row>
    <row r="377" spans="1:20" ht="13.5" customHeight="1">
      <c r="A377" s="97" t="str">
        <f>IF(ISBLANK(partije!D121),"",partije!D121)</f>
        <v/>
      </c>
      <c r="B377" s="98" t="str">
        <f>IF(ISBLANK(partije!E121),"",partije!E121)</f>
        <v/>
      </c>
      <c r="C377" s="152" t="str">
        <f>INDEX(D369:D372,MATCH(S377,A369:A372,0))</f>
        <v>bye</v>
      </c>
      <c r="D377" s="176" t="str">
        <f>INDEX(D369:D372,MATCH(T377,A369:A372,0))</f>
        <v>bye</v>
      </c>
      <c r="E377" s="153" t="str">
        <f>IF(ISBLANK(partije!J121),"",partije!J121)</f>
        <v/>
      </c>
      <c r="F377" s="153" t="str">
        <f>IF(ISBLANK(partije!K121),"",partije!K121)</f>
        <v/>
      </c>
      <c r="G377" s="581" t="str">
        <f>IF(ISBLANK(partije!L121),"",partije!L121)</f>
        <v/>
      </c>
      <c r="H377" s="581"/>
      <c r="I377" s="581" t="str">
        <f>IF(ISBLANK(partije!M121),"",partije!M121)</f>
        <v/>
      </c>
      <c r="J377" s="581"/>
      <c r="K377" s="581" t="str">
        <f>IF(ISBLANK(partije!N121),"",partije!N121)</f>
        <v/>
      </c>
      <c r="L377" s="581" t="str">
        <f>IF(ISBLANK(partije!M121),"",partije!M121)</f>
        <v/>
      </c>
      <c r="M377" s="155" t="str">
        <f>IF(ISBLANK(partije!O121),"",partije!O121)</f>
        <v/>
      </c>
      <c r="N377" s="154" t="str">
        <f>IF(ISBLANK(partije!P121),"",partije!P121)</f>
        <v/>
      </c>
      <c r="O377" s="154" t="str">
        <f>IF(ISBLANK(partije!Q121),"",partije!Q121)</f>
        <v/>
      </c>
      <c r="P377" s="156" t="str">
        <f>IF(ISBLANK(partije!R121),"",partije!R121)</f>
        <v/>
      </c>
      <c r="Q377" s="444" t="str">
        <f>IF(ISBLANK(partije!$D$121),"",partije!$D$121)</f>
        <v/>
      </c>
      <c r="R377" s="445" t="str">
        <f>IF(ISBLANK(partije!$E$121),"","sto "&amp;partije!$E$121)</f>
        <v/>
      </c>
      <c r="S377" s="93">
        <f>$S$13</f>
        <v>3</v>
      </c>
      <c r="T377" s="85">
        <f>$T$13</f>
        <v>4</v>
      </c>
    </row>
    <row r="378" spans="1:20" ht="13.5" customHeight="1">
      <c r="A378" s="97" t="str">
        <f>IF(ISBLANK(partije!D186),"",partije!D186)</f>
        <v/>
      </c>
      <c r="B378" s="98" t="str">
        <f>IF(ISBLANK(partije!E186),"",partije!E186)</f>
        <v/>
      </c>
      <c r="C378" s="152" t="str">
        <f>INDEX(D369:D372,MATCH(S378,A369:A372,0))</f>
        <v>bye</v>
      </c>
      <c r="D378" s="176" t="str">
        <f>INDEX(D369:D372,MATCH(T378,A369:A372,0))</f>
        <v>bye</v>
      </c>
      <c r="E378" s="153" t="str">
        <f>IF(ISBLANK(partije!J186),"",partije!J186)</f>
        <v/>
      </c>
      <c r="F378" s="153" t="str">
        <f>IF(ISBLANK(partije!K186),"",partije!K186)</f>
        <v/>
      </c>
      <c r="G378" s="581" t="str">
        <f>IF(ISBLANK(partije!L186),"",partije!L186)</f>
        <v/>
      </c>
      <c r="H378" s="581"/>
      <c r="I378" s="581" t="str">
        <f>IF(ISBLANK(partije!M186),"",partije!M186)</f>
        <v/>
      </c>
      <c r="J378" s="581"/>
      <c r="K378" s="581" t="str">
        <f>IF(ISBLANK(partije!N186),"",partije!N186)</f>
        <v/>
      </c>
      <c r="L378" s="581" t="str">
        <f>IF(ISBLANK(partije!M186),"",partije!M186)</f>
        <v/>
      </c>
      <c r="M378" s="155" t="str">
        <f>IF(ISBLANK(partije!O186),"",partije!O186)</f>
        <v/>
      </c>
      <c r="N378" s="154" t="str">
        <f>IF(ISBLANK(partije!P186),"",partije!P186)</f>
        <v/>
      </c>
      <c r="O378" s="154" t="str">
        <f>IF(ISBLANK(partije!Q186),"",partije!Q186)</f>
        <v/>
      </c>
      <c r="P378" s="156" t="str">
        <f>IF(ISBLANK(partije!R186),"",partije!R186)</f>
        <v/>
      </c>
      <c r="Q378" s="444" t="str">
        <f>IF(ISBLANK(partije!$D$186),"",partije!$D$186)</f>
        <v/>
      </c>
      <c r="R378" s="445" t="str">
        <f>IF(ISBLANK(partije!$E$186),"","sto "&amp;partije!$E$186)</f>
        <v/>
      </c>
      <c r="S378" s="93">
        <f>$S$14</f>
        <v>1</v>
      </c>
      <c r="T378" s="85">
        <f>$T$14</f>
        <v>4</v>
      </c>
    </row>
    <row r="379" spans="1:20" ht="13.5" customHeight="1">
      <c r="A379" s="99" t="str">
        <f>IF(ISBLANK(partije!D187),"",partije!D187)</f>
        <v/>
      </c>
      <c r="B379" s="100" t="str">
        <f>IF(ISBLANK(partije!E187),"",partije!E187)</f>
        <v/>
      </c>
      <c r="C379" s="157" t="str">
        <f>INDEX(D369:D372,MATCH(S379,A369:A372,0))</f>
        <v>bye</v>
      </c>
      <c r="D379" s="177" t="str">
        <f>INDEX(D369:D372,MATCH(T379,A369:A372,0))</f>
        <v>bye</v>
      </c>
      <c r="E379" s="158" t="str">
        <f>IF(ISBLANK(partije!J187),"",partije!J187)</f>
        <v/>
      </c>
      <c r="F379" s="158" t="str">
        <f>IF(ISBLANK(partije!K187),"",partije!K187)</f>
        <v/>
      </c>
      <c r="G379" s="571" t="str">
        <f>IF(ISBLANK(partije!L187),"",partije!L187)</f>
        <v/>
      </c>
      <c r="H379" s="571"/>
      <c r="I379" s="571" t="str">
        <f>IF(ISBLANK(partije!M187),"",partije!M187)</f>
        <v/>
      </c>
      <c r="J379" s="571"/>
      <c r="K379" s="571" t="str">
        <f>IF(ISBLANK(partije!N187),"",partije!N187)</f>
        <v/>
      </c>
      <c r="L379" s="571" t="str">
        <f>IF(ISBLANK(partije!M187),"",partije!M187)</f>
        <v/>
      </c>
      <c r="M379" s="160" t="str">
        <f>IF(ISBLANK(partije!O187),"",partije!O187)</f>
        <v/>
      </c>
      <c r="N379" s="159" t="str">
        <f>IF(ISBLANK(partije!P187),"",partije!P187)</f>
        <v/>
      </c>
      <c r="O379" s="159" t="str">
        <f>IF(ISBLANK(partije!Q187),"",partije!Q187)</f>
        <v/>
      </c>
      <c r="P379" s="161" t="str">
        <f>IF(ISBLANK(partije!R187),"",partije!R187)</f>
        <v/>
      </c>
      <c r="Q379" s="444" t="str">
        <f>IF(ISBLANK(partije!$D$187),"",partije!$D$187)</f>
        <v/>
      </c>
      <c r="R379" s="445" t="str">
        <f>IF(ISBLANK(partije!$E$187),"","sto "&amp;partije!$E$187)</f>
        <v/>
      </c>
      <c r="S379" s="94">
        <f>$S$15</f>
        <v>2</v>
      </c>
      <c r="T379" s="86">
        <f>$T$15</f>
        <v>3</v>
      </c>
    </row>
    <row r="381" spans="1:20" ht="13.5" customHeight="1">
      <c r="B381" s="12"/>
      <c r="C381" s="168"/>
      <c r="D381" s="145" t="s">
        <v>79</v>
      </c>
      <c r="E381" s="132"/>
      <c r="F381" s="132"/>
      <c r="G381" s="132"/>
      <c r="H381" s="132"/>
      <c r="I381" s="133"/>
      <c r="J381" s="133"/>
      <c r="K381" s="132"/>
      <c r="L381" s="132"/>
      <c r="M381" s="132"/>
      <c r="N381" s="134"/>
      <c r="O381" s="135"/>
      <c r="P381" s="132"/>
      <c r="Q381" s="13"/>
      <c r="R381" s="13"/>
    </row>
    <row r="382" spans="1:20" ht="13.5" customHeight="1">
      <c r="B382" s="208" t="s">
        <v>0</v>
      </c>
      <c r="C382" s="211"/>
      <c r="D382" s="172" t="s">
        <v>1</v>
      </c>
      <c r="E382" s="572">
        <v>1</v>
      </c>
      <c r="F382" s="572"/>
      <c r="G382" s="572">
        <v>2</v>
      </c>
      <c r="H382" s="572"/>
      <c r="I382" s="573">
        <v>3</v>
      </c>
      <c r="J382" s="573"/>
      <c r="K382" s="572">
        <v>4</v>
      </c>
      <c r="L382" s="572"/>
      <c r="M382" s="136" t="s">
        <v>2</v>
      </c>
      <c r="N382" s="136" t="s">
        <v>3</v>
      </c>
      <c r="O382" s="137" t="s">
        <v>7</v>
      </c>
      <c r="P382" s="138"/>
      <c r="Q382" s="49" t="s">
        <v>80</v>
      </c>
      <c r="R382" s="50"/>
    </row>
    <row r="383" spans="1:20" ht="13.5" customHeight="1">
      <c r="A383" s="81">
        <v>1</v>
      </c>
      <c r="B383" s="209">
        <v>281</v>
      </c>
      <c r="C383" s="212" t="str">
        <f>IF(ISNA(MATCH(B383,spisak!$F$4:$F$260,0)),"",INDEX(spisak!$C$4:$C$260,MATCH(B383,spisak!$F$4:$F$260,0)))</f>
        <v/>
      </c>
      <c r="D383" s="173" t="str">
        <f>IF(ISNA(MATCH(B383,spisak!$F$4:$F$260,0)),"bye",INDEX(spisak!$B$4:$B$260,MATCH(B383,spisak!$F$4:$F$260,0)))</f>
        <v>bye</v>
      </c>
      <c r="E383" s="139"/>
      <c r="F383" s="140"/>
      <c r="G383" s="574" t="str">
        <f t="array" ref="G383">INDEX(E388:E393,MATCH(D383&amp;D384,C388:C393&amp;D388:D393,0))&amp;"/"&amp;INDEX(F388:F393,MATCH(D383&amp;D384,C388:C393&amp;D388:D393,0))</f>
        <v>/</v>
      </c>
      <c r="H383" s="575"/>
      <c r="I383" s="574" t="str">
        <f t="array" ref="I383">INDEX(E388:E393,MATCH(D383&amp;D385,C388:C393&amp;D388:D393,0))&amp;"/"&amp;INDEX(F388:F393,MATCH(D383&amp;D385,C388:C393&amp;D388:D393,0))</f>
        <v>/</v>
      </c>
      <c r="J383" s="575"/>
      <c r="K383" s="574" t="str">
        <f t="array" ref="K383">INDEX(E388:E393,MATCH(D383&amp;D386,C388:C393&amp;D388:D393,0))&amp;"/"&amp;INDEX(F388:F393,MATCH(D383&amp;D386,C388:C393&amp;D388:D393,0))</f>
        <v>/</v>
      </c>
      <c r="L383" s="575"/>
      <c r="M383" s="141" t="str">
        <f>IF(ISBLANK(partije!$J$2),"",COUNTIFS(C388:C393,D383,E388:E393,3)+COUNTIFS(D388:D393,D383,F388:F393,3))</f>
        <v/>
      </c>
      <c r="N383" s="141" t="str">
        <f>IF(ISBLANK(partije!$J$2),"",COUNTIFS(C388:C393,D383,E388:E393,"&lt;3")+COUNTIFS(D388:D393,D383,F388:F393,"&lt;3"))</f>
        <v/>
      </c>
      <c r="O383" s="142"/>
      <c r="P383" s="131">
        <v>1</v>
      </c>
      <c r="Q383" s="88" t="e">
        <f>IF(ISBLANK(D383),"*",INDEX(D383:D386,MATCH(P383,O383:O386,0)))</f>
        <v>#N/A</v>
      </c>
      <c r="R383" s="89"/>
    </row>
    <row r="384" spans="1:20" ht="13.5" customHeight="1">
      <c r="A384" s="81">
        <v>2</v>
      </c>
      <c r="B384" s="209">
        <v>282</v>
      </c>
      <c r="C384" s="212" t="str">
        <f>IF(ISNA(MATCH(B384,spisak!$F$4:$F$260,0)),"",INDEX(spisak!$C$4:$C$260,MATCH(B384,spisak!$F$4:$F$260,0)))</f>
        <v/>
      </c>
      <c r="D384" s="173" t="str">
        <f>IF(ISNA(MATCH(B384,spisak!$F$4:$F$260,0)),"bye",INDEX(spisak!$B$4:$B$260,MATCH(B384,spisak!$F$4:$F$260,0)))</f>
        <v>bye</v>
      </c>
      <c r="E384" s="574" t="str">
        <f t="array" ref="E384">INDEX(F388:F393,MATCH(D383&amp;D384,C388:C393&amp;D388:D393,0))&amp;"/"&amp;INDEX(E388:E393,MATCH(D383&amp;D384,C388:C393&amp;D388:D393,0))</f>
        <v>/</v>
      </c>
      <c r="F384" s="575"/>
      <c r="G384" s="139"/>
      <c r="H384" s="140"/>
      <c r="I384" s="574" t="str">
        <f t="array" ref="I384">INDEX(E388:E393,MATCH(D384&amp;D385,C388:C393&amp;D388:D393,0))&amp;"/"&amp;INDEX(F388:F393,MATCH(D384&amp;D385,C388:C393&amp;D388:D393,0))</f>
        <v>/</v>
      </c>
      <c r="J384" s="575"/>
      <c r="K384" s="574" t="str">
        <f t="array" ref="K384">INDEX(E388:E393,MATCH(D384&amp;D386,C388:C393&amp;D388:D393,0))&amp;"/"&amp;INDEX(F388:F393,MATCH(D384&amp;D386,C388:C393&amp;D388:D393,0))</f>
        <v>/</v>
      </c>
      <c r="L384" s="575"/>
      <c r="M384" s="141" t="str">
        <f>IF(ISBLANK(partije!$J$2),"",COUNTIFS(C388:C393,D384,E388:E393,3)+COUNTIFS(D388:D393,D384,F388:F393,3))</f>
        <v/>
      </c>
      <c r="N384" s="141" t="str">
        <f>IF(ISBLANK(partije!$J$2),"",COUNTIFS(C388:C393,D384,E388:E393,"&lt;3")+COUNTIFS(D388:D393,D384,F388:F393,"&lt;3"))</f>
        <v/>
      </c>
      <c r="O384" s="142"/>
      <c r="P384" s="131">
        <v>2</v>
      </c>
      <c r="Q384" s="90" t="e">
        <f>IF(ISBLANK(D384),"*",INDEX(D383:D386,MATCH(P384,O383:O386,0)))</f>
        <v>#N/A</v>
      </c>
      <c r="R384" s="91"/>
    </row>
    <row r="385" spans="1:20" ht="13.5" customHeight="1">
      <c r="A385" s="81">
        <v>3</v>
      </c>
      <c r="B385" s="209">
        <v>283</v>
      </c>
      <c r="C385" s="212" t="str">
        <f>IF(ISNA(MATCH(B385,spisak!$F$4:$F$260,0)),"",INDEX(spisak!$C$4:$C$260,MATCH(B385,spisak!$F$4:$F$260,0)))</f>
        <v/>
      </c>
      <c r="D385" s="173" t="str">
        <f>IF(ISNA(MATCH(B385,spisak!$F$4:$F$260,0)),"bye",INDEX(spisak!$B$4:$B$260,MATCH(B385,spisak!$F$4:$F$260,0)))</f>
        <v>bye</v>
      </c>
      <c r="E385" s="574" t="str">
        <f t="array" ref="E385">INDEX(F388:F393,MATCH(D383&amp;D385,C388:C393&amp;D388:D393,0))&amp;"/"&amp;INDEX(E388:E393,MATCH(D383&amp;D385,C388:C393&amp;D388:D393,0))</f>
        <v>/</v>
      </c>
      <c r="F385" s="575"/>
      <c r="G385" s="574" t="str">
        <f t="array" ref="G385">INDEX(F388:F393,MATCH(D384&amp;D385,C388:C393&amp;D388:D393,0))&amp;"/"&amp;INDEX(E388:E393,MATCH(D384&amp;D385,C388:C393&amp;D388:D393,0))</f>
        <v>/</v>
      </c>
      <c r="H385" s="575"/>
      <c r="I385" s="139"/>
      <c r="J385" s="140"/>
      <c r="K385" s="574" t="str">
        <f t="array" ref="K385">INDEX(E388:E393,MATCH(D385&amp;D386,C388:C393&amp;D388:D393,0))&amp;"/"&amp;INDEX(F388:F393,MATCH(D385&amp;D386,C388:C393&amp;D388:D393,0))</f>
        <v>/</v>
      </c>
      <c r="L385" s="575"/>
      <c r="M385" s="141" t="str">
        <f>IF(ISBLANK(partije!$J$2),"",COUNTIFS(C388:C393,D385,E388:E393,3)+COUNTIFS(D388:D393,D385,F388:F393,3))</f>
        <v/>
      </c>
      <c r="N385" s="141" t="str">
        <f>IF(ISBLANK(partije!$J$2),"",COUNTIFS(C388:C393,D385,E388:E393,"&lt;3")+COUNTIFS(D388:D393,D385,F388:F393,"&lt;3"))</f>
        <v/>
      </c>
      <c r="O385" s="142"/>
      <c r="P385" s="131">
        <v>3</v>
      </c>
      <c r="Q385" s="90" t="e">
        <f>IF(ISBLANK(D385),"*",INDEX(D383:D386,MATCH(P385,O383:O386,0)))</f>
        <v>#N/A</v>
      </c>
      <c r="R385" s="91"/>
    </row>
    <row r="386" spans="1:20" ht="13.5" customHeight="1">
      <c r="A386" s="82">
        <v>4</v>
      </c>
      <c r="B386" s="210">
        <v>284</v>
      </c>
      <c r="C386" s="213" t="str">
        <f>IF(ISNA(MATCH(B386,spisak!$F$4:$F$260,0)),"",INDEX(spisak!$C$4:$C$260,MATCH(B386,spisak!$F$4:$F$260,0)))</f>
        <v/>
      </c>
      <c r="D386" s="174" t="str">
        <f>IF(ISNA(MATCH(B386,spisak!$F$4:$F$260,0)),"bye",INDEX(spisak!$B$4:$B$260,MATCH(B386,spisak!$F$4:$F$260,0)))</f>
        <v>bye</v>
      </c>
      <c r="E386" s="576" t="str">
        <f t="array" ref="E386">INDEX(F388:F393,MATCH(D383&amp;D386,C388:C393&amp;D388:D393,0))&amp;"/"&amp;INDEX(E388:E393,MATCH(D383&amp;D386,C388:C393&amp;D388:D393,0))</f>
        <v>/</v>
      </c>
      <c r="F386" s="577"/>
      <c r="G386" s="576" t="str">
        <f t="array" ref="G386">INDEX(F388:F393,MATCH(D384&amp;D386,C388:C393&amp;D388:D393,0))&amp;"/"&amp;INDEX(E388:E393,MATCH(D384&amp;D386,C388:C393&amp;D388:D393,0))</f>
        <v>/</v>
      </c>
      <c r="H386" s="577"/>
      <c r="I386" s="576" t="str">
        <f t="array" ref="I386">INDEX(F388:F393,MATCH(D385&amp;D386,C388:C393&amp;D388:D393,0))&amp;"/"&amp;INDEX(E388:E393,MATCH(D385&amp;D386,C388:C393&amp;D388:D393,0))</f>
        <v>/</v>
      </c>
      <c r="J386" s="577"/>
      <c r="K386" s="139"/>
      <c r="L386" s="140"/>
      <c r="M386" s="143" t="str">
        <f>IF(ISBLANK(partije!$J$2),"",COUNTIFS(C388:C393,D386,E388:E393,3)+COUNTIFS(D388:D393,D386,F388:F393,3))</f>
        <v/>
      </c>
      <c r="N386" s="143" t="str">
        <f>IF(ISBLANK(partije!$J$2),"",COUNTIFS(C388:C393,D386,E388:E393,"&lt;3")+COUNTIFS(D388:D393,D386,F388:F393,"&lt;3"))</f>
        <v/>
      </c>
      <c r="O386" s="144"/>
      <c r="P386" s="131">
        <v>4</v>
      </c>
      <c r="Q386" s="90" t="e">
        <f>IF(ISBLANK(D386),"*",INDEX(D383:D386,MATCH(P386,O383:O386,0)))</f>
        <v>#N/A</v>
      </c>
      <c r="R386" s="91"/>
    </row>
    <row r="387" spans="1:20" ht="13.5" customHeight="1">
      <c r="A387" s="567"/>
      <c r="B387" s="567"/>
      <c r="C387" s="169"/>
      <c r="E387" s="568" t="s">
        <v>10</v>
      </c>
      <c r="F387" s="568"/>
      <c r="G387" s="569" t="s">
        <v>11</v>
      </c>
      <c r="H387" s="569"/>
      <c r="I387" s="570" t="s">
        <v>4</v>
      </c>
      <c r="J387" s="570"/>
      <c r="K387" s="578" t="s">
        <v>12</v>
      </c>
      <c r="L387" s="578"/>
      <c r="M387" s="197" t="s">
        <v>5</v>
      </c>
      <c r="N387" s="197" t="s">
        <v>6</v>
      </c>
      <c r="O387" s="198" t="s">
        <v>8</v>
      </c>
      <c r="P387" s="199" t="s">
        <v>9</v>
      </c>
      <c r="Q387" s="13"/>
      <c r="R387" s="13"/>
      <c r="S387" s="579" t="s">
        <v>125</v>
      </c>
      <c r="T387" s="579"/>
    </row>
    <row r="388" spans="1:20" ht="13.5" customHeight="1">
      <c r="A388" s="95" t="str">
        <f>IF(ISBLANK(partije!D56),"",partije!D56)</f>
        <v/>
      </c>
      <c r="B388" s="96" t="str">
        <f>IF(ISBLANK(partije!E56),"",partije!E56)</f>
        <v/>
      </c>
      <c r="C388" s="147" t="str">
        <f>INDEX(D383:D386,MATCH(S388,A383:A386,0))</f>
        <v>bye</v>
      </c>
      <c r="D388" s="175" t="str">
        <f>INDEX(D383:D386,MATCH(T388,A383:A386,0))</f>
        <v>bye</v>
      </c>
      <c r="E388" s="148" t="str">
        <f>IF(ISBLANK(partije!J56),"",partije!J56)</f>
        <v/>
      </c>
      <c r="F388" s="148" t="str">
        <f>IF(ISBLANK(partije!K56),"",partije!K56)</f>
        <v/>
      </c>
      <c r="G388" s="580"/>
      <c r="H388" s="580" t="str">
        <f>IF(ISBLANK(partije!L56),"",partije!L56)</f>
        <v/>
      </c>
      <c r="I388" s="580" t="str">
        <f>IF(ISBLANK(partije!M56),"",partije!M56)</f>
        <v/>
      </c>
      <c r="J388" s="580"/>
      <c r="K388" s="580" t="str">
        <f>IF(ISBLANK(partije!N56),"",partije!N56)</f>
        <v/>
      </c>
      <c r="L388" s="580" t="str">
        <f>IF(ISBLANK(partije!M56),"",partije!M56)</f>
        <v/>
      </c>
      <c r="M388" s="150" t="str">
        <f>IF(ISBLANK(partije!O56),"",partije!O56)</f>
        <v/>
      </c>
      <c r="N388" s="149" t="str">
        <f>IF(ISBLANK(partije!P56),"",partije!P56)</f>
        <v/>
      </c>
      <c r="O388" s="149" t="str">
        <f>IF(ISBLANK(partije!Q56),"",partije!Q56)</f>
        <v/>
      </c>
      <c r="P388" s="151" t="str">
        <f>IF(ISBLANK(partije!R56),"",partije!R56)</f>
        <v/>
      </c>
      <c r="Q388" s="444" t="str">
        <f>IF(ISBLANK(partije!$D$56),"",partije!$D$56)</f>
        <v/>
      </c>
      <c r="R388" s="445" t="str">
        <f>IF(ISBLANK(partije!$E$56),"","sto "&amp;partije!$E$56)</f>
        <v/>
      </c>
      <c r="S388" s="92">
        <f>$S$10</f>
        <v>1</v>
      </c>
      <c r="T388" s="84">
        <f>$T$10</f>
        <v>3</v>
      </c>
    </row>
    <row r="389" spans="1:20" ht="13.5" customHeight="1">
      <c r="A389" s="97" t="str">
        <f>IF(ISBLANK(partije!D57),"",partije!D57)</f>
        <v/>
      </c>
      <c r="B389" s="98" t="str">
        <f>IF(ISBLANK(partije!E57),"",partije!E57)</f>
        <v/>
      </c>
      <c r="C389" s="152" t="str">
        <f>INDEX(D383:D386,MATCH(S389,A383:A386,0))</f>
        <v>bye</v>
      </c>
      <c r="D389" s="176" t="str">
        <f>INDEX(D383:D386,MATCH(T389,A383:A386,0))</f>
        <v>bye</v>
      </c>
      <c r="E389" s="153" t="str">
        <f>IF(ISBLANK(partije!J57),"",partije!J57)</f>
        <v/>
      </c>
      <c r="F389" s="153" t="str">
        <f>IF(ISBLANK(partije!K57),"",partije!K57)</f>
        <v/>
      </c>
      <c r="G389" s="581"/>
      <c r="H389" s="581" t="str">
        <f>IF(ISBLANK(partije!L57),"",partije!L57)</f>
        <v/>
      </c>
      <c r="I389" s="581" t="str">
        <f>IF(ISBLANK(partije!M57),"",partije!M57)</f>
        <v/>
      </c>
      <c r="J389" s="581"/>
      <c r="K389" s="581" t="str">
        <f>IF(ISBLANK(partije!N57),"",partije!N57)</f>
        <v/>
      </c>
      <c r="L389" s="581" t="str">
        <f>IF(ISBLANK(partije!M57),"",partije!M57)</f>
        <v/>
      </c>
      <c r="M389" s="155" t="str">
        <f>IF(ISBLANK(partije!O57),"",partije!O57)</f>
        <v/>
      </c>
      <c r="N389" s="154" t="str">
        <f>IF(ISBLANK(partije!P57),"",partije!P57)</f>
        <v/>
      </c>
      <c r="O389" s="154" t="str">
        <f>IF(ISBLANK(partije!Q57),"",partije!Q57)</f>
        <v/>
      </c>
      <c r="P389" s="156" t="str">
        <f>IF(ISBLANK(partije!R57),"",partije!R57)</f>
        <v/>
      </c>
      <c r="Q389" s="444" t="str">
        <f>IF(ISBLANK(partije!$D$57),"",partije!$D$57)</f>
        <v/>
      </c>
      <c r="R389" s="445" t="str">
        <f>IF(ISBLANK(partije!$E$57),"","sto "&amp;partije!$E$57)</f>
        <v/>
      </c>
      <c r="S389" s="93">
        <f>$S$11</f>
        <v>2</v>
      </c>
      <c r="T389" s="85">
        <f>$T$11</f>
        <v>4</v>
      </c>
    </row>
    <row r="390" spans="1:20" ht="13.5" customHeight="1">
      <c r="A390" s="97" t="str">
        <f>IF(ISBLANK(partije!D122),"",partije!D122)</f>
        <v/>
      </c>
      <c r="B390" s="98" t="str">
        <f>IF(ISBLANK(partije!E122),"",partije!E122)</f>
        <v/>
      </c>
      <c r="C390" s="152" t="str">
        <f>INDEX(D383:D386,MATCH(S390,A383:A386,0))</f>
        <v>bye</v>
      </c>
      <c r="D390" s="176" t="str">
        <f>INDEX(D383:D386,MATCH(T390,A383:A386,0))</f>
        <v>bye</v>
      </c>
      <c r="E390" s="153" t="str">
        <f>IF(ISBLANK(partije!J122),"",partije!J122)</f>
        <v/>
      </c>
      <c r="F390" s="153" t="str">
        <f>IF(ISBLANK(partije!K122),"",partije!K122)</f>
        <v/>
      </c>
      <c r="G390" s="581"/>
      <c r="H390" s="581" t="str">
        <f>IF(ISBLANK(partije!L122),"",partije!L122)</f>
        <v/>
      </c>
      <c r="I390" s="581" t="str">
        <f>IF(ISBLANK(partije!M122),"",partije!M122)</f>
        <v/>
      </c>
      <c r="J390" s="581"/>
      <c r="K390" s="581" t="str">
        <f>IF(ISBLANK(partije!N122),"",partije!N122)</f>
        <v/>
      </c>
      <c r="L390" s="581" t="str">
        <f>IF(ISBLANK(partije!M122),"",partije!M122)</f>
        <v/>
      </c>
      <c r="M390" s="155" t="str">
        <f>IF(ISBLANK(partije!O122),"",partije!O122)</f>
        <v/>
      </c>
      <c r="N390" s="154" t="str">
        <f>IF(ISBLANK(partije!P122),"",partije!P122)</f>
        <v/>
      </c>
      <c r="O390" s="154" t="str">
        <f>IF(ISBLANK(partije!Q122),"",partije!Q122)</f>
        <v/>
      </c>
      <c r="P390" s="156" t="str">
        <f>IF(ISBLANK(partije!R122),"",partije!R122)</f>
        <v/>
      </c>
      <c r="Q390" s="444" t="str">
        <f>IF(ISBLANK(partije!$D$122),"",partije!$D$122)</f>
        <v/>
      </c>
      <c r="R390" s="445" t="str">
        <f>IF(ISBLANK(partije!$E$122),"","sto "&amp;partije!$E$122)</f>
        <v/>
      </c>
      <c r="S390" s="93">
        <f>$S$12</f>
        <v>1</v>
      </c>
      <c r="T390" s="85">
        <f>$T$12</f>
        <v>2</v>
      </c>
    </row>
    <row r="391" spans="1:20" ht="13.5" customHeight="1">
      <c r="A391" s="97" t="str">
        <f>IF(ISBLANK(partije!D123),"",partije!D123)</f>
        <v/>
      </c>
      <c r="B391" s="98" t="str">
        <f>IF(ISBLANK(partije!E123),"",partije!E123)</f>
        <v/>
      </c>
      <c r="C391" s="152" t="str">
        <f>INDEX(D383:D386,MATCH(S391,A383:A386,0))</f>
        <v>bye</v>
      </c>
      <c r="D391" s="176" t="str">
        <f>INDEX(D383:D386,MATCH(T391,A383:A386,0))</f>
        <v>bye</v>
      </c>
      <c r="E391" s="153" t="str">
        <f>IF(ISBLANK(partije!J123),"",partije!J123)</f>
        <v/>
      </c>
      <c r="F391" s="153" t="str">
        <f>IF(ISBLANK(partije!K123),"",partije!K123)</f>
        <v/>
      </c>
      <c r="G391" s="581"/>
      <c r="H391" s="581" t="str">
        <f>IF(ISBLANK(partije!L123),"",partije!L123)</f>
        <v/>
      </c>
      <c r="I391" s="581" t="str">
        <f>IF(ISBLANK(partije!M123),"",partije!M123)</f>
        <v/>
      </c>
      <c r="J391" s="581"/>
      <c r="K391" s="581" t="str">
        <f>IF(ISBLANK(partije!N123),"",partije!N123)</f>
        <v/>
      </c>
      <c r="L391" s="581" t="str">
        <f>IF(ISBLANK(partije!M123),"",partije!M123)</f>
        <v/>
      </c>
      <c r="M391" s="155" t="str">
        <f>IF(ISBLANK(partije!O123),"",partije!O123)</f>
        <v/>
      </c>
      <c r="N391" s="154" t="str">
        <f>IF(ISBLANK(partije!P123),"",partije!P123)</f>
        <v/>
      </c>
      <c r="O391" s="154" t="str">
        <f>IF(ISBLANK(partije!Q123),"",partije!Q123)</f>
        <v/>
      </c>
      <c r="P391" s="156" t="str">
        <f>IF(ISBLANK(partije!R123),"",partije!R123)</f>
        <v/>
      </c>
      <c r="Q391" s="444" t="str">
        <f>IF(ISBLANK(partije!$D$123),"",partije!$D$123)</f>
        <v/>
      </c>
      <c r="R391" s="445" t="str">
        <f>IF(ISBLANK(partije!$E$123),"","sto "&amp;partije!$E$123)</f>
        <v/>
      </c>
      <c r="S391" s="93">
        <f>$S$13</f>
        <v>3</v>
      </c>
      <c r="T391" s="85">
        <f>$T$13</f>
        <v>4</v>
      </c>
    </row>
    <row r="392" spans="1:20" ht="13.5" customHeight="1">
      <c r="A392" s="97" t="str">
        <f>IF(ISBLANK(partije!D188),"",partije!D188)</f>
        <v/>
      </c>
      <c r="B392" s="98" t="str">
        <f>IF(ISBLANK(partije!E188),"",partije!E188)</f>
        <v/>
      </c>
      <c r="C392" s="152" t="str">
        <f>INDEX(D383:D386,MATCH(S392,A383:A386,0))</f>
        <v>bye</v>
      </c>
      <c r="D392" s="176" t="str">
        <f>INDEX(D383:D386,MATCH(T392,A383:A386,0))</f>
        <v>bye</v>
      </c>
      <c r="E392" s="153" t="str">
        <f>IF(ISBLANK(partije!J188),"",partije!J188)</f>
        <v/>
      </c>
      <c r="F392" s="153" t="str">
        <f>IF(ISBLANK(partije!K188),"",partije!K188)</f>
        <v/>
      </c>
      <c r="G392" s="581"/>
      <c r="H392" s="581" t="str">
        <f>IF(ISBLANK(partije!L188),"",partije!L188)</f>
        <v/>
      </c>
      <c r="I392" s="581" t="str">
        <f>IF(ISBLANK(partije!M188),"",partije!M188)</f>
        <v/>
      </c>
      <c r="J392" s="581"/>
      <c r="K392" s="581" t="str">
        <f>IF(ISBLANK(partije!N188),"",partije!N188)</f>
        <v/>
      </c>
      <c r="L392" s="581" t="str">
        <f>IF(ISBLANK(partije!M188),"",partije!M188)</f>
        <v/>
      </c>
      <c r="M392" s="155" t="str">
        <f>IF(ISBLANK(partije!O188),"",partije!O188)</f>
        <v/>
      </c>
      <c r="N392" s="154" t="str">
        <f>IF(ISBLANK(partije!P188),"",partije!P188)</f>
        <v/>
      </c>
      <c r="O392" s="154" t="str">
        <f>IF(ISBLANK(partije!Q188),"",partije!Q188)</f>
        <v/>
      </c>
      <c r="P392" s="156" t="str">
        <f>IF(ISBLANK(partije!R188),"",partije!R188)</f>
        <v/>
      </c>
      <c r="Q392" s="444" t="str">
        <f>IF(ISBLANK(partije!$D$188),"",partije!$D$188)</f>
        <v/>
      </c>
      <c r="R392" s="445" t="str">
        <f>IF(ISBLANK(partije!$E$188),"","sto "&amp;partije!$E$188)</f>
        <v/>
      </c>
      <c r="S392" s="93">
        <f>$S$14</f>
        <v>1</v>
      </c>
      <c r="T392" s="85">
        <f>$T$14</f>
        <v>4</v>
      </c>
    </row>
    <row r="393" spans="1:20" ht="13.5" customHeight="1">
      <c r="A393" s="99" t="str">
        <f>IF(ISBLANK(partije!D189),"",partije!D189)</f>
        <v/>
      </c>
      <c r="B393" s="100" t="str">
        <f>IF(ISBLANK(partije!E189),"",partije!E189)</f>
        <v/>
      </c>
      <c r="C393" s="157" t="str">
        <f>INDEX(D383:D386,MATCH(S393,A383:A386,0))</f>
        <v>bye</v>
      </c>
      <c r="D393" s="177" t="str">
        <f>INDEX(D383:D386,MATCH(T393,A383:A386,0))</f>
        <v>bye</v>
      </c>
      <c r="E393" s="158" t="str">
        <f>IF(ISBLANK(partije!J189),"",partije!J189)</f>
        <v/>
      </c>
      <c r="F393" s="158" t="str">
        <f>IF(ISBLANK(partije!K189),"",partije!K189)</f>
        <v/>
      </c>
      <c r="G393" s="571"/>
      <c r="H393" s="571" t="str">
        <f>IF(ISBLANK(partije!L189),"",partije!L189)</f>
        <v/>
      </c>
      <c r="I393" s="571" t="str">
        <f>IF(ISBLANK(partije!M189),"",partije!M189)</f>
        <v/>
      </c>
      <c r="J393" s="571"/>
      <c r="K393" s="571" t="str">
        <f>IF(ISBLANK(partije!N189),"",partije!N189)</f>
        <v/>
      </c>
      <c r="L393" s="571" t="str">
        <f>IF(ISBLANK(partije!M189),"",partije!M189)</f>
        <v/>
      </c>
      <c r="M393" s="160" t="str">
        <f>IF(ISBLANK(partije!O189),"",partije!O189)</f>
        <v/>
      </c>
      <c r="N393" s="159" t="str">
        <f>IF(ISBLANK(partije!P189),"",partije!P189)</f>
        <v/>
      </c>
      <c r="O393" s="159" t="str">
        <f>IF(ISBLANK(partije!Q189),"",partije!Q189)</f>
        <v/>
      </c>
      <c r="P393" s="161" t="str">
        <f>IF(ISBLANK(partije!R189),"",partije!R189)</f>
        <v/>
      </c>
      <c r="Q393" s="444" t="str">
        <f>IF(ISBLANK(partije!$D$189),"",partije!$D$189)</f>
        <v/>
      </c>
      <c r="R393" s="445" t="str">
        <f>IF(ISBLANK(partije!$E$189),"","sto "&amp;partije!$E$189)</f>
        <v/>
      </c>
      <c r="S393" s="94">
        <f>$S$15</f>
        <v>2</v>
      </c>
      <c r="T393" s="86">
        <f>$T$15</f>
        <v>3</v>
      </c>
    </row>
    <row r="395" spans="1:20" ht="13.5" customHeight="1">
      <c r="B395" s="12"/>
      <c r="C395" s="168"/>
      <c r="D395" s="145" t="s">
        <v>81</v>
      </c>
      <c r="E395" s="132"/>
      <c r="F395" s="132"/>
      <c r="G395" s="132"/>
      <c r="H395" s="132"/>
      <c r="I395" s="133"/>
      <c r="J395" s="133"/>
      <c r="K395" s="132"/>
      <c r="L395" s="132"/>
      <c r="M395" s="132"/>
      <c r="N395" s="134"/>
      <c r="O395" s="135"/>
      <c r="P395" s="132"/>
      <c r="Q395" s="13"/>
      <c r="R395" s="13"/>
    </row>
    <row r="396" spans="1:20" ht="13.5" customHeight="1">
      <c r="B396" s="208" t="s">
        <v>0</v>
      </c>
      <c r="C396" s="211"/>
      <c r="D396" s="172" t="s">
        <v>1</v>
      </c>
      <c r="E396" s="572">
        <v>1</v>
      </c>
      <c r="F396" s="572"/>
      <c r="G396" s="572">
        <v>2</v>
      </c>
      <c r="H396" s="572"/>
      <c r="I396" s="573">
        <v>3</v>
      </c>
      <c r="J396" s="573"/>
      <c r="K396" s="572">
        <v>4</v>
      </c>
      <c r="L396" s="572"/>
      <c r="M396" s="136" t="s">
        <v>2</v>
      </c>
      <c r="N396" s="136" t="s">
        <v>3</v>
      </c>
      <c r="O396" s="137" t="s">
        <v>7</v>
      </c>
      <c r="P396" s="138"/>
      <c r="Q396" s="49" t="s">
        <v>82</v>
      </c>
      <c r="R396" s="50"/>
    </row>
    <row r="397" spans="1:20" ht="13.5" customHeight="1">
      <c r="A397" s="81">
        <v>1</v>
      </c>
      <c r="B397" s="209">
        <v>291</v>
      </c>
      <c r="C397" s="212" t="str">
        <f>IF(ISNA(MATCH(B397,spisak!$F$4:$F$260,0)),"",INDEX(spisak!$C$4:$C$260,MATCH(B397,spisak!$F$4:$F$260,0)))</f>
        <v/>
      </c>
      <c r="D397" s="173" t="str">
        <f>IF(ISNA(MATCH(B397,spisak!$F$4:$F$260,0)),"bye",INDEX(spisak!$B$4:$B$260,MATCH(B397,spisak!$F$4:$F$260,0)))</f>
        <v>bye</v>
      </c>
      <c r="E397" s="139"/>
      <c r="F397" s="140"/>
      <c r="G397" s="574" t="str">
        <f t="array" ref="G397">INDEX(E402:E407,MATCH(D397&amp;D398,C402:C407&amp;D402:D407,0))&amp;"/"&amp;INDEX(F402:F407,MATCH(D397&amp;D398,C402:C407&amp;D402:D407,0))</f>
        <v>/</v>
      </c>
      <c r="H397" s="575"/>
      <c r="I397" s="574" t="str">
        <f t="array" ref="I397">INDEX(E402:E407,MATCH(D397&amp;D399,C402:C407&amp;D402:D407,0))&amp;"/"&amp;INDEX(F402:F407,MATCH(D397&amp;D399,C402:C407&amp;D402:D407,0))</f>
        <v>/</v>
      </c>
      <c r="J397" s="575"/>
      <c r="K397" s="574" t="str">
        <f t="array" ref="K397">INDEX(E402:E407,MATCH(D397&amp;D400,C402:C407&amp;D402:D407,0))&amp;"/"&amp;INDEX(F402:F407,MATCH(D397&amp;D400,C402:C407&amp;D402:D407,0))</f>
        <v>/</v>
      </c>
      <c r="L397" s="575"/>
      <c r="M397" s="141" t="str">
        <f>IF(ISBLANK(partije!$J$2),"",COUNTIFS(C402:C407,D397,E402:E407,3)+COUNTIFS(D402:D407,D397,F402:F407,3))</f>
        <v/>
      </c>
      <c r="N397" s="141" t="str">
        <f>IF(ISBLANK(partije!$J$2),"",COUNTIFS(C402:C407,D397,E402:E407,"&lt;3")+COUNTIFS(D402:D407,D397,F402:F407,"&lt;3"))</f>
        <v/>
      </c>
      <c r="O397" s="142"/>
      <c r="P397" s="131">
        <v>1</v>
      </c>
      <c r="Q397" s="88" t="e">
        <f>IF(ISBLANK(D397),"*",INDEX(D397:D400,MATCH(P397,O397:O400,0)))</f>
        <v>#N/A</v>
      </c>
      <c r="R397" s="89"/>
    </row>
    <row r="398" spans="1:20" ht="13.5" customHeight="1">
      <c r="A398" s="81">
        <v>2</v>
      </c>
      <c r="B398" s="209">
        <v>292</v>
      </c>
      <c r="C398" s="212" t="str">
        <f>IF(ISNA(MATCH(B398,spisak!$F$4:$F$260,0)),"",INDEX(spisak!$C$4:$C$260,MATCH(B398,spisak!$F$4:$F$260,0)))</f>
        <v/>
      </c>
      <c r="D398" s="173" t="str">
        <f>IF(ISNA(MATCH(B398,spisak!$F$4:$F$260,0)),"bye",INDEX(spisak!$B$4:$B$260,MATCH(B398,spisak!$F$4:$F$260,0)))</f>
        <v>bye</v>
      </c>
      <c r="E398" s="574" t="str">
        <f t="array" ref="E398">INDEX(F402:F407,MATCH(D397&amp;D398,C402:C407&amp;D402:D407,0))&amp;"/"&amp;INDEX(E402:E407,MATCH(D397&amp;D398,C402:C407&amp;D402:D407,0))</f>
        <v>/</v>
      </c>
      <c r="F398" s="575"/>
      <c r="G398" s="139"/>
      <c r="H398" s="140"/>
      <c r="I398" s="574" t="str">
        <f t="array" ref="I398">INDEX(E402:E407,MATCH(D398&amp;D399,C402:C407&amp;D402:D407,0))&amp;"/"&amp;INDEX(F402:F407,MATCH(D398&amp;D399,C402:C407&amp;D402:D407,0))</f>
        <v>/</v>
      </c>
      <c r="J398" s="575"/>
      <c r="K398" s="574" t="str">
        <f t="array" ref="K398">INDEX(E402:E407,MATCH(D398&amp;D400,C402:C407&amp;D402:D407,0))&amp;"/"&amp;INDEX(F402:F407,MATCH(D398&amp;D400,C402:C407&amp;D402:D407,0))</f>
        <v>/</v>
      </c>
      <c r="L398" s="575"/>
      <c r="M398" s="141" t="str">
        <f>IF(ISBLANK(partije!$J$2),"",COUNTIFS(C402:C407,D398,E402:E407,3)+COUNTIFS(D402:D407,D398,F402:F407,3))</f>
        <v/>
      </c>
      <c r="N398" s="141" t="str">
        <f>IF(ISBLANK(partije!$J$2),"",COUNTIFS(C402:C407,D398,E402:E407,"&lt;3")+COUNTIFS(D402:D407,D398,F402:F407,"&lt;3"))</f>
        <v/>
      </c>
      <c r="O398" s="142"/>
      <c r="P398" s="131">
        <v>2</v>
      </c>
      <c r="Q398" s="90" t="e">
        <f>IF(ISBLANK(D398),"*",INDEX(D397:D400,MATCH(P398,O397:O400,0)))</f>
        <v>#N/A</v>
      </c>
      <c r="R398" s="91"/>
    </row>
    <row r="399" spans="1:20" ht="13.5" customHeight="1">
      <c r="A399" s="81">
        <v>3</v>
      </c>
      <c r="B399" s="209">
        <v>293</v>
      </c>
      <c r="C399" s="212" t="str">
        <f>IF(ISNA(MATCH(B399,spisak!$F$4:$F$260,0)),"",INDEX(spisak!$C$4:$C$260,MATCH(B399,spisak!$F$4:$F$260,0)))</f>
        <v/>
      </c>
      <c r="D399" s="173" t="str">
        <f>IF(ISNA(MATCH(B399,spisak!$F$4:$F$260,0)),"bye",INDEX(spisak!$B$4:$B$260,MATCH(B399,spisak!$F$4:$F$260,0)))</f>
        <v>bye</v>
      </c>
      <c r="E399" s="574" t="str">
        <f t="array" ref="E399">INDEX(F402:F407,MATCH(D397&amp;D399,C402:C407&amp;D402:D407,0))&amp;"/"&amp;INDEX(E402:E407,MATCH(D397&amp;D399,C402:C407&amp;D402:D407,0))</f>
        <v>/</v>
      </c>
      <c r="F399" s="575"/>
      <c r="G399" s="574" t="str">
        <f t="array" ref="G399">INDEX(F402:F407,MATCH(D398&amp;D399,C402:C407&amp;D402:D407,0))&amp;"/"&amp;INDEX(E402:E407,MATCH(D398&amp;D399,C402:C407&amp;D402:D407,0))</f>
        <v>/</v>
      </c>
      <c r="H399" s="575"/>
      <c r="I399" s="139"/>
      <c r="J399" s="140"/>
      <c r="K399" s="574" t="str">
        <f t="array" ref="K399">INDEX(E402:E407,MATCH(D399&amp;D400,C402:C407&amp;D402:D407,0))&amp;"/"&amp;INDEX(F402:F407,MATCH(D399&amp;D400,C402:C407&amp;D402:D407,0))</f>
        <v>/</v>
      </c>
      <c r="L399" s="575"/>
      <c r="M399" s="141" t="str">
        <f>IF(ISBLANK(partije!$J$2),"",COUNTIFS(C402:C407,D399,E402:E407,3)+COUNTIFS(D402:D407,D399,F402:F407,3))</f>
        <v/>
      </c>
      <c r="N399" s="141" t="str">
        <f>IF(ISBLANK(partije!$J$2),"",COUNTIFS(C402:C407,D399,E402:E407,"&lt;3")+COUNTIFS(D402:D407,D399,F402:F407,"&lt;3"))</f>
        <v/>
      </c>
      <c r="O399" s="142"/>
      <c r="P399" s="131">
        <v>3</v>
      </c>
      <c r="Q399" s="90" t="e">
        <f>IF(ISBLANK(D399),"*",INDEX(D397:D400,MATCH(P399,O397:O400,0)))</f>
        <v>#N/A</v>
      </c>
      <c r="R399" s="91"/>
    </row>
    <row r="400" spans="1:20" ht="13.5" customHeight="1">
      <c r="A400" s="82">
        <v>4</v>
      </c>
      <c r="B400" s="210">
        <v>294</v>
      </c>
      <c r="C400" s="213" t="str">
        <f>IF(ISNA(MATCH(B400,spisak!$F$4:$F$260,0)),"",INDEX(spisak!$C$4:$C$260,MATCH(B400,spisak!$F$4:$F$260,0)))</f>
        <v/>
      </c>
      <c r="D400" s="174" t="str">
        <f>IF(ISNA(MATCH(B400,spisak!$F$4:$F$260,0)),"bye",INDEX(spisak!$B$4:$B$260,MATCH(B400,spisak!$F$4:$F$260,0)))</f>
        <v>bye</v>
      </c>
      <c r="E400" s="576" t="str">
        <f t="array" ref="E400">INDEX(F402:F407,MATCH(D397&amp;D400,C402:C407&amp;D402:D407,0))&amp;"/"&amp;INDEX(E402:E407,MATCH(D397&amp;D400,C402:C407&amp;D402:D407,0))</f>
        <v>/</v>
      </c>
      <c r="F400" s="577"/>
      <c r="G400" s="576" t="str">
        <f t="array" ref="G400">INDEX(F402:F407,MATCH(D398&amp;D400,C402:C407&amp;D402:D407,0))&amp;"/"&amp;INDEX(E402:E407,MATCH(D398&amp;D400,C402:C407&amp;D402:D407,0))</f>
        <v>/</v>
      </c>
      <c r="H400" s="577"/>
      <c r="I400" s="576" t="str">
        <f t="array" ref="I400">INDEX(F402:F407,MATCH(D399&amp;D400,C402:C407&amp;D402:D407,0))&amp;"/"&amp;INDEX(E402:E407,MATCH(D399&amp;D400,C402:C407&amp;D402:D407,0))</f>
        <v>/</v>
      </c>
      <c r="J400" s="577"/>
      <c r="K400" s="139"/>
      <c r="L400" s="140"/>
      <c r="M400" s="143" t="str">
        <f>IF(ISBLANK(partije!$J$2),"",COUNTIFS(C402:C407,D400,E402:E407,3)+COUNTIFS(D402:D407,D400,F402:F407,3))</f>
        <v/>
      </c>
      <c r="N400" s="143" t="str">
        <f>IF(ISBLANK(partije!$J$2),"",COUNTIFS(C402:C407,D400,E402:E407,"&lt;3")+COUNTIFS(D402:D407,D400,F402:F407,"&lt;3"))</f>
        <v/>
      </c>
      <c r="O400" s="144"/>
      <c r="P400" s="131">
        <v>4</v>
      </c>
      <c r="Q400" s="90" t="e">
        <f>IF(ISBLANK(D400),"*",INDEX(D397:D400,MATCH(P400,O397:O400,0)))</f>
        <v>#N/A</v>
      </c>
      <c r="R400" s="91"/>
    </row>
    <row r="401" spans="1:20" ht="13.5" customHeight="1">
      <c r="A401" s="567"/>
      <c r="B401" s="567"/>
      <c r="C401" s="169"/>
      <c r="E401" s="568" t="s">
        <v>10</v>
      </c>
      <c r="F401" s="568"/>
      <c r="G401" s="569" t="s">
        <v>11</v>
      </c>
      <c r="H401" s="569"/>
      <c r="I401" s="570" t="s">
        <v>4</v>
      </c>
      <c r="J401" s="570"/>
      <c r="K401" s="578" t="s">
        <v>12</v>
      </c>
      <c r="L401" s="578"/>
      <c r="M401" s="197" t="s">
        <v>5</v>
      </c>
      <c r="N401" s="197" t="s">
        <v>6</v>
      </c>
      <c r="O401" s="198" t="s">
        <v>8</v>
      </c>
      <c r="P401" s="199" t="s">
        <v>9</v>
      </c>
      <c r="Q401" s="13"/>
      <c r="R401" s="13"/>
      <c r="S401" s="579" t="s">
        <v>125</v>
      </c>
      <c r="T401" s="579"/>
    </row>
    <row r="402" spans="1:20" ht="13.5" customHeight="1">
      <c r="A402" s="95" t="str">
        <f>IF(ISBLANK(partije!D58),"",partije!D58)</f>
        <v/>
      </c>
      <c r="B402" s="96" t="str">
        <f>IF(ISBLANK(partije!E58),"",partije!E58)</f>
        <v/>
      </c>
      <c r="C402" s="147" t="str">
        <f>INDEX(D397:D400,MATCH(S402,A397:A400,0))</f>
        <v>bye</v>
      </c>
      <c r="D402" s="175" t="str">
        <f>INDEX(D397:D400,MATCH(T402,A397:A400,0))</f>
        <v>bye</v>
      </c>
      <c r="E402" s="148" t="str">
        <f>IF(ISBLANK(partije!J58),"",partije!J58)</f>
        <v/>
      </c>
      <c r="F402" s="148" t="str">
        <f>IF(ISBLANK(partije!K58),"",partije!K58)</f>
        <v/>
      </c>
      <c r="G402" s="580" t="str">
        <f>IF(ISBLANK(partije!L58),"",partije!L58)</f>
        <v/>
      </c>
      <c r="H402" s="580"/>
      <c r="I402" s="580" t="str">
        <f>IF(ISBLANK(partije!M58),"",partije!M58)</f>
        <v/>
      </c>
      <c r="J402" s="580"/>
      <c r="K402" s="580" t="str">
        <f>IF(ISBLANK(partije!N58),"",partije!N58)</f>
        <v/>
      </c>
      <c r="L402" s="580" t="str">
        <f>IF(ISBLANK(partije!M58),"",partije!M58)</f>
        <v/>
      </c>
      <c r="M402" s="150" t="str">
        <f>IF(ISBLANK(partije!O58),"",partije!O58)</f>
        <v/>
      </c>
      <c r="N402" s="149" t="str">
        <f>IF(ISBLANK(partije!P58),"",partije!P58)</f>
        <v/>
      </c>
      <c r="O402" s="149" t="str">
        <f>IF(ISBLANK(partije!Q58),"",partije!Q58)</f>
        <v/>
      </c>
      <c r="P402" s="151" t="str">
        <f>IF(ISBLANK(partije!R58),"",partije!R58)</f>
        <v/>
      </c>
      <c r="Q402" s="444" t="str">
        <f>IF(ISBLANK(partije!$D$58),"",partije!$D$58)</f>
        <v/>
      </c>
      <c r="R402" s="445" t="str">
        <f>IF(ISBLANK(partije!$E$58),"","sto "&amp;partije!$E$58)</f>
        <v/>
      </c>
      <c r="S402" s="92">
        <f>$S$10</f>
        <v>1</v>
      </c>
      <c r="T402" s="84">
        <f>$T$10</f>
        <v>3</v>
      </c>
    </row>
    <row r="403" spans="1:20" ht="13.5" customHeight="1">
      <c r="A403" s="97" t="str">
        <f>IF(ISBLANK(partije!D59),"",partije!D59)</f>
        <v/>
      </c>
      <c r="B403" s="98" t="str">
        <f>IF(ISBLANK(partije!E59),"",partije!E59)</f>
        <v/>
      </c>
      <c r="C403" s="152" t="str">
        <f>INDEX(D397:D400,MATCH(S403,A397:A400,0))</f>
        <v>bye</v>
      </c>
      <c r="D403" s="176" t="str">
        <f>INDEX(D397:D400,MATCH(T403,A397:A400,0))</f>
        <v>bye</v>
      </c>
      <c r="E403" s="153" t="str">
        <f>IF(ISBLANK(partije!J59),"",partije!J59)</f>
        <v/>
      </c>
      <c r="F403" s="153" t="str">
        <f>IF(ISBLANK(partije!K59),"",partije!K59)</f>
        <v/>
      </c>
      <c r="G403" s="581" t="str">
        <f>IF(ISBLANK(partije!L59),"",partije!L59)</f>
        <v/>
      </c>
      <c r="H403" s="581"/>
      <c r="I403" s="581" t="str">
        <f>IF(ISBLANK(partije!M59),"",partije!M59)</f>
        <v/>
      </c>
      <c r="J403" s="581"/>
      <c r="K403" s="581" t="str">
        <f>IF(ISBLANK(partije!N59),"",partije!N59)</f>
        <v/>
      </c>
      <c r="L403" s="581" t="str">
        <f>IF(ISBLANK(partije!M59),"",partije!M59)</f>
        <v/>
      </c>
      <c r="M403" s="155" t="str">
        <f>IF(ISBLANK(partije!O59),"",partije!O59)</f>
        <v/>
      </c>
      <c r="N403" s="154" t="str">
        <f>IF(ISBLANK(partije!P59),"",partije!P59)</f>
        <v/>
      </c>
      <c r="O403" s="154" t="str">
        <f>IF(ISBLANK(partije!Q59),"",partije!Q59)</f>
        <v/>
      </c>
      <c r="P403" s="156" t="str">
        <f>IF(ISBLANK(partije!R59),"",partije!R59)</f>
        <v/>
      </c>
      <c r="Q403" s="444" t="str">
        <f>IF(ISBLANK(partije!$D$59),"",partije!$D$59)</f>
        <v/>
      </c>
      <c r="R403" s="445" t="str">
        <f>IF(ISBLANK(partije!$E$59),"","sto "&amp;partije!$E$59)</f>
        <v/>
      </c>
      <c r="S403" s="93">
        <f>$S$11</f>
        <v>2</v>
      </c>
      <c r="T403" s="85">
        <f>$T$11</f>
        <v>4</v>
      </c>
    </row>
    <row r="404" spans="1:20" ht="13.5" customHeight="1">
      <c r="A404" s="97" t="str">
        <f>IF(ISBLANK(partije!D124),"",partije!D124)</f>
        <v/>
      </c>
      <c r="B404" s="98" t="str">
        <f>IF(ISBLANK(partije!E124),"",partije!E124)</f>
        <v/>
      </c>
      <c r="C404" s="152" t="str">
        <f>INDEX(D397:D400,MATCH(S404,A397:A400,0))</f>
        <v>bye</v>
      </c>
      <c r="D404" s="176" t="str">
        <f>INDEX(D397:D400,MATCH(T404,A397:A400,0))</f>
        <v>bye</v>
      </c>
      <c r="E404" s="153" t="str">
        <f>IF(ISBLANK(partije!J124),"",partije!J124)</f>
        <v/>
      </c>
      <c r="F404" s="153" t="str">
        <f>IF(ISBLANK(partije!K124),"",partije!K124)</f>
        <v/>
      </c>
      <c r="G404" s="581" t="str">
        <f>IF(ISBLANK(partije!L124),"",partije!L124)</f>
        <v/>
      </c>
      <c r="H404" s="581"/>
      <c r="I404" s="581" t="str">
        <f>IF(ISBLANK(partije!M124),"",partije!M124)</f>
        <v/>
      </c>
      <c r="J404" s="581"/>
      <c r="K404" s="581" t="str">
        <f>IF(ISBLANK(partije!N124),"",partije!N124)</f>
        <v/>
      </c>
      <c r="L404" s="581" t="str">
        <f>IF(ISBLANK(partije!M124),"",partije!M124)</f>
        <v/>
      </c>
      <c r="M404" s="155" t="str">
        <f>IF(ISBLANK(partije!O124),"",partije!O124)</f>
        <v/>
      </c>
      <c r="N404" s="154" t="str">
        <f>IF(ISBLANK(partije!P124),"",partije!P124)</f>
        <v/>
      </c>
      <c r="O404" s="154" t="str">
        <f>IF(ISBLANK(partije!Q124),"",partije!Q124)</f>
        <v/>
      </c>
      <c r="P404" s="156" t="str">
        <f>IF(ISBLANK(partije!R124),"",partije!R124)</f>
        <v/>
      </c>
      <c r="Q404" s="444" t="str">
        <f>IF(ISBLANK(partije!$D$124),"",partije!$D$124)</f>
        <v/>
      </c>
      <c r="R404" s="445" t="str">
        <f>IF(ISBLANK(partije!$E$124),"","sto "&amp;partije!$E$124)</f>
        <v/>
      </c>
      <c r="S404" s="93">
        <f>$S$12</f>
        <v>1</v>
      </c>
      <c r="T404" s="85">
        <f>$T$12</f>
        <v>2</v>
      </c>
    </row>
    <row r="405" spans="1:20" ht="13.5" customHeight="1">
      <c r="A405" s="97" t="str">
        <f>IF(ISBLANK(partije!D125),"",partije!D125)</f>
        <v/>
      </c>
      <c r="B405" s="98" t="str">
        <f>IF(ISBLANK(partije!E125),"",partije!E125)</f>
        <v/>
      </c>
      <c r="C405" s="152" t="str">
        <f>INDEX(D397:D400,MATCH(S405,A397:A400,0))</f>
        <v>bye</v>
      </c>
      <c r="D405" s="176" t="str">
        <f>INDEX(D397:D400,MATCH(T405,A397:A400,0))</f>
        <v>bye</v>
      </c>
      <c r="E405" s="153" t="str">
        <f>IF(ISBLANK(partije!J125),"",partije!J125)</f>
        <v/>
      </c>
      <c r="F405" s="153" t="str">
        <f>IF(ISBLANK(partije!K125),"",partije!K125)</f>
        <v/>
      </c>
      <c r="G405" s="581" t="str">
        <f>IF(ISBLANK(partije!L125),"",partije!L125)</f>
        <v/>
      </c>
      <c r="H405" s="581"/>
      <c r="I405" s="581" t="str">
        <f>IF(ISBLANK(partije!M125),"",partije!M125)</f>
        <v/>
      </c>
      <c r="J405" s="581"/>
      <c r="K405" s="581" t="str">
        <f>IF(ISBLANK(partije!N125),"",partije!N125)</f>
        <v/>
      </c>
      <c r="L405" s="581" t="str">
        <f>IF(ISBLANK(partije!M125),"",partije!M125)</f>
        <v/>
      </c>
      <c r="M405" s="155" t="str">
        <f>IF(ISBLANK(partije!O125),"",partije!O125)</f>
        <v/>
      </c>
      <c r="N405" s="154" t="str">
        <f>IF(ISBLANK(partije!P125),"",partije!P125)</f>
        <v/>
      </c>
      <c r="O405" s="154" t="str">
        <f>IF(ISBLANK(partije!Q125),"",partije!Q125)</f>
        <v/>
      </c>
      <c r="P405" s="156" t="str">
        <f>IF(ISBLANK(partije!R125),"",partije!R125)</f>
        <v/>
      </c>
      <c r="Q405" s="444" t="str">
        <f>IF(ISBLANK(partije!$D$125),"",partije!$D$125)</f>
        <v/>
      </c>
      <c r="R405" s="445" t="str">
        <f>IF(ISBLANK(partije!$E$125),"","sto "&amp;partije!$E$125)</f>
        <v/>
      </c>
      <c r="S405" s="93">
        <f>$S$13</f>
        <v>3</v>
      </c>
      <c r="T405" s="85">
        <f>$T$13</f>
        <v>4</v>
      </c>
    </row>
    <row r="406" spans="1:20" ht="13.5" customHeight="1">
      <c r="A406" s="97" t="str">
        <f>IF(ISBLANK(partije!D190),"",partije!D190)</f>
        <v/>
      </c>
      <c r="B406" s="98" t="str">
        <f>IF(ISBLANK(partije!E190),"",partije!E190)</f>
        <v/>
      </c>
      <c r="C406" s="152" t="str">
        <f>INDEX(D397:D400,MATCH(S406,A397:A400,0))</f>
        <v>bye</v>
      </c>
      <c r="D406" s="176" t="str">
        <f>INDEX(D397:D400,MATCH(T406,A397:A400,0))</f>
        <v>bye</v>
      </c>
      <c r="E406" s="153" t="str">
        <f>IF(ISBLANK(partije!J190),"",partije!J190)</f>
        <v/>
      </c>
      <c r="F406" s="153" t="str">
        <f>IF(ISBLANK(partije!K190),"",partije!K190)</f>
        <v/>
      </c>
      <c r="G406" s="581" t="str">
        <f>IF(ISBLANK(partije!L190),"",partije!L190)</f>
        <v/>
      </c>
      <c r="H406" s="581"/>
      <c r="I406" s="581" t="str">
        <f>IF(ISBLANK(partije!M190),"",partije!M190)</f>
        <v/>
      </c>
      <c r="J406" s="581"/>
      <c r="K406" s="581" t="str">
        <f>IF(ISBLANK(partije!N190),"",partije!N190)</f>
        <v/>
      </c>
      <c r="L406" s="581" t="str">
        <f>IF(ISBLANK(partije!M190),"",partije!M190)</f>
        <v/>
      </c>
      <c r="M406" s="155" t="str">
        <f>IF(ISBLANK(partije!O190),"",partije!O190)</f>
        <v/>
      </c>
      <c r="N406" s="154" t="str">
        <f>IF(ISBLANK(partije!P190),"",partije!P190)</f>
        <v/>
      </c>
      <c r="O406" s="154" t="str">
        <f>IF(ISBLANK(partije!Q190),"",partije!Q190)</f>
        <v/>
      </c>
      <c r="P406" s="156" t="str">
        <f>IF(ISBLANK(partije!R190),"",partije!R190)</f>
        <v/>
      </c>
      <c r="Q406" s="444" t="str">
        <f>IF(ISBLANK(partije!$D$190),"",partije!$D$190)</f>
        <v/>
      </c>
      <c r="R406" s="445" t="str">
        <f>IF(ISBLANK(partije!$E$190),"","sto "&amp;partije!$E$190)</f>
        <v/>
      </c>
      <c r="S406" s="93">
        <f>$S$14</f>
        <v>1</v>
      </c>
      <c r="T406" s="85">
        <f>$T$14</f>
        <v>4</v>
      </c>
    </row>
    <row r="407" spans="1:20" ht="13.5" customHeight="1">
      <c r="A407" s="99" t="str">
        <f>IF(ISBLANK(partije!D191),"",partije!D191)</f>
        <v/>
      </c>
      <c r="B407" s="100" t="str">
        <f>IF(ISBLANK(partije!E191),"",partije!E191)</f>
        <v/>
      </c>
      <c r="C407" s="157" t="str">
        <f>INDEX(D397:D400,MATCH(S407,A397:A400,0))</f>
        <v>bye</v>
      </c>
      <c r="D407" s="177" t="str">
        <f>INDEX(D397:D400,MATCH(T407,A397:A400,0))</f>
        <v>bye</v>
      </c>
      <c r="E407" s="158" t="str">
        <f>IF(ISBLANK(partije!J191),"",partije!J191)</f>
        <v/>
      </c>
      <c r="F407" s="158" t="str">
        <f>IF(ISBLANK(partije!K191),"",partije!K191)</f>
        <v/>
      </c>
      <c r="G407" s="571" t="str">
        <f>IF(ISBLANK(partije!L191),"",partije!L191)</f>
        <v/>
      </c>
      <c r="H407" s="571"/>
      <c r="I407" s="571" t="str">
        <f>IF(ISBLANK(partije!M191),"",partije!M191)</f>
        <v/>
      </c>
      <c r="J407" s="571"/>
      <c r="K407" s="571" t="str">
        <f>IF(ISBLANK(partije!N191),"",partije!N191)</f>
        <v/>
      </c>
      <c r="L407" s="571" t="str">
        <f>IF(ISBLANK(partije!M191),"",partije!M191)</f>
        <v/>
      </c>
      <c r="M407" s="160" t="str">
        <f>IF(ISBLANK(partije!O191),"",partije!O191)</f>
        <v/>
      </c>
      <c r="N407" s="159" t="str">
        <f>IF(ISBLANK(partije!P191),"",partije!P191)</f>
        <v/>
      </c>
      <c r="O407" s="159" t="str">
        <f>IF(ISBLANK(partije!Q191),"",partije!Q191)</f>
        <v/>
      </c>
      <c r="P407" s="161" t="str">
        <f>IF(ISBLANK(partije!R191),"",partije!R191)</f>
        <v/>
      </c>
      <c r="Q407" s="444" t="str">
        <f>IF(ISBLANK(partije!$D$191),"",partije!$D$191)</f>
        <v/>
      </c>
      <c r="R407" s="445" t="str">
        <f>IF(ISBLANK(partije!$E$191),"","sto "&amp;partije!$E$191)</f>
        <v/>
      </c>
      <c r="S407" s="94">
        <f>$S$15</f>
        <v>2</v>
      </c>
      <c r="T407" s="86">
        <f>$T$15</f>
        <v>3</v>
      </c>
    </row>
    <row r="409" spans="1:20" ht="13.5" customHeight="1">
      <c r="B409" s="12"/>
      <c r="C409" s="168"/>
      <c r="D409" s="145" t="s">
        <v>83</v>
      </c>
      <c r="E409" s="132"/>
      <c r="F409" s="132"/>
      <c r="G409" s="132"/>
      <c r="H409" s="132"/>
      <c r="I409" s="133"/>
      <c r="J409" s="133"/>
      <c r="K409" s="132"/>
      <c r="L409" s="132"/>
      <c r="M409" s="132"/>
      <c r="N409" s="134"/>
      <c r="O409" s="135"/>
      <c r="P409" s="132"/>
      <c r="Q409" s="13"/>
      <c r="R409" s="13"/>
    </row>
    <row r="410" spans="1:20" ht="13.5" customHeight="1">
      <c r="B410" s="208" t="s">
        <v>0</v>
      </c>
      <c r="C410" s="211"/>
      <c r="D410" s="172" t="s">
        <v>1</v>
      </c>
      <c r="E410" s="572">
        <v>1</v>
      </c>
      <c r="F410" s="572"/>
      <c r="G410" s="572">
        <v>2</v>
      </c>
      <c r="H410" s="572"/>
      <c r="I410" s="573">
        <v>3</v>
      </c>
      <c r="J410" s="573"/>
      <c r="K410" s="572">
        <v>4</v>
      </c>
      <c r="L410" s="572"/>
      <c r="M410" s="136" t="s">
        <v>2</v>
      </c>
      <c r="N410" s="136" t="s">
        <v>3</v>
      </c>
      <c r="O410" s="137" t="s">
        <v>7</v>
      </c>
      <c r="P410" s="138"/>
      <c r="Q410" s="49" t="s">
        <v>84</v>
      </c>
      <c r="R410" s="50"/>
    </row>
    <row r="411" spans="1:20" ht="13.5" customHeight="1">
      <c r="A411" s="81">
        <v>1</v>
      </c>
      <c r="B411" s="209">
        <v>301</v>
      </c>
      <c r="C411" s="212" t="str">
        <f>IF(ISNA(MATCH(B411,spisak!$F$4:$F$260,0)),"",INDEX(spisak!$C$4:$C$260,MATCH(B411,spisak!$F$4:$F$260,0)))</f>
        <v/>
      </c>
      <c r="D411" s="173" t="str">
        <f>IF(ISNA(MATCH(B411,spisak!$F$4:$F$260,0)),"bye",INDEX(spisak!$B$4:$B$260,MATCH(B411,spisak!$F$4:$F$260,0)))</f>
        <v>bye</v>
      </c>
      <c r="E411" s="139"/>
      <c r="F411" s="140"/>
      <c r="G411" s="574" t="str">
        <f t="array" ref="G411">INDEX(E416:E421,MATCH(D411&amp;D412,C416:C421&amp;D416:D421,0))&amp;"/"&amp;INDEX(F416:F421,MATCH(D411&amp;D412,C416:C421&amp;D416:D421,0))</f>
        <v>/</v>
      </c>
      <c r="H411" s="575"/>
      <c r="I411" s="574" t="str">
        <f t="array" ref="I411">INDEX(E416:E421,MATCH(D411&amp;D413,C416:C421&amp;D416:D421,0))&amp;"/"&amp;INDEX(F416:F421,MATCH(D411&amp;D413,C416:C421&amp;D416:D421,0))</f>
        <v>/</v>
      </c>
      <c r="J411" s="575"/>
      <c r="K411" s="574" t="str">
        <f t="array" ref="K411">INDEX(E416:E421,MATCH(D411&amp;D414,C416:C421&amp;D416:D421,0))&amp;"/"&amp;INDEX(F416:F421,MATCH(D411&amp;D414,C416:C421&amp;D416:D421,0))</f>
        <v>/</v>
      </c>
      <c r="L411" s="575"/>
      <c r="M411" s="141" t="str">
        <f>IF(ISBLANK(partije!$J$2),"",COUNTIFS(C416:C421,D411,E416:E421,3)+COUNTIFS(D416:D421,D411,F416:F421,3))</f>
        <v/>
      </c>
      <c r="N411" s="141" t="str">
        <f>IF(ISBLANK(partije!$J$2),"",COUNTIFS(C416:C421,D411,E416:E421,"&lt;3")+COUNTIFS(D416:D421,D411,F416:F421,"&lt;3"))</f>
        <v/>
      </c>
      <c r="O411" s="142"/>
      <c r="P411" s="131">
        <v>1</v>
      </c>
      <c r="Q411" s="88" t="e">
        <f>IF(ISBLANK(D411),"*",INDEX(D411:D414,MATCH(P411,O411:O414,0)))</f>
        <v>#N/A</v>
      </c>
      <c r="R411" s="89"/>
    </row>
    <row r="412" spans="1:20" ht="13.5" customHeight="1">
      <c r="A412" s="81">
        <v>2</v>
      </c>
      <c r="B412" s="209">
        <v>302</v>
      </c>
      <c r="C412" s="212" t="str">
        <f>IF(ISNA(MATCH(B412,spisak!$F$4:$F$260,0)),"",INDEX(spisak!$C$4:$C$260,MATCH(B412,spisak!$F$4:$F$260,0)))</f>
        <v/>
      </c>
      <c r="D412" s="173" t="str">
        <f>IF(ISNA(MATCH(B412,spisak!$F$4:$F$260,0)),"bye",INDEX(spisak!$B$4:$B$260,MATCH(B412,spisak!$F$4:$F$260,0)))</f>
        <v>bye</v>
      </c>
      <c r="E412" s="574" t="str">
        <f t="array" ref="E412">INDEX(F416:F421,MATCH(D411&amp;D412,C416:C421&amp;D416:D421,0))&amp;"/"&amp;INDEX(E416:E421,MATCH(D411&amp;D412,C416:C421&amp;D416:D421,0))</f>
        <v>/</v>
      </c>
      <c r="F412" s="575"/>
      <c r="G412" s="139"/>
      <c r="H412" s="140"/>
      <c r="I412" s="574" t="str">
        <f t="array" ref="I412">INDEX(E416:E421,MATCH(D412&amp;D413,C416:C421&amp;D416:D421,0))&amp;"/"&amp;INDEX(F416:F421,MATCH(D412&amp;D413,C416:C421&amp;D416:D421,0))</f>
        <v>/</v>
      </c>
      <c r="J412" s="575"/>
      <c r="K412" s="574" t="str">
        <f t="array" ref="K412">INDEX(E416:E421,MATCH(D412&amp;D414,C416:C421&amp;D416:D421,0))&amp;"/"&amp;INDEX(F416:F421,MATCH(D412&amp;D414,C416:C421&amp;D416:D421,0))</f>
        <v>/</v>
      </c>
      <c r="L412" s="575"/>
      <c r="M412" s="141" t="str">
        <f>IF(ISBLANK(partije!$J$2),"",COUNTIFS(C416:C421,D412,E416:E421,3)+COUNTIFS(D416:D421,D412,F416:F421,3))</f>
        <v/>
      </c>
      <c r="N412" s="141" t="str">
        <f>IF(ISBLANK(partije!$J$2),"",COUNTIFS(C416:C421,D412,E416:E421,"&lt;3")+COUNTIFS(D416:D421,D412,F416:F421,"&lt;3"))</f>
        <v/>
      </c>
      <c r="O412" s="142"/>
      <c r="P412" s="131">
        <v>2</v>
      </c>
      <c r="Q412" s="90" t="e">
        <f>IF(ISBLANK(D412),"*",INDEX(D411:D414,MATCH(P412,O411:O414,0)))</f>
        <v>#N/A</v>
      </c>
      <c r="R412" s="91"/>
    </row>
    <row r="413" spans="1:20" ht="13.5" customHeight="1">
      <c r="A413" s="81">
        <v>3</v>
      </c>
      <c r="B413" s="209">
        <v>303</v>
      </c>
      <c r="C413" s="212" t="str">
        <f>IF(ISNA(MATCH(B413,spisak!$F$4:$F$260,0)),"",INDEX(spisak!$C$4:$C$260,MATCH(B413,spisak!$F$4:$F$260,0)))</f>
        <v/>
      </c>
      <c r="D413" s="173" t="str">
        <f>IF(ISNA(MATCH(B413,spisak!$F$4:$F$260,0)),"bye",INDEX(spisak!$B$4:$B$260,MATCH(B413,spisak!$F$4:$F$260,0)))</f>
        <v>bye</v>
      </c>
      <c r="E413" s="574" t="str">
        <f t="array" ref="E413">INDEX(F416:F421,MATCH(D411&amp;D413,C416:C421&amp;D416:D421,0))&amp;"/"&amp;INDEX(E416:E421,MATCH(D411&amp;D413,C416:C421&amp;D416:D421,0))</f>
        <v>/</v>
      </c>
      <c r="F413" s="575"/>
      <c r="G413" s="574" t="str">
        <f t="array" ref="G413">INDEX(F416:F421,MATCH(D412&amp;D413,C416:C421&amp;D416:D421,0))&amp;"/"&amp;INDEX(E416:E421,MATCH(D412&amp;D413,C416:C421&amp;D416:D421,0))</f>
        <v>/</v>
      </c>
      <c r="H413" s="575"/>
      <c r="I413" s="139"/>
      <c r="J413" s="140"/>
      <c r="K413" s="574" t="str">
        <f t="array" ref="K413">INDEX(E416:E421,MATCH(D413&amp;D414,C416:C421&amp;D416:D421,0))&amp;"/"&amp;INDEX(F416:F421,MATCH(D413&amp;D414,C416:C421&amp;D416:D421,0))</f>
        <v>/</v>
      </c>
      <c r="L413" s="575"/>
      <c r="M413" s="141" t="str">
        <f>IF(ISBLANK(partije!$J$2),"",COUNTIFS(C416:C421,D413,E416:E421,3)+COUNTIFS(D416:D421,D413,F416:F421,3))</f>
        <v/>
      </c>
      <c r="N413" s="141" t="str">
        <f>IF(ISBLANK(partije!$J$2),"",COUNTIFS(C416:C421,D413,E416:E421,"&lt;3")+COUNTIFS(D416:D421,D413,F416:F421,"&lt;3"))</f>
        <v/>
      </c>
      <c r="O413" s="142"/>
      <c r="P413" s="131">
        <v>3</v>
      </c>
      <c r="Q413" s="90" t="e">
        <f>IF(ISBLANK(D413),"*",INDEX(D411:D414,MATCH(P413,O411:O414,0)))</f>
        <v>#N/A</v>
      </c>
      <c r="R413" s="91"/>
    </row>
    <row r="414" spans="1:20" ht="13.5" customHeight="1">
      <c r="A414" s="82">
        <v>4</v>
      </c>
      <c r="B414" s="210">
        <v>304</v>
      </c>
      <c r="C414" s="213" t="str">
        <f>IF(ISNA(MATCH(B414,spisak!$F$4:$F$260,0)),"",INDEX(spisak!$C$4:$C$260,MATCH(B414,spisak!$F$4:$F$260,0)))</f>
        <v/>
      </c>
      <c r="D414" s="174" t="str">
        <f>IF(ISNA(MATCH(B414,spisak!$F$4:$F$260,0)),"bye",INDEX(spisak!$B$4:$B$260,MATCH(B414,spisak!$F$4:$F$260,0)))</f>
        <v>bye</v>
      </c>
      <c r="E414" s="576" t="str">
        <f t="array" ref="E414">INDEX(F416:F421,MATCH(D411&amp;D414,C416:C421&amp;D416:D421,0))&amp;"/"&amp;INDEX(E416:E421,MATCH(D411&amp;D414,C416:C421&amp;D416:D421,0))</f>
        <v>/</v>
      </c>
      <c r="F414" s="577"/>
      <c r="G414" s="576" t="str">
        <f t="array" ref="G414">INDEX(F416:F421,MATCH(D412&amp;D414,C416:C421&amp;D416:D421,0))&amp;"/"&amp;INDEX(E416:E421,MATCH(D412&amp;D414,C416:C421&amp;D416:D421,0))</f>
        <v>/</v>
      </c>
      <c r="H414" s="577"/>
      <c r="I414" s="576" t="str">
        <f t="array" ref="I414">INDEX(F416:F421,MATCH(D413&amp;D414,C416:C421&amp;D416:D421,0))&amp;"/"&amp;INDEX(E416:E421,MATCH(D413&amp;D414,C416:C421&amp;D416:D421,0))</f>
        <v>/</v>
      </c>
      <c r="J414" s="577"/>
      <c r="K414" s="139"/>
      <c r="L414" s="140"/>
      <c r="M414" s="143" t="str">
        <f>IF(ISBLANK(partije!$J$2),"",COUNTIFS(C416:C421,D414,E416:E421,3)+COUNTIFS(D416:D421,D414,F416:F421,3))</f>
        <v/>
      </c>
      <c r="N414" s="143" t="str">
        <f>IF(ISBLANK(partije!$J$2),"",COUNTIFS(C416:C421,D414,E416:E421,"&lt;3")+COUNTIFS(D416:D421,D414,F416:F421,"&lt;3"))</f>
        <v/>
      </c>
      <c r="O414" s="144"/>
      <c r="P414" s="131">
        <v>4</v>
      </c>
      <c r="Q414" s="90" t="e">
        <f>IF(ISBLANK(D414),"*",INDEX(D411:D414,MATCH(P414,O411:O414,0)))</f>
        <v>#N/A</v>
      </c>
      <c r="R414" s="91"/>
    </row>
    <row r="415" spans="1:20" ht="13.5" customHeight="1">
      <c r="A415" s="567"/>
      <c r="B415" s="567"/>
      <c r="C415" s="169"/>
      <c r="E415" s="568" t="s">
        <v>10</v>
      </c>
      <c r="F415" s="568"/>
      <c r="G415" s="569" t="s">
        <v>11</v>
      </c>
      <c r="H415" s="569"/>
      <c r="I415" s="570" t="s">
        <v>4</v>
      </c>
      <c r="J415" s="570"/>
      <c r="K415" s="578" t="s">
        <v>12</v>
      </c>
      <c r="L415" s="578"/>
      <c r="M415" s="197" t="s">
        <v>5</v>
      </c>
      <c r="N415" s="197" t="s">
        <v>6</v>
      </c>
      <c r="O415" s="198" t="s">
        <v>8</v>
      </c>
      <c r="P415" s="199" t="s">
        <v>9</v>
      </c>
      <c r="Q415" s="13"/>
      <c r="R415" s="13"/>
      <c r="S415" s="579" t="s">
        <v>125</v>
      </c>
      <c r="T415" s="579"/>
    </row>
    <row r="416" spans="1:20" ht="13.5" customHeight="1">
      <c r="A416" s="95" t="str">
        <f>IF(ISBLANK(partije!D60),"",partije!D60)</f>
        <v/>
      </c>
      <c r="B416" s="96" t="str">
        <f>IF(ISBLANK(partije!E60),"",partije!E60)</f>
        <v/>
      </c>
      <c r="C416" s="147" t="str">
        <f>INDEX(D411:D414,MATCH(S416,A411:A414,0))</f>
        <v>bye</v>
      </c>
      <c r="D416" s="175" t="str">
        <f>INDEX(D411:D414,MATCH(T416,A411:A414,0))</f>
        <v>bye</v>
      </c>
      <c r="E416" s="148" t="str">
        <f>IF(ISBLANK(partije!J60),"",partije!J60)</f>
        <v/>
      </c>
      <c r="F416" s="148" t="str">
        <f>IF(ISBLANK(partije!K60),"",partije!K60)</f>
        <v/>
      </c>
      <c r="G416" s="580" t="str">
        <f>IF(ISBLANK(partije!L60),"",partije!L60)</f>
        <v/>
      </c>
      <c r="H416" s="580"/>
      <c r="I416" s="580" t="str">
        <f>IF(ISBLANK(partije!M60),"",partije!M60)</f>
        <v/>
      </c>
      <c r="J416" s="580"/>
      <c r="K416" s="580" t="str">
        <f>IF(ISBLANK(partije!N60),"",partije!N60)</f>
        <v/>
      </c>
      <c r="L416" s="580" t="str">
        <f>IF(ISBLANK(partije!M60),"",partije!M60)</f>
        <v/>
      </c>
      <c r="M416" s="150" t="str">
        <f>IF(ISBLANK(partije!O60),"",partije!O60)</f>
        <v/>
      </c>
      <c r="N416" s="149" t="str">
        <f>IF(ISBLANK(partije!P60),"",partije!P60)</f>
        <v/>
      </c>
      <c r="O416" s="149" t="str">
        <f>IF(ISBLANK(partije!Q60),"",partije!Q60)</f>
        <v/>
      </c>
      <c r="P416" s="151" t="str">
        <f>IF(ISBLANK(partije!R60),"",partije!R60)</f>
        <v/>
      </c>
      <c r="Q416" s="444" t="str">
        <f>IF(ISBLANK(partije!$D$60),"",partije!$D$60)</f>
        <v/>
      </c>
      <c r="R416" s="445" t="str">
        <f>IF(ISBLANK(partije!$E$60),"","sto "&amp;partije!$E$60)</f>
        <v/>
      </c>
      <c r="S416" s="92">
        <f>$S$10</f>
        <v>1</v>
      </c>
      <c r="T416" s="84">
        <f>$T$10</f>
        <v>3</v>
      </c>
    </row>
    <row r="417" spans="1:20" ht="13.5" customHeight="1">
      <c r="A417" s="97" t="str">
        <f>IF(ISBLANK(partije!D61),"",partije!D61)</f>
        <v/>
      </c>
      <c r="B417" s="98" t="str">
        <f>IF(ISBLANK(partije!E61),"",partije!E61)</f>
        <v/>
      </c>
      <c r="C417" s="152" t="str">
        <f>INDEX(D411:D414,MATCH(S417,A411:A414,0))</f>
        <v>bye</v>
      </c>
      <c r="D417" s="176" t="str">
        <f>INDEX(D411:D414,MATCH(T417,A411:A414,0))</f>
        <v>bye</v>
      </c>
      <c r="E417" s="153" t="str">
        <f>IF(ISBLANK(partije!J61),"",partije!J61)</f>
        <v/>
      </c>
      <c r="F417" s="153" t="str">
        <f>IF(ISBLANK(partije!K61),"",partije!K61)</f>
        <v/>
      </c>
      <c r="G417" s="581" t="str">
        <f>IF(ISBLANK(partije!L61),"",partije!L61)</f>
        <v/>
      </c>
      <c r="H417" s="581"/>
      <c r="I417" s="581" t="str">
        <f>IF(ISBLANK(partije!M61),"",partije!M61)</f>
        <v/>
      </c>
      <c r="J417" s="581"/>
      <c r="K417" s="581" t="str">
        <f>IF(ISBLANK(partije!N61),"",partije!N61)</f>
        <v/>
      </c>
      <c r="L417" s="581" t="str">
        <f>IF(ISBLANK(partije!M61),"",partije!M61)</f>
        <v/>
      </c>
      <c r="M417" s="155" t="str">
        <f>IF(ISBLANK(partije!O61),"",partije!O61)</f>
        <v/>
      </c>
      <c r="N417" s="154" t="str">
        <f>IF(ISBLANK(partije!P61),"",partije!P61)</f>
        <v/>
      </c>
      <c r="O417" s="154" t="str">
        <f>IF(ISBLANK(partije!Q61),"",partije!Q61)</f>
        <v/>
      </c>
      <c r="P417" s="156" t="str">
        <f>IF(ISBLANK(partije!R61),"",partije!R61)</f>
        <v/>
      </c>
      <c r="Q417" s="444" t="str">
        <f>IF(ISBLANK(partije!$D$61),"",partije!$D$61)</f>
        <v/>
      </c>
      <c r="R417" s="445" t="str">
        <f>IF(ISBLANK(partije!$E$61),"","sto "&amp;partije!$E$61)</f>
        <v/>
      </c>
      <c r="S417" s="93">
        <f>$S$11</f>
        <v>2</v>
      </c>
      <c r="T417" s="85">
        <f>$T$11</f>
        <v>4</v>
      </c>
    </row>
    <row r="418" spans="1:20" ht="13.5" customHeight="1">
      <c r="A418" s="97" t="str">
        <f>IF(ISBLANK(partije!D126),"",partije!D126)</f>
        <v/>
      </c>
      <c r="B418" s="98" t="str">
        <f>IF(ISBLANK(partije!E126),"",partije!E126)</f>
        <v/>
      </c>
      <c r="C418" s="152" t="str">
        <f>INDEX(D411:D414,MATCH(S418,A411:A414,0))</f>
        <v>bye</v>
      </c>
      <c r="D418" s="176" t="str">
        <f>INDEX(D411:D414,MATCH(T418,A411:A414,0))</f>
        <v>bye</v>
      </c>
      <c r="E418" s="153" t="str">
        <f>IF(ISBLANK(partije!J126),"",partije!J126)</f>
        <v/>
      </c>
      <c r="F418" s="153" t="str">
        <f>IF(ISBLANK(partije!K126),"",partije!K126)</f>
        <v/>
      </c>
      <c r="G418" s="581" t="str">
        <f>IF(ISBLANK(partije!L126),"",partije!L126)</f>
        <v/>
      </c>
      <c r="H418" s="581"/>
      <c r="I418" s="581" t="str">
        <f>IF(ISBLANK(partije!M126),"",partije!M126)</f>
        <v/>
      </c>
      <c r="J418" s="581"/>
      <c r="K418" s="581" t="str">
        <f>IF(ISBLANK(partije!N126),"",partije!N126)</f>
        <v/>
      </c>
      <c r="L418" s="581" t="str">
        <f>IF(ISBLANK(partije!M126),"",partije!M126)</f>
        <v/>
      </c>
      <c r="M418" s="155" t="str">
        <f>IF(ISBLANK(partije!O126),"",partije!O126)</f>
        <v/>
      </c>
      <c r="N418" s="154" t="str">
        <f>IF(ISBLANK(partije!P126),"",partije!P126)</f>
        <v/>
      </c>
      <c r="O418" s="154" t="str">
        <f>IF(ISBLANK(partije!Q126),"",partije!Q126)</f>
        <v/>
      </c>
      <c r="P418" s="156" t="str">
        <f>IF(ISBLANK(partije!R126),"",partije!R126)</f>
        <v/>
      </c>
      <c r="Q418" s="444" t="str">
        <f>IF(ISBLANK(partije!$D$126),"",partije!$D$126)</f>
        <v/>
      </c>
      <c r="R418" s="445" t="str">
        <f>IF(ISBLANK(partije!$E$126),"","sto "&amp;partije!$E$126)</f>
        <v/>
      </c>
      <c r="S418" s="93">
        <f>$S$12</f>
        <v>1</v>
      </c>
      <c r="T418" s="85">
        <f>$T$12</f>
        <v>2</v>
      </c>
    </row>
    <row r="419" spans="1:20" ht="13.5" customHeight="1">
      <c r="A419" s="97" t="str">
        <f>IF(ISBLANK(partije!D127),"",partije!D127)</f>
        <v/>
      </c>
      <c r="B419" s="98" t="str">
        <f>IF(ISBLANK(partije!E127),"",partije!E127)</f>
        <v/>
      </c>
      <c r="C419" s="152" t="str">
        <f>INDEX(D411:D414,MATCH(S419,A411:A414,0))</f>
        <v>bye</v>
      </c>
      <c r="D419" s="176" t="str">
        <f>INDEX(D411:D414,MATCH(T419,A411:A414,0))</f>
        <v>bye</v>
      </c>
      <c r="E419" s="153" t="str">
        <f>IF(ISBLANK(partije!J127),"",partije!J127)</f>
        <v/>
      </c>
      <c r="F419" s="153" t="str">
        <f>IF(ISBLANK(partije!K127),"",partije!K127)</f>
        <v/>
      </c>
      <c r="G419" s="581" t="str">
        <f>IF(ISBLANK(partije!L127),"",partije!L127)</f>
        <v/>
      </c>
      <c r="H419" s="581"/>
      <c r="I419" s="581" t="str">
        <f>IF(ISBLANK(partije!M127),"",partije!M127)</f>
        <v/>
      </c>
      <c r="J419" s="581"/>
      <c r="K419" s="581" t="str">
        <f>IF(ISBLANK(partije!N127),"",partije!N127)</f>
        <v/>
      </c>
      <c r="L419" s="581" t="str">
        <f>IF(ISBLANK(partije!M127),"",partije!M127)</f>
        <v/>
      </c>
      <c r="M419" s="155" t="str">
        <f>IF(ISBLANK(partije!O127),"",partije!O127)</f>
        <v/>
      </c>
      <c r="N419" s="154" t="str">
        <f>IF(ISBLANK(partije!P127),"",partije!P127)</f>
        <v/>
      </c>
      <c r="O419" s="154" t="str">
        <f>IF(ISBLANK(partije!Q127),"",partije!Q127)</f>
        <v/>
      </c>
      <c r="P419" s="156" t="str">
        <f>IF(ISBLANK(partije!R127),"",partije!R127)</f>
        <v/>
      </c>
      <c r="Q419" s="444" t="str">
        <f>IF(ISBLANK(partije!$D$127),"",partije!$D$127)</f>
        <v/>
      </c>
      <c r="R419" s="445" t="str">
        <f>IF(ISBLANK(partije!$E$127),"","sto "&amp;partije!$E$127)</f>
        <v/>
      </c>
      <c r="S419" s="93">
        <f>$S$13</f>
        <v>3</v>
      </c>
      <c r="T419" s="85">
        <f>$T$13</f>
        <v>4</v>
      </c>
    </row>
    <row r="420" spans="1:20" ht="13.5" customHeight="1">
      <c r="A420" s="97" t="str">
        <f>IF(ISBLANK(partije!D192),"",partije!D192)</f>
        <v/>
      </c>
      <c r="B420" s="98" t="str">
        <f>IF(ISBLANK(partije!E192),"",partije!E192)</f>
        <v/>
      </c>
      <c r="C420" s="152" t="str">
        <f>INDEX(D411:D414,MATCH(S420,A411:A414,0))</f>
        <v>bye</v>
      </c>
      <c r="D420" s="176" t="str">
        <f>INDEX(D411:D414,MATCH(T420,A411:A414,0))</f>
        <v>bye</v>
      </c>
      <c r="E420" s="153" t="str">
        <f>IF(ISBLANK(partije!J192),"",partije!J192)</f>
        <v/>
      </c>
      <c r="F420" s="153" t="str">
        <f>IF(ISBLANK(partije!K192),"",partije!K192)</f>
        <v/>
      </c>
      <c r="G420" s="581" t="str">
        <f>IF(ISBLANK(partije!L192),"",partije!L192)</f>
        <v/>
      </c>
      <c r="H420" s="581"/>
      <c r="I420" s="581" t="str">
        <f>IF(ISBLANK(partije!M192),"",partije!M192)</f>
        <v/>
      </c>
      <c r="J420" s="581"/>
      <c r="K420" s="581" t="str">
        <f>IF(ISBLANK(partije!N192),"",partije!N192)</f>
        <v/>
      </c>
      <c r="L420" s="581" t="str">
        <f>IF(ISBLANK(partije!M192),"",partije!M192)</f>
        <v/>
      </c>
      <c r="M420" s="155" t="str">
        <f>IF(ISBLANK(partije!O192),"",partije!O192)</f>
        <v/>
      </c>
      <c r="N420" s="154" t="str">
        <f>IF(ISBLANK(partije!P192),"",partije!P192)</f>
        <v/>
      </c>
      <c r="O420" s="154" t="str">
        <f>IF(ISBLANK(partije!Q192),"",partije!Q192)</f>
        <v/>
      </c>
      <c r="P420" s="156" t="str">
        <f>IF(ISBLANK(partije!R192),"",partije!R192)</f>
        <v/>
      </c>
      <c r="Q420" s="444" t="str">
        <f>IF(ISBLANK(partije!$D$192),"",partije!$D$192)</f>
        <v/>
      </c>
      <c r="R420" s="445" t="str">
        <f>IF(ISBLANK(partije!$E$192),"","sto "&amp;partije!$E$192)</f>
        <v/>
      </c>
      <c r="S420" s="93">
        <f>$S$14</f>
        <v>1</v>
      </c>
      <c r="T420" s="85">
        <f>$T$14</f>
        <v>4</v>
      </c>
    </row>
    <row r="421" spans="1:20" ht="13.5" customHeight="1">
      <c r="A421" s="99" t="str">
        <f>IF(ISBLANK(partije!D193),"",partije!D193)</f>
        <v/>
      </c>
      <c r="B421" s="100" t="str">
        <f>IF(ISBLANK(partije!E193),"",partije!E193)</f>
        <v/>
      </c>
      <c r="C421" s="157" t="str">
        <f>INDEX(D411:D414,MATCH(S421,A411:A414,0))</f>
        <v>bye</v>
      </c>
      <c r="D421" s="177" t="str">
        <f>INDEX(D411:D414,MATCH(T421,A411:A414,0))</f>
        <v>bye</v>
      </c>
      <c r="E421" s="158" t="str">
        <f>IF(ISBLANK(partije!J193),"",partije!J193)</f>
        <v/>
      </c>
      <c r="F421" s="158" t="str">
        <f>IF(ISBLANK(partije!K193),"",partije!K193)</f>
        <v/>
      </c>
      <c r="G421" s="571" t="str">
        <f>IF(ISBLANK(partije!L193),"",partije!L193)</f>
        <v/>
      </c>
      <c r="H421" s="571"/>
      <c r="I421" s="571" t="str">
        <f>IF(ISBLANK(partije!M193),"",partije!M193)</f>
        <v/>
      </c>
      <c r="J421" s="571"/>
      <c r="K421" s="571" t="str">
        <f>IF(ISBLANK(partije!N193),"",partije!N193)</f>
        <v/>
      </c>
      <c r="L421" s="571" t="str">
        <f>IF(ISBLANK(partije!M193),"",partije!M193)</f>
        <v/>
      </c>
      <c r="M421" s="160" t="str">
        <f>IF(ISBLANK(partije!O193),"",partije!O193)</f>
        <v/>
      </c>
      <c r="N421" s="159" t="str">
        <f>IF(ISBLANK(partije!P193),"",partije!P193)</f>
        <v/>
      </c>
      <c r="O421" s="159" t="str">
        <f>IF(ISBLANK(partije!Q193),"",partije!Q193)</f>
        <v/>
      </c>
      <c r="P421" s="161" t="str">
        <f>IF(ISBLANK(partije!R193),"",partije!R193)</f>
        <v/>
      </c>
      <c r="Q421" s="444" t="str">
        <f>IF(ISBLANK(partije!$D$193),"",partije!$D$193)</f>
        <v/>
      </c>
      <c r="R421" s="445" t="str">
        <f>IF(ISBLANK(partije!$E$193),"","sto "&amp;partije!$E$193)</f>
        <v/>
      </c>
      <c r="S421" s="94">
        <f>$S$15</f>
        <v>2</v>
      </c>
      <c r="T421" s="86">
        <f>$T$15</f>
        <v>3</v>
      </c>
    </row>
    <row r="423" spans="1:20" ht="13.5" customHeight="1">
      <c r="B423" s="12"/>
      <c r="C423" s="168"/>
      <c r="D423" s="145" t="s">
        <v>90</v>
      </c>
      <c r="E423" s="132"/>
      <c r="F423" s="132"/>
      <c r="G423" s="132"/>
      <c r="H423" s="132"/>
      <c r="I423" s="133"/>
      <c r="J423" s="133"/>
      <c r="K423" s="132"/>
      <c r="L423" s="132"/>
      <c r="M423" s="132"/>
      <c r="N423" s="134"/>
      <c r="O423" s="135"/>
      <c r="P423" s="132"/>
      <c r="Q423" s="13"/>
      <c r="R423" s="13"/>
    </row>
    <row r="424" spans="1:20" ht="13.5" customHeight="1">
      <c r="B424" s="208" t="s">
        <v>0</v>
      </c>
      <c r="C424" s="211"/>
      <c r="D424" s="172" t="s">
        <v>1</v>
      </c>
      <c r="E424" s="572">
        <v>1</v>
      </c>
      <c r="F424" s="572"/>
      <c r="G424" s="572">
        <v>2</v>
      </c>
      <c r="H424" s="572"/>
      <c r="I424" s="573">
        <v>3</v>
      </c>
      <c r="J424" s="573"/>
      <c r="K424" s="572">
        <v>4</v>
      </c>
      <c r="L424" s="572"/>
      <c r="M424" s="136" t="s">
        <v>2</v>
      </c>
      <c r="N424" s="136" t="s">
        <v>3</v>
      </c>
      <c r="O424" s="137" t="s">
        <v>7</v>
      </c>
      <c r="P424" s="138"/>
      <c r="Q424" s="49" t="s">
        <v>177</v>
      </c>
      <c r="R424" s="50"/>
    </row>
    <row r="425" spans="1:20" ht="13.5" customHeight="1">
      <c r="A425" s="81">
        <v>1</v>
      </c>
      <c r="B425" s="209">
        <v>311</v>
      </c>
      <c r="C425" s="212" t="str">
        <f>IF(ISNA(MATCH(B425,spisak!$F$4:$F$260,0)),"",INDEX(spisak!$C$4:$C$260,MATCH(B425,spisak!$F$4:$F$260,0)))</f>
        <v/>
      </c>
      <c r="D425" s="173" t="str">
        <f>IF(ISNA(MATCH(B425,spisak!$F$4:$F$260,0)),"bye",INDEX(spisak!$B$4:$B$260,MATCH(B425,spisak!$F$4:$F$260,0)))</f>
        <v>bye</v>
      </c>
      <c r="E425" s="139"/>
      <c r="F425" s="140"/>
      <c r="G425" s="574" t="str">
        <f t="array" ref="G425">INDEX(E430:E435,MATCH(D425&amp;D426,C430:C435&amp;D430:D435,0))&amp;"/"&amp;INDEX(F430:F435,MATCH(D425&amp;D426,C430:C435&amp;D430:D435,0))</f>
        <v>/</v>
      </c>
      <c r="H425" s="575"/>
      <c r="I425" s="574" t="str">
        <f t="array" ref="I425">INDEX(E430:E435,MATCH(D425&amp;D427,C430:C435&amp;D430:D435,0))&amp;"/"&amp;INDEX(F430:F435,MATCH(D425&amp;D427,C430:C435&amp;D430:D435,0))</f>
        <v>/</v>
      </c>
      <c r="J425" s="575"/>
      <c r="K425" s="574" t="str">
        <f t="array" ref="K425">INDEX(E430:E435,MATCH(D425&amp;D428,C430:C435&amp;D430:D435,0))&amp;"/"&amp;INDEX(F430:F435,MATCH(D425&amp;D428,C430:C435&amp;D430:D435,0))</f>
        <v>/</v>
      </c>
      <c r="L425" s="575"/>
      <c r="M425" s="141" t="str">
        <f>IF(ISBLANK(partije!$J$2),"",COUNTIFS(C430:C435,D425,E430:E435,3)+COUNTIFS(D430:D435,D425,F430:F435,3))</f>
        <v/>
      </c>
      <c r="N425" s="141" t="str">
        <f>IF(ISBLANK(partije!$J$2),"",COUNTIFS(C430:C435,D425,E430:E435,"&lt;3")+COUNTIFS(D430:D435,D425,F430:F435,"&lt;3"))</f>
        <v/>
      </c>
      <c r="O425" s="142"/>
      <c r="P425" s="131">
        <v>1</v>
      </c>
      <c r="Q425" s="88" t="e">
        <f>IF(ISBLANK(D425),"*",INDEX(D425:D428,MATCH(P425,O425:O428,0)))</f>
        <v>#N/A</v>
      </c>
      <c r="R425" s="89"/>
    </row>
    <row r="426" spans="1:20" ht="13.5" customHeight="1">
      <c r="A426" s="81">
        <v>2</v>
      </c>
      <c r="B426" s="209">
        <v>312</v>
      </c>
      <c r="C426" s="212" t="str">
        <f>IF(ISNA(MATCH(B426,spisak!$F$4:$F$260,0)),"",INDEX(spisak!$C$4:$C$260,MATCH(B426,spisak!$F$4:$F$260,0)))</f>
        <v/>
      </c>
      <c r="D426" s="173" t="str">
        <f>IF(ISNA(MATCH(B426,spisak!$F$4:$F$260,0)),"bye",INDEX(spisak!$B$4:$B$260,MATCH(B426,spisak!$F$4:$F$260,0)))</f>
        <v>bye</v>
      </c>
      <c r="E426" s="574" t="str">
        <f t="array" ref="E426">INDEX(F430:F435,MATCH(D425&amp;D426,C430:C435&amp;D430:D435,0))&amp;"/"&amp;INDEX(E430:E435,MATCH(D425&amp;D426,C430:C435&amp;D430:D435,0))</f>
        <v>/</v>
      </c>
      <c r="F426" s="575"/>
      <c r="G426" s="139"/>
      <c r="H426" s="140"/>
      <c r="I426" s="574" t="str">
        <f t="array" ref="I426">INDEX(E430:E435,MATCH(D426&amp;D427,C430:C435&amp;D430:D435,0))&amp;"/"&amp;INDEX(F430:F435,MATCH(D426&amp;D427,C430:C435&amp;D430:D435,0))</f>
        <v>/</v>
      </c>
      <c r="J426" s="575"/>
      <c r="K426" s="574" t="str">
        <f t="array" ref="K426">INDEX(E430:E435,MATCH(D426&amp;D428,C430:C435&amp;D430:D435,0))&amp;"/"&amp;INDEX(F430:F435,MATCH(D426&amp;D428,C430:C435&amp;D430:D435,0))</f>
        <v>/</v>
      </c>
      <c r="L426" s="575"/>
      <c r="M426" s="141" t="str">
        <f>IF(ISBLANK(partije!$J$2),"",COUNTIFS(C430:C435,D426,E430:E435,3)+COUNTIFS(D430:D435,D426,F430:F435,3))</f>
        <v/>
      </c>
      <c r="N426" s="141" t="str">
        <f>IF(ISBLANK(partije!$J$2),"",COUNTIFS(C430:C435,D426,E430:E435,"&lt;3")+COUNTIFS(D430:D435,D426,F430:F435,"&lt;3"))</f>
        <v/>
      </c>
      <c r="O426" s="142"/>
      <c r="P426" s="131">
        <v>2</v>
      </c>
      <c r="Q426" s="90" t="e">
        <f>IF(ISBLANK(D426),"*",INDEX(D425:D428,MATCH(P426,O425:O428,0)))</f>
        <v>#N/A</v>
      </c>
      <c r="R426" s="91"/>
    </row>
    <row r="427" spans="1:20" ht="13.5" customHeight="1">
      <c r="A427" s="81">
        <v>3</v>
      </c>
      <c r="B427" s="209">
        <v>313</v>
      </c>
      <c r="C427" s="212" t="str">
        <f>IF(ISNA(MATCH(B427,spisak!$F$4:$F$260,0)),"",INDEX(spisak!$C$4:$C$260,MATCH(B427,spisak!$F$4:$F$260,0)))</f>
        <v/>
      </c>
      <c r="D427" s="173" t="str">
        <f>IF(ISNA(MATCH(B427,spisak!$F$4:$F$260,0)),"bye",INDEX(spisak!$B$4:$B$260,MATCH(B427,spisak!$F$4:$F$260,0)))</f>
        <v>bye</v>
      </c>
      <c r="E427" s="574" t="str">
        <f t="array" ref="E427">INDEX(F430:F435,MATCH(D425&amp;D427,C430:C435&amp;D430:D435,0))&amp;"/"&amp;INDEX(E430:E435,MATCH(D425&amp;D427,C430:C435&amp;D430:D435,0))</f>
        <v>/</v>
      </c>
      <c r="F427" s="575"/>
      <c r="G427" s="574" t="str">
        <f t="array" ref="G427">INDEX(F430:F435,MATCH(D426&amp;D427,C430:C435&amp;D430:D435,0))&amp;"/"&amp;INDEX(E430:E435,MATCH(D426&amp;D427,C430:C435&amp;D430:D435,0))</f>
        <v>/</v>
      </c>
      <c r="H427" s="575"/>
      <c r="I427" s="139"/>
      <c r="J427" s="140"/>
      <c r="K427" s="574" t="str">
        <f t="array" ref="K427">INDEX(E430:E435,MATCH(D427&amp;D428,C430:C435&amp;D430:D435,0))&amp;"/"&amp;INDEX(F430:F435,MATCH(D427&amp;D428,C430:C435&amp;D430:D435,0))</f>
        <v>/</v>
      </c>
      <c r="L427" s="575"/>
      <c r="M427" s="141" t="str">
        <f>IF(ISBLANK(partije!$J$2),"",COUNTIFS(C430:C435,D427,E430:E435,3)+COUNTIFS(D430:D435,D427,F430:F435,3))</f>
        <v/>
      </c>
      <c r="N427" s="141" t="str">
        <f>IF(ISBLANK(partije!$J$2),"",COUNTIFS(C430:C435,D427,E430:E435,"&lt;3")+COUNTIFS(D430:D435,D427,F430:F435,"&lt;3"))</f>
        <v/>
      </c>
      <c r="O427" s="142"/>
      <c r="P427" s="131">
        <v>3</v>
      </c>
      <c r="Q427" s="90" t="e">
        <f>IF(ISBLANK(D427),"*",INDEX(D425:D428,MATCH(P427,O425:O428,0)))</f>
        <v>#N/A</v>
      </c>
      <c r="R427" s="91"/>
    </row>
    <row r="428" spans="1:20" ht="13.5" customHeight="1">
      <c r="A428" s="82">
        <v>4</v>
      </c>
      <c r="B428" s="210">
        <v>314</v>
      </c>
      <c r="C428" s="213" t="str">
        <f>IF(ISNA(MATCH(B428,spisak!$F$4:$F$260,0)),"",INDEX(spisak!$C$4:$C$260,MATCH(B428,spisak!$F$4:$F$260,0)))</f>
        <v/>
      </c>
      <c r="D428" s="174" t="str">
        <f>IF(ISNA(MATCH(B428,spisak!$F$4:$F$260,0)),"bye",INDEX(spisak!$B$4:$B$260,MATCH(B428,spisak!$F$4:$F$260,0)))</f>
        <v>bye</v>
      </c>
      <c r="E428" s="576" t="str">
        <f t="array" ref="E428">INDEX(F430:F435,MATCH(D425&amp;D428,C430:C435&amp;D430:D435,0))&amp;"/"&amp;INDEX(E430:E435,MATCH(D425&amp;D428,C430:C435&amp;D430:D435,0))</f>
        <v>/</v>
      </c>
      <c r="F428" s="577"/>
      <c r="G428" s="576" t="str">
        <f t="array" ref="G428">INDEX(F430:F435,MATCH(D426&amp;D428,C430:C435&amp;D430:D435,0))&amp;"/"&amp;INDEX(E430:E435,MATCH(D426&amp;D428,C430:C435&amp;D430:D435,0))</f>
        <v>/</v>
      </c>
      <c r="H428" s="577"/>
      <c r="I428" s="576" t="str">
        <f t="array" ref="I428">INDEX(F430:F435,MATCH(D427&amp;D428,C430:C435&amp;D430:D435,0))&amp;"/"&amp;INDEX(E430:E435,MATCH(D427&amp;D428,C430:C435&amp;D430:D435,0))</f>
        <v>/</v>
      </c>
      <c r="J428" s="577"/>
      <c r="K428" s="139"/>
      <c r="L428" s="140"/>
      <c r="M428" s="143" t="str">
        <f>IF(ISBLANK(partije!$J$2),"",COUNTIFS(C430:C435,D428,E430:E435,3)+COUNTIFS(D430:D435,D428,F430:F435,3))</f>
        <v/>
      </c>
      <c r="N428" s="143" t="str">
        <f>IF(ISBLANK(partije!$J$2),"",COUNTIFS(C430:C435,D428,E430:E435,"&lt;3")+COUNTIFS(D430:D435,D428,F430:F435,"&lt;3"))</f>
        <v/>
      </c>
      <c r="O428" s="144"/>
      <c r="P428" s="131">
        <v>4</v>
      </c>
      <c r="Q428" s="90" t="e">
        <f>IF(ISBLANK(D428),"*",INDEX(D425:D428,MATCH(P428,O425:O428,0)))</f>
        <v>#N/A</v>
      </c>
      <c r="R428" s="91"/>
    </row>
    <row r="429" spans="1:20" ht="13.5" customHeight="1">
      <c r="A429" s="567"/>
      <c r="B429" s="567"/>
      <c r="C429" s="169"/>
      <c r="E429" s="568" t="s">
        <v>10</v>
      </c>
      <c r="F429" s="568"/>
      <c r="G429" s="569" t="s">
        <v>11</v>
      </c>
      <c r="H429" s="569"/>
      <c r="I429" s="570" t="s">
        <v>4</v>
      </c>
      <c r="J429" s="570"/>
      <c r="K429" s="578" t="s">
        <v>12</v>
      </c>
      <c r="L429" s="578"/>
      <c r="M429" s="197" t="s">
        <v>5</v>
      </c>
      <c r="N429" s="197" t="s">
        <v>6</v>
      </c>
      <c r="O429" s="198" t="s">
        <v>8</v>
      </c>
      <c r="P429" s="199" t="s">
        <v>9</v>
      </c>
      <c r="Q429" s="13"/>
      <c r="R429" s="13"/>
      <c r="S429" s="579" t="s">
        <v>125</v>
      </c>
      <c r="T429" s="579"/>
    </row>
    <row r="430" spans="1:20" ht="13.5" customHeight="1">
      <c r="A430" s="95" t="str">
        <f>IF(ISBLANK(partije!D62),"",partije!D62)</f>
        <v/>
      </c>
      <c r="B430" s="96" t="str">
        <f>IF(ISBLANK(partije!E62),"",partije!E62)</f>
        <v/>
      </c>
      <c r="C430" s="147" t="str">
        <f>INDEX(D425:D428,MATCH(S430,A425:A428,0))</f>
        <v>bye</v>
      </c>
      <c r="D430" s="175" t="str">
        <f>INDEX(D425:D428,MATCH(T430,A425:A428,0))</f>
        <v>bye</v>
      </c>
      <c r="E430" s="148" t="str">
        <f>IF(ISBLANK(partije!J62),"",partije!J62)</f>
        <v/>
      </c>
      <c r="F430" s="148" t="str">
        <f>IF(ISBLANK(partije!K62),"",partije!K62)</f>
        <v/>
      </c>
      <c r="G430" s="580" t="str">
        <f>IF(ISBLANK(partije!L62),"",partije!L62)</f>
        <v/>
      </c>
      <c r="H430" s="580"/>
      <c r="I430" s="580" t="str">
        <f>IF(ISBLANK(partije!M62),"",partije!M62)</f>
        <v/>
      </c>
      <c r="J430" s="580"/>
      <c r="K430" s="580" t="str">
        <f>IF(ISBLANK(partije!N62),"",partije!N62)</f>
        <v/>
      </c>
      <c r="L430" s="580" t="str">
        <f>IF(ISBLANK(partije!P62),"",partije!P62)</f>
        <v/>
      </c>
      <c r="M430" s="150" t="str">
        <f>IF(ISBLANK(partije!O62),"",partije!O62)</f>
        <v/>
      </c>
      <c r="N430" s="149" t="str">
        <f>IF(ISBLANK(partije!P62),"",partije!P62)</f>
        <v/>
      </c>
      <c r="O430" s="149" t="str">
        <f>IF(ISBLANK(partije!Q62),"",partije!Q62)</f>
        <v/>
      </c>
      <c r="P430" s="151" t="str">
        <f>IF(ISBLANK(partije!R62),"",partije!R62)</f>
        <v/>
      </c>
      <c r="Q430" s="444" t="str">
        <f>IF(ISBLANK(partije!$D$62),"",partije!$D$62)</f>
        <v/>
      </c>
      <c r="R430" s="445" t="str">
        <f>IF(ISBLANK(partije!$E$62),"","sto "&amp;partije!$E$62)</f>
        <v/>
      </c>
      <c r="S430" s="92">
        <f>$S$10</f>
        <v>1</v>
      </c>
      <c r="T430" s="84">
        <f>$T$10</f>
        <v>3</v>
      </c>
    </row>
    <row r="431" spans="1:20" ht="13.5" customHeight="1">
      <c r="A431" s="97" t="str">
        <f>IF(ISBLANK(partije!D63),"",partije!D63)</f>
        <v/>
      </c>
      <c r="B431" s="98" t="str">
        <f>IF(ISBLANK(partije!E63),"",partije!E63)</f>
        <v/>
      </c>
      <c r="C431" s="152" t="str">
        <f>INDEX(D425:D428,MATCH(S431,A425:A428,0))</f>
        <v>bye</v>
      </c>
      <c r="D431" s="176" t="str">
        <f>INDEX(D425:D428,MATCH(T431,A425:A428,0))</f>
        <v>bye</v>
      </c>
      <c r="E431" s="153" t="str">
        <f>IF(ISBLANK(partije!J63),"",partije!J63)</f>
        <v/>
      </c>
      <c r="F431" s="153" t="str">
        <f>IF(ISBLANK(partije!K63),"",partije!K63)</f>
        <v/>
      </c>
      <c r="G431" s="581" t="str">
        <f>IF(ISBLANK(partije!L63),"",partije!L63)</f>
        <v/>
      </c>
      <c r="H431" s="581"/>
      <c r="I431" s="581" t="str">
        <f>IF(ISBLANK(partije!M63),"",partije!M63)</f>
        <v/>
      </c>
      <c r="J431" s="581"/>
      <c r="K431" s="581" t="str">
        <f>IF(ISBLANK(partije!N63),"",partije!N63)</f>
        <v/>
      </c>
      <c r="L431" s="581" t="str">
        <f>IF(ISBLANK(partije!P63),"",partije!P63)</f>
        <v/>
      </c>
      <c r="M431" s="155" t="str">
        <f>IF(ISBLANK(partije!O63),"",partije!O63)</f>
        <v/>
      </c>
      <c r="N431" s="154" t="str">
        <f>IF(ISBLANK(partije!P63),"",partije!P63)</f>
        <v/>
      </c>
      <c r="O431" s="154" t="str">
        <f>IF(ISBLANK(partije!Q63),"",partije!Q63)</f>
        <v/>
      </c>
      <c r="P431" s="156" t="str">
        <f>IF(ISBLANK(partije!R63),"",partije!R63)</f>
        <v/>
      </c>
      <c r="Q431" s="444" t="str">
        <f>IF(ISBLANK(partije!$D$63),"",partije!$D$63)</f>
        <v/>
      </c>
      <c r="R431" s="445" t="str">
        <f>IF(ISBLANK(partije!$E$63),"","sto "&amp;partije!$E$63)</f>
        <v/>
      </c>
      <c r="S431" s="93">
        <f>$S$11</f>
        <v>2</v>
      </c>
      <c r="T431" s="85">
        <f>$T$11</f>
        <v>4</v>
      </c>
    </row>
    <row r="432" spans="1:20" ht="13.5" customHeight="1">
      <c r="A432" s="97" t="str">
        <f>IF(ISBLANK(partije!D128),"",partije!D128)</f>
        <v/>
      </c>
      <c r="B432" s="98" t="str">
        <f>IF(ISBLANK(partije!E128),"",partije!E128)</f>
        <v/>
      </c>
      <c r="C432" s="152" t="str">
        <f>INDEX(D425:D428,MATCH(S432,A425:A428,0))</f>
        <v>bye</v>
      </c>
      <c r="D432" s="176" t="str">
        <f>INDEX(D425:D428,MATCH(T432,A425:A428,0))</f>
        <v>bye</v>
      </c>
      <c r="E432" s="153" t="str">
        <f>IF(ISBLANK(partije!J128),"",partije!J128)</f>
        <v/>
      </c>
      <c r="F432" s="153" t="str">
        <f>IF(ISBLANK(partije!K128),"",partije!K128)</f>
        <v/>
      </c>
      <c r="G432" s="581" t="str">
        <f>IF(ISBLANK(partije!L128),"",partije!L128)</f>
        <v/>
      </c>
      <c r="H432" s="581"/>
      <c r="I432" s="581" t="str">
        <f>IF(ISBLANK(partije!M128),"",partije!M128)</f>
        <v/>
      </c>
      <c r="J432" s="581"/>
      <c r="K432" s="581" t="str">
        <f>IF(ISBLANK(partije!N128),"",partije!N128)</f>
        <v/>
      </c>
      <c r="L432" s="581" t="str">
        <f>IF(ISBLANK(partije!P128),"",partije!P128)</f>
        <v/>
      </c>
      <c r="M432" s="155" t="str">
        <f>IF(ISBLANK(partije!O128),"",partije!O128)</f>
        <v/>
      </c>
      <c r="N432" s="154" t="str">
        <f>IF(ISBLANK(partije!P128),"",partije!P128)</f>
        <v/>
      </c>
      <c r="O432" s="154" t="str">
        <f>IF(ISBLANK(partije!Q128),"",partije!Q128)</f>
        <v/>
      </c>
      <c r="P432" s="156" t="str">
        <f>IF(ISBLANK(partije!R128),"",partije!R128)</f>
        <v/>
      </c>
      <c r="Q432" s="444" t="str">
        <f>IF(ISBLANK(partije!$D$128),"",partije!$D$128)</f>
        <v/>
      </c>
      <c r="R432" s="445" t="str">
        <f>IF(ISBLANK(partije!$E$128),"","sto "&amp;partije!$E$128)</f>
        <v/>
      </c>
      <c r="S432" s="93">
        <f>$S$12</f>
        <v>1</v>
      </c>
      <c r="T432" s="85">
        <f>$T$12</f>
        <v>2</v>
      </c>
    </row>
    <row r="433" spans="1:20" ht="13.5" customHeight="1">
      <c r="A433" s="97" t="str">
        <f>IF(ISBLANK(partije!D129),"",partije!D129)</f>
        <v/>
      </c>
      <c r="B433" s="98" t="str">
        <f>IF(ISBLANK(partije!E129),"",partije!E129)</f>
        <v/>
      </c>
      <c r="C433" s="152" t="str">
        <f>INDEX(D425:D428,MATCH(S433,A425:A428,0))</f>
        <v>bye</v>
      </c>
      <c r="D433" s="176" t="str">
        <f>INDEX(D425:D428,MATCH(T433,A425:A428,0))</f>
        <v>bye</v>
      </c>
      <c r="E433" s="153" t="str">
        <f>IF(ISBLANK(partije!J129),"",partije!J129)</f>
        <v/>
      </c>
      <c r="F433" s="153" t="str">
        <f>IF(ISBLANK(partije!K129),"",partije!K129)</f>
        <v/>
      </c>
      <c r="G433" s="581" t="str">
        <f>IF(ISBLANK(partije!L129),"",partije!L129)</f>
        <v/>
      </c>
      <c r="H433" s="581"/>
      <c r="I433" s="581" t="str">
        <f>IF(ISBLANK(partije!M129),"",partije!M129)</f>
        <v/>
      </c>
      <c r="J433" s="581"/>
      <c r="K433" s="581" t="str">
        <f>IF(ISBLANK(partije!N129),"",partije!N129)</f>
        <v/>
      </c>
      <c r="L433" s="581" t="str">
        <f>IF(ISBLANK(partije!P129),"",partije!P129)</f>
        <v/>
      </c>
      <c r="M433" s="155" t="str">
        <f>IF(ISBLANK(partije!O129),"",partije!O129)</f>
        <v/>
      </c>
      <c r="N433" s="154" t="str">
        <f>IF(ISBLANK(partije!P129),"",partije!P129)</f>
        <v/>
      </c>
      <c r="O433" s="154" t="str">
        <f>IF(ISBLANK(partije!Q129),"",partije!Q129)</f>
        <v/>
      </c>
      <c r="P433" s="156" t="str">
        <f>IF(ISBLANK(partije!R129),"",partije!R129)</f>
        <v/>
      </c>
      <c r="Q433" s="444" t="str">
        <f>IF(ISBLANK(partije!$D$129),"",partije!$D$129)</f>
        <v/>
      </c>
      <c r="R433" s="445" t="str">
        <f>IF(ISBLANK(partije!$E$129),"","sto "&amp;partije!$E$129)</f>
        <v/>
      </c>
      <c r="S433" s="93">
        <f>$S$13</f>
        <v>3</v>
      </c>
      <c r="T433" s="85">
        <f>$T$13</f>
        <v>4</v>
      </c>
    </row>
    <row r="434" spans="1:20" ht="13.5" customHeight="1">
      <c r="A434" s="97" t="str">
        <f>IF(ISBLANK(partije!D194),"",partije!D194)</f>
        <v/>
      </c>
      <c r="B434" s="98" t="str">
        <f>IF(ISBLANK(partije!E194),"",partije!E194)</f>
        <v/>
      </c>
      <c r="C434" s="152" t="str">
        <f>INDEX(D425:D428,MATCH(S434,A425:A428,0))</f>
        <v>bye</v>
      </c>
      <c r="D434" s="176" t="str">
        <f>INDEX(D425:D428,MATCH(T434,A425:A428,0))</f>
        <v>bye</v>
      </c>
      <c r="E434" s="153" t="str">
        <f>IF(ISBLANK(partije!J194),"",partije!J194)</f>
        <v/>
      </c>
      <c r="F434" s="153" t="str">
        <f>IF(ISBLANK(partije!K194),"",partije!K194)</f>
        <v/>
      </c>
      <c r="G434" s="581" t="str">
        <f>IF(ISBLANK(partije!L194),"",partije!L194)</f>
        <v/>
      </c>
      <c r="H434" s="581"/>
      <c r="I434" s="581" t="str">
        <f>IF(ISBLANK(partije!M194),"",partije!M194)</f>
        <v/>
      </c>
      <c r="J434" s="581"/>
      <c r="K434" s="581" t="str">
        <f>IF(ISBLANK(partije!N194),"",partije!N194)</f>
        <v/>
      </c>
      <c r="L434" s="581" t="str">
        <f>IF(ISBLANK(partije!P194),"",partije!P194)</f>
        <v/>
      </c>
      <c r="M434" s="155" t="str">
        <f>IF(ISBLANK(partije!O194),"",partije!O194)</f>
        <v/>
      </c>
      <c r="N434" s="154" t="str">
        <f>IF(ISBLANK(partije!P194),"",partije!P194)</f>
        <v/>
      </c>
      <c r="O434" s="154" t="str">
        <f>IF(ISBLANK(partije!Q194),"",partije!Q194)</f>
        <v/>
      </c>
      <c r="P434" s="156" t="str">
        <f>IF(ISBLANK(partije!R194),"",partije!R194)</f>
        <v/>
      </c>
      <c r="Q434" s="444" t="str">
        <f>IF(ISBLANK(partije!$D$194),"",partije!$D$194)</f>
        <v/>
      </c>
      <c r="R434" s="445" t="str">
        <f>IF(ISBLANK(partije!$E$194),"","sto "&amp;partije!$E$194)</f>
        <v/>
      </c>
      <c r="S434" s="93">
        <f>$S$14</f>
        <v>1</v>
      </c>
      <c r="T434" s="85">
        <f>$T$14</f>
        <v>4</v>
      </c>
    </row>
    <row r="435" spans="1:20" ht="13.5" customHeight="1">
      <c r="A435" s="99" t="str">
        <f>IF(ISBLANK(partije!D195),"",partije!D195)</f>
        <v/>
      </c>
      <c r="B435" s="100" t="str">
        <f>IF(ISBLANK(partije!E195),"",partije!E195)</f>
        <v/>
      </c>
      <c r="C435" s="157" t="str">
        <f>INDEX(D425:D428,MATCH(S435,A425:A428,0))</f>
        <v>bye</v>
      </c>
      <c r="D435" s="177" t="str">
        <f>INDEX(D425:D428,MATCH(T435,A425:A428,0))</f>
        <v>bye</v>
      </c>
      <c r="E435" s="158" t="str">
        <f>IF(ISBLANK(partije!J195),"",partije!J195)</f>
        <v/>
      </c>
      <c r="F435" s="158" t="str">
        <f>IF(ISBLANK(partije!K195),"",partije!K195)</f>
        <v/>
      </c>
      <c r="G435" s="571" t="str">
        <f>IF(ISBLANK(partije!L195),"",partije!L195)</f>
        <v/>
      </c>
      <c r="H435" s="571"/>
      <c r="I435" s="571" t="str">
        <f>IF(ISBLANK(partije!M195),"",partije!M195)</f>
        <v/>
      </c>
      <c r="J435" s="571"/>
      <c r="K435" s="571" t="str">
        <f>IF(ISBLANK(partije!N195),"",partije!N195)</f>
        <v/>
      </c>
      <c r="L435" s="571" t="str">
        <f>IF(ISBLANK(partije!P195),"",partije!P195)</f>
        <v/>
      </c>
      <c r="M435" s="160" t="str">
        <f>IF(ISBLANK(partije!O195),"",partije!O195)</f>
        <v/>
      </c>
      <c r="N435" s="159" t="str">
        <f>IF(ISBLANK(partije!P195),"",partije!P195)</f>
        <v/>
      </c>
      <c r="O435" s="159" t="str">
        <f>IF(ISBLANK(partije!Q195),"",partije!Q195)</f>
        <v/>
      </c>
      <c r="P435" s="161" t="str">
        <f>IF(ISBLANK(partije!R195),"",partije!R195)</f>
        <v/>
      </c>
      <c r="Q435" s="444" t="str">
        <f>IF(ISBLANK(partije!$D$195),"",partije!$D$195)</f>
        <v/>
      </c>
      <c r="R435" s="445" t="str">
        <f>IF(ISBLANK(partije!$E$195),"","sto "&amp;partije!$E$195)</f>
        <v/>
      </c>
      <c r="S435" s="94">
        <f>$S$15</f>
        <v>2</v>
      </c>
      <c r="T435" s="86">
        <f>$T$15</f>
        <v>3</v>
      </c>
    </row>
    <row r="437" spans="1:20" ht="13.5" customHeight="1">
      <c r="B437" s="12"/>
      <c r="C437" s="168"/>
      <c r="D437" s="145" t="s">
        <v>92</v>
      </c>
      <c r="E437" s="132"/>
      <c r="F437" s="132"/>
      <c r="G437" s="132"/>
      <c r="H437" s="132"/>
      <c r="I437" s="133"/>
      <c r="J437" s="133"/>
      <c r="K437" s="132"/>
      <c r="L437" s="132"/>
      <c r="M437" s="132"/>
      <c r="N437" s="134"/>
      <c r="O437" s="135"/>
      <c r="P437" s="132"/>
      <c r="Q437" s="13"/>
      <c r="R437" s="13"/>
    </row>
    <row r="438" spans="1:20" ht="13.5" customHeight="1">
      <c r="B438" s="208" t="s">
        <v>0</v>
      </c>
      <c r="C438" s="211"/>
      <c r="D438" s="172" t="s">
        <v>1</v>
      </c>
      <c r="E438" s="572">
        <v>1</v>
      </c>
      <c r="F438" s="572"/>
      <c r="G438" s="572">
        <v>2</v>
      </c>
      <c r="H438" s="572"/>
      <c r="I438" s="573">
        <v>3</v>
      </c>
      <c r="J438" s="573"/>
      <c r="K438" s="572">
        <v>4</v>
      </c>
      <c r="L438" s="572"/>
      <c r="M438" s="136" t="s">
        <v>2</v>
      </c>
      <c r="N438" s="136" t="s">
        <v>3</v>
      </c>
      <c r="O438" s="137" t="s">
        <v>7</v>
      </c>
      <c r="P438" s="138"/>
      <c r="Q438" s="49" t="s">
        <v>178</v>
      </c>
      <c r="R438" s="50"/>
    </row>
    <row r="439" spans="1:20" ht="13.5" customHeight="1">
      <c r="A439" s="81">
        <v>1</v>
      </c>
      <c r="B439" s="209">
        <v>321</v>
      </c>
      <c r="C439" s="212" t="str">
        <f>IF(ISNA(MATCH(B439,spisak!$F$4:$F$260,0)),"",INDEX(spisak!$C$4:$C$260,MATCH(B439,spisak!$F$4:$F$260,0)))</f>
        <v/>
      </c>
      <c r="D439" s="173" t="str">
        <f>IF(ISNA(MATCH(B439,spisak!$F$4:$F$260,0)),"bye",INDEX(spisak!$B$4:$B$260,MATCH(B439,spisak!$F$4:$F$260,0)))</f>
        <v>bye</v>
      </c>
      <c r="E439" s="139"/>
      <c r="F439" s="140"/>
      <c r="G439" s="574" t="str">
        <f t="array" ref="G439">INDEX(E444:E449,MATCH(D439&amp;D440,C444:C449&amp;D444:D449,0))&amp;"/"&amp;INDEX(F444:F449,MATCH(D439&amp;D440,C444:C449&amp;D444:D449,0))</f>
        <v>/</v>
      </c>
      <c r="H439" s="575"/>
      <c r="I439" s="574" t="str">
        <f t="array" ref="I439">INDEX(E444:E449,MATCH(D439&amp;D441,C444:C449&amp;D444:D449,0))&amp;"/"&amp;INDEX(F444:F449,MATCH(D439&amp;D441,C444:C449&amp;D444:D449,0))</f>
        <v>/</v>
      </c>
      <c r="J439" s="575"/>
      <c r="K439" s="574" t="str">
        <f t="array" ref="K439">INDEX(E444:E449,MATCH(D439&amp;D442,C444:C449&amp;D444:D449,0))&amp;"/"&amp;INDEX(F444:F449,MATCH(D439&amp;D442,C444:C449&amp;D444:D449,0))</f>
        <v>/</v>
      </c>
      <c r="L439" s="575"/>
      <c r="M439" s="141" t="str">
        <f>IF(ISBLANK(partije!$J$2),"",COUNTIFS(C444:C449,D439,E444:E449,3)+COUNTIFS(D444:D449,D439,F444:F449,3))</f>
        <v/>
      </c>
      <c r="N439" s="141" t="str">
        <f>IF(ISBLANK(partije!$J$2),"",COUNTIFS(C444:C449,D439,E444:E449,"&lt;3")+COUNTIFS(D444:D449,D439,F444:F449,"&lt;3"))</f>
        <v/>
      </c>
      <c r="O439" s="142"/>
      <c r="P439" s="131">
        <v>1</v>
      </c>
      <c r="Q439" s="88" t="e">
        <f>IF(ISBLANK(D439),"*",INDEX(D439:D442,MATCH(P439,O439:O442,0)))</f>
        <v>#N/A</v>
      </c>
      <c r="R439" s="89"/>
    </row>
    <row r="440" spans="1:20" ht="13.5" customHeight="1">
      <c r="A440" s="81">
        <v>2</v>
      </c>
      <c r="B440" s="209">
        <v>322</v>
      </c>
      <c r="C440" s="212" t="str">
        <f>IF(ISNA(MATCH(B440,spisak!$F$4:$F$260,0)),"",INDEX(spisak!$C$4:$C$260,MATCH(B440,spisak!$F$4:$F$260,0)))</f>
        <v/>
      </c>
      <c r="D440" s="173" t="str">
        <f>IF(ISNA(MATCH(B440,spisak!$F$4:$F$260,0)),"bye",INDEX(spisak!$B$4:$B$260,MATCH(B440,spisak!$F$4:$F$260,0)))</f>
        <v>bye</v>
      </c>
      <c r="E440" s="574" t="str">
        <f t="array" ref="E440">INDEX(F444:F449,MATCH(D439&amp;D440,C444:C449&amp;D444:D449,0))&amp;"/"&amp;INDEX(E444:E449,MATCH(D439&amp;D440,C444:C449&amp;D444:D449,0))</f>
        <v>/</v>
      </c>
      <c r="F440" s="575"/>
      <c r="G440" s="139"/>
      <c r="H440" s="140"/>
      <c r="I440" s="574" t="str">
        <f t="array" ref="I440">INDEX(E444:E449,MATCH(D440&amp;D441,C444:C449&amp;D444:D449,0))&amp;"/"&amp;INDEX(F444:F449,MATCH(D440&amp;D441,C444:C449&amp;D444:D449,0))</f>
        <v>/</v>
      </c>
      <c r="J440" s="575"/>
      <c r="K440" s="574" t="str">
        <f t="array" ref="K440">INDEX(E444:E449,MATCH(D440&amp;D442,C444:C449&amp;D444:D449,0))&amp;"/"&amp;INDEX(F444:F449,MATCH(D440&amp;D442,C444:C449&amp;D444:D449,0))</f>
        <v>/</v>
      </c>
      <c r="L440" s="575"/>
      <c r="M440" s="141" t="str">
        <f>IF(ISBLANK(partije!$J$2),"",COUNTIFS(C444:C449,D440,E444:E449,3)+COUNTIFS(D444:D449,D440,F444:F449,3))</f>
        <v/>
      </c>
      <c r="N440" s="141" t="str">
        <f>IF(ISBLANK(partije!$J$2),"",COUNTIFS(C444:C449,D440,E444:E449,"&lt;3")+COUNTIFS(D444:D449,D440,F444:F449,"&lt;3"))</f>
        <v/>
      </c>
      <c r="O440" s="142"/>
      <c r="P440" s="131">
        <v>2</v>
      </c>
      <c r="Q440" s="90" t="e">
        <f>IF(ISBLANK(D440),"*",INDEX(D439:D442,MATCH(P440,O439:O442,0)))</f>
        <v>#N/A</v>
      </c>
      <c r="R440" s="91"/>
    </row>
    <row r="441" spans="1:20" ht="13.5" customHeight="1">
      <c r="A441" s="81">
        <v>3</v>
      </c>
      <c r="B441" s="209">
        <v>323</v>
      </c>
      <c r="C441" s="212" t="str">
        <f>IF(ISNA(MATCH(B441,spisak!$F$4:$F$260,0)),"",INDEX(spisak!$C$4:$C$260,MATCH(B441,spisak!$F$4:$F$260,0)))</f>
        <v/>
      </c>
      <c r="D441" s="173" t="str">
        <f>IF(ISNA(MATCH(B441,spisak!$F$4:$F$260,0)),"bye",INDEX(spisak!$B$4:$B$260,MATCH(B441,spisak!$F$4:$F$260,0)))</f>
        <v>bye</v>
      </c>
      <c r="E441" s="574" t="str">
        <f t="array" ref="E441">INDEX(F444:F449,MATCH(D439&amp;D441,C444:C449&amp;D444:D449,0))&amp;"/"&amp;INDEX(E444:E449,MATCH(D439&amp;D441,C444:C449&amp;D444:D449,0))</f>
        <v>/</v>
      </c>
      <c r="F441" s="575"/>
      <c r="G441" s="574" t="str">
        <f t="array" ref="G441">INDEX(F444:F449,MATCH(D440&amp;D441,C444:C449&amp;D444:D449,0))&amp;"/"&amp;INDEX(E444:E449,MATCH(D440&amp;D441,C444:C449&amp;D444:D449,0))</f>
        <v>/</v>
      </c>
      <c r="H441" s="575"/>
      <c r="I441" s="139"/>
      <c r="J441" s="140"/>
      <c r="K441" s="574" t="str">
        <f t="array" ref="K441">INDEX(E444:E449,MATCH(D441&amp;D442,C444:C449&amp;D444:D449,0))&amp;"/"&amp;INDEX(F444:F449,MATCH(D441&amp;D442,C444:C449&amp;D444:D449,0))</f>
        <v>/</v>
      </c>
      <c r="L441" s="575"/>
      <c r="M441" s="141" t="str">
        <f>IF(ISBLANK(partije!$J$2),"",COUNTIFS(C444:C449,D441,E444:E449,3)+COUNTIFS(D444:D449,D441,F444:F449,3))</f>
        <v/>
      </c>
      <c r="N441" s="141" t="str">
        <f>IF(ISBLANK(partije!$J$2),"",COUNTIFS(C444:C449,D441,E444:E449,"&lt;3")+COUNTIFS(D444:D449,D441,F444:F449,"&lt;3"))</f>
        <v/>
      </c>
      <c r="O441" s="142"/>
      <c r="P441" s="131">
        <v>3</v>
      </c>
      <c r="Q441" s="90" t="e">
        <f>IF(ISBLANK(D441),"*",INDEX(D439:D442,MATCH(P441,O439:O442,0)))</f>
        <v>#N/A</v>
      </c>
      <c r="R441" s="91"/>
    </row>
    <row r="442" spans="1:20" ht="13.5" customHeight="1">
      <c r="A442" s="82">
        <v>4</v>
      </c>
      <c r="B442" s="210">
        <v>324</v>
      </c>
      <c r="C442" s="213" t="str">
        <f>IF(ISNA(MATCH(B442,spisak!$F$4:$F$260,0)),"",INDEX(spisak!$C$4:$C$260,MATCH(B442,spisak!$F$4:$F$260,0)))</f>
        <v/>
      </c>
      <c r="D442" s="174" t="str">
        <f>IF(ISNA(MATCH(B442,spisak!$F$4:$F$260,0)),"bye",INDEX(spisak!$B$4:$B$260,MATCH(B442,spisak!$F$4:$F$260,0)))</f>
        <v>bye</v>
      </c>
      <c r="E442" s="576" t="str">
        <f t="array" ref="E442">INDEX(F444:F449,MATCH(D439&amp;D442,C444:C449&amp;D444:D449,0))&amp;"/"&amp;INDEX(E444:E449,MATCH(D439&amp;D442,C444:C449&amp;D444:D449,0))</f>
        <v>/</v>
      </c>
      <c r="F442" s="577"/>
      <c r="G442" s="576" t="str">
        <f t="array" ref="G442">INDEX(F444:F449,MATCH(D440&amp;D442,C444:C449&amp;D444:D449,0))&amp;"/"&amp;INDEX(E444:E449,MATCH(D440&amp;D442,C444:C449&amp;D444:D449,0))</f>
        <v>/</v>
      </c>
      <c r="H442" s="577"/>
      <c r="I442" s="576" t="str">
        <f t="array" ref="I442">INDEX(F444:F449,MATCH(D441&amp;D442,C444:C449&amp;D444:D449,0))&amp;"/"&amp;INDEX(E444:E449,MATCH(D441&amp;D442,C444:C449&amp;D444:D449,0))</f>
        <v>/</v>
      </c>
      <c r="J442" s="577"/>
      <c r="K442" s="139"/>
      <c r="L442" s="140"/>
      <c r="M442" s="143" t="str">
        <f>IF(ISBLANK(partije!$J$2),"",COUNTIFS(C444:C449,D442,E444:E449,3)+COUNTIFS(D444:D449,D442,F444:F449,3))</f>
        <v/>
      </c>
      <c r="N442" s="143" t="str">
        <f>IF(ISBLANK(partije!$J$2),"",COUNTIFS(C444:C449,D442,E444:E449,"&lt;3")+COUNTIFS(D444:D449,D442,F444:F449,"&lt;3"))</f>
        <v/>
      </c>
      <c r="O442" s="144"/>
      <c r="P442" s="131">
        <v>4</v>
      </c>
      <c r="Q442" s="90" t="e">
        <f>IF(ISBLANK(D442),"*",INDEX(D439:D442,MATCH(P442,O439:O442,0)))</f>
        <v>#N/A</v>
      </c>
      <c r="R442" s="91"/>
    </row>
    <row r="443" spans="1:20" ht="13.5" customHeight="1">
      <c r="A443" s="567"/>
      <c r="B443" s="567"/>
      <c r="C443" s="169"/>
      <c r="E443" s="568" t="s">
        <v>10</v>
      </c>
      <c r="F443" s="568"/>
      <c r="G443" s="569" t="s">
        <v>11</v>
      </c>
      <c r="H443" s="569"/>
      <c r="I443" s="570" t="s">
        <v>4</v>
      </c>
      <c r="J443" s="570"/>
      <c r="K443" s="578" t="s">
        <v>12</v>
      </c>
      <c r="L443" s="578"/>
      <c r="M443" s="197" t="s">
        <v>5</v>
      </c>
      <c r="N443" s="197" t="s">
        <v>6</v>
      </c>
      <c r="O443" s="198" t="s">
        <v>8</v>
      </c>
      <c r="P443" s="199" t="s">
        <v>9</v>
      </c>
      <c r="Q443" s="13"/>
      <c r="R443" s="13"/>
      <c r="S443" s="579" t="s">
        <v>125</v>
      </c>
      <c r="T443" s="579"/>
    </row>
    <row r="444" spans="1:20" ht="13.5" customHeight="1">
      <c r="A444" s="95" t="str">
        <f>IF(ISBLANK(partije!D64),"",partije!D64)</f>
        <v/>
      </c>
      <c r="B444" s="96" t="str">
        <f>IF(ISBLANK(partije!E64),"",partije!E64)</f>
        <v/>
      </c>
      <c r="C444" s="147" t="str">
        <f>INDEX(D439:D442,MATCH(S444,A439:A442,0))</f>
        <v>bye</v>
      </c>
      <c r="D444" s="175" t="str">
        <f>INDEX(D439:D442,MATCH(T444,A439:A442,0))</f>
        <v>bye</v>
      </c>
      <c r="E444" s="148" t="str">
        <f>IF(ISBLANK(partije!J64),"",partije!J64)</f>
        <v/>
      </c>
      <c r="F444" s="148" t="str">
        <f>IF(ISBLANK(partije!K64),"",partije!K64)</f>
        <v/>
      </c>
      <c r="G444" s="580" t="str">
        <f>IF(ISBLANK(partije!L64),"",partije!L64)</f>
        <v/>
      </c>
      <c r="H444" s="580"/>
      <c r="I444" s="580" t="str">
        <f>IF(ISBLANK(partije!M64),"",partije!M64)</f>
        <v/>
      </c>
      <c r="J444" s="580"/>
      <c r="K444" s="580" t="str">
        <f>IF(ISBLANK(partije!N64),"",partije!N64)</f>
        <v/>
      </c>
      <c r="L444" s="580" t="str">
        <f>IF(ISBLANK(partije!M64),"",partije!M64)</f>
        <v/>
      </c>
      <c r="M444" s="150" t="str">
        <f>IF(ISBLANK(partije!O64),"",partije!O64)</f>
        <v/>
      </c>
      <c r="N444" s="149" t="str">
        <f>IF(ISBLANK(partije!P64),"",partije!P64)</f>
        <v/>
      </c>
      <c r="O444" s="149" t="str">
        <f>IF(ISBLANK(partije!Q64),"",partije!Q64)</f>
        <v/>
      </c>
      <c r="P444" s="151" t="str">
        <f>IF(ISBLANK(partije!R64),"",partije!R64)</f>
        <v/>
      </c>
      <c r="Q444" s="444" t="str">
        <f>IF(ISBLANK(partije!$D$64),"",partije!$D$64)</f>
        <v/>
      </c>
      <c r="R444" s="445" t="str">
        <f>IF(ISBLANK(partije!$E$64),"","sto "&amp;partije!$E$64)</f>
        <v/>
      </c>
      <c r="S444" s="92">
        <f>$S$10</f>
        <v>1</v>
      </c>
      <c r="T444" s="84">
        <f>$T$10</f>
        <v>3</v>
      </c>
    </row>
    <row r="445" spans="1:20" ht="13.5" customHeight="1">
      <c r="A445" s="97" t="str">
        <f>IF(ISBLANK(partije!D65),"",partije!D65)</f>
        <v/>
      </c>
      <c r="B445" s="98" t="str">
        <f>IF(ISBLANK(partije!E65),"",partije!E65)</f>
        <v/>
      </c>
      <c r="C445" s="152" t="str">
        <f>INDEX(D439:D442,MATCH(S445,A439:A442,0))</f>
        <v>bye</v>
      </c>
      <c r="D445" s="176" t="str">
        <f>INDEX(D439:D442,MATCH(T445,A439:A442,0))</f>
        <v>bye</v>
      </c>
      <c r="E445" s="153" t="str">
        <f>IF(ISBLANK(partije!J65),"",partije!J65)</f>
        <v/>
      </c>
      <c r="F445" s="153" t="str">
        <f>IF(ISBLANK(partije!K65),"",partije!K65)</f>
        <v/>
      </c>
      <c r="G445" s="581" t="str">
        <f>IF(ISBLANK(partije!L65),"",partije!L65)</f>
        <v/>
      </c>
      <c r="H445" s="581"/>
      <c r="I445" s="581" t="str">
        <f>IF(ISBLANK(partije!M65),"",partije!M65)</f>
        <v/>
      </c>
      <c r="J445" s="581"/>
      <c r="K445" s="581" t="str">
        <f>IF(ISBLANK(partije!N65),"",partije!N65)</f>
        <v/>
      </c>
      <c r="L445" s="581" t="str">
        <f>IF(ISBLANK(partije!M65),"",partije!M65)</f>
        <v/>
      </c>
      <c r="M445" s="155" t="str">
        <f>IF(ISBLANK(partije!O65),"",partije!O65)</f>
        <v/>
      </c>
      <c r="N445" s="154" t="str">
        <f>IF(ISBLANK(partije!P65),"",partije!P65)</f>
        <v/>
      </c>
      <c r="O445" s="154" t="str">
        <f>IF(ISBLANK(partije!Q65),"",partije!Q65)</f>
        <v/>
      </c>
      <c r="P445" s="156" t="str">
        <f>IF(ISBLANK(partije!R65),"",partije!R65)</f>
        <v/>
      </c>
      <c r="Q445" s="444" t="str">
        <f>IF(ISBLANK(partije!$D$65),"",partije!$D$65)</f>
        <v/>
      </c>
      <c r="R445" s="445" t="str">
        <f>IF(ISBLANK(partije!$E$65),"","sto "&amp;partije!$E$65)</f>
        <v/>
      </c>
      <c r="S445" s="93">
        <f>$S$11</f>
        <v>2</v>
      </c>
      <c r="T445" s="85">
        <f>$T$11</f>
        <v>4</v>
      </c>
    </row>
    <row r="446" spans="1:20" ht="13.5" customHeight="1">
      <c r="A446" s="97" t="str">
        <f>IF(ISBLANK(partije!D130),"",partije!D130)</f>
        <v/>
      </c>
      <c r="B446" s="98" t="str">
        <f>IF(ISBLANK(partije!E130),"",partije!E130)</f>
        <v/>
      </c>
      <c r="C446" s="152" t="str">
        <f>INDEX(D439:D442,MATCH(S446,A439:A442,0))</f>
        <v>bye</v>
      </c>
      <c r="D446" s="176" t="str">
        <f>INDEX(D439:D442,MATCH(T446,A439:A442,0))</f>
        <v>bye</v>
      </c>
      <c r="E446" s="153" t="str">
        <f>IF(ISBLANK(partije!J130),"",partije!J130)</f>
        <v/>
      </c>
      <c r="F446" s="153" t="str">
        <f>IF(ISBLANK(partije!K130),"",partije!K130)</f>
        <v/>
      </c>
      <c r="G446" s="581" t="str">
        <f>IF(ISBLANK(partije!L130),"",partije!L130)</f>
        <v/>
      </c>
      <c r="H446" s="581"/>
      <c r="I446" s="581" t="str">
        <f>IF(ISBLANK(partije!M130),"",partije!M130)</f>
        <v/>
      </c>
      <c r="J446" s="581"/>
      <c r="K446" s="581" t="str">
        <f>IF(ISBLANK(partije!N130),"",partije!N130)</f>
        <v/>
      </c>
      <c r="L446" s="581" t="str">
        <f>IF(ISBLANK(partije!M130),"",partije!M130)</f>
        <v/>
      </c>
      <c r="M446" s="155" t="str">
        <f>IF(ISBLANK(partije!O130),"",partije!O130)</f>
        <v/>
      </c>
      <c r="N446" s="154" t="str">
        <f>IF(ISBLANK(partije!P130),"",partije!P130)</f>
        <v/>
      </c>
      <c r="O446" s="154" t="str">
        <f>IF(ISBLANK(partije!Q130),"",partije!Q130)</f>
        <v/>
      </c>
      <c r="P446" s="156" t="str">
        <f>IF(ISBLANK(partije!R130),"",partije!R130)</f>
        <v/>
      </c>
      <c r="Q446" s="444" t="str">
        <f>IF(ISBLANK(partije!$D$130),"",partije!$D$130)</f>
        <v/>
      </c>
      <c r="R446" s="445" t="str">
        <f>IF(ISBLANK(partije!$E$130),"","sto "&amp;partije!$E$130)</f>
        <v/>
      </c>
      <c r="S446" s="93">
        <f>$S$12</f>
        <v>1</v>
      </c>
      <c r="T446" s="85">
        <f>$T$12</f>
        <v>2</v>
      </c>
    </row>
    <row r="447" spans="1:20" ht="13.5" customHeight="1">
      <c r="A447" s="97" t="str">
        <f>IF(ISBLANK(partije!D131),"",partije!D131)</f>
        <v/>
      </c>
      <c r="B447" s="98" t="str">
        <f>IF(ISBLANK(partije!E131),"",partije!E131)</f>
        <v/>
      </c>
      <c r="C447" s="152" t="str">
        <f>INDEX(D439:D442,MATCH(S447,A439:A442,0))</f>
        <v>bye</v>
      </c>
      <c r="D447" s="176" t="str">
        <f>INDEX(D439:D442,MATCH(T447,A439:A442,0))</f>
        <v>bye</v>
      </c>
      <c r="E447" s="153" t="str">
        <f>IF(ISBLANK(partije!J131),"",partije!J131)</f>
        <v/>
      </c>
      <c r="F447" s="153" t="str">
        <f>IF(ISBLANK(partije!K131),"",partije!K131)</f>
        <v/>
      </c>
      <c r="G447" s="581" t="str">
        <f>IF(ISBLANK(partije!L131),"",partije!L131)</f>
        <v/>
      </c>
      <c r="H447" s="581"/>
      <c r="I447" s="581" t="str">
        <f>IF(ISBLANK(partije!M131),"",partije!M131)</f>
        <v/>
      </c>
      <c r="J447" s="581"/>
      <c r="K447" s="581" t="str">
        <f>IF(ISBLANK(partije!N131),"",partije!N131)</f>
        <v/>
      </c>
      <c r="L447" s="581" t="str">
        <f>IF(ISBLANK(partije!M131),"",partije!M131)</f>
        <v/>
      </c>
      <c r="M447" s="155" t="str">
        <f>IF(ISBLANK(partije!O131),"",partije!O131)</f>
        <v/>
      </c>
      <c r="N447" s="154" t="str">
        <f>IF(ISBLANK(partije!P131),"",partije!P131)</f>
        <v/>
      </c>
      <c r="O447" s="154" t="str">
        <f>IF(ISBLANK(partije!Q131),"",partije!Q131)</f>
        <v/>
      </c>
      <c r="P447" s="156" t="str">
        <f>IF(ISBLANK(partije!R131),"",partije!R131)</f>
        <v/>
      </c>
      <c r="Q447" s="444" t="str">
        <f>IF(ISBLANK(partije!$D$131),"",partije!$D$131)</f>
        <v/>
      </c>
      <c r="R447" s="445" t="str">
        <f>IF(ISBLANK(partije!$E$131),"","sto "&amp;partije!$E$131)</f>
        <v/>
      </c>
      <c r="S447" s="93">
        <f>$S$13</f>
        <v>3</v>
      </c>
      <c r="T447" s="85">
        <f>$T$13</f>
        <v>4</v>
      </c>
    </row>
    <row r="448" spans="1:20" ht="13.5" customHeight="1">
      <c r="A448" s="97" t="str">
        <f>IF(ISBLANK(partije!D196),"",partije!D196)</f>
        <v/>
      </c>
      <c r="B448" s="98" t="str">
        <f>IF(ISBLANK(partije!E196),"",partije!E196)</f>
        <v/>
      </c>
      <c r="C448" s="152" t="str">
        <f>INDEX(D439:D442,MATCH(S448,A439:A442,0))</f>
        <v>bye</v>
      </c>
      <c r="D448" s="176" t="str">
        <f>INDEX(D439:D442,MATCH(T448,A439:A442,0))</f>
        <v>bye</v>
      </c>
      <c r="E448" s="153" t="str">
        <f>IF(ISBLANK(partije!J196),"",partije!J196)</f>
        <v/>
      </c>
      <c r="F448" s="153" t="str">
        <f>IF(ISBLANK(partije!K196),"",partije!K196)</f>
        <v/>
      </c>
      <c r="G448" s="581" t="str">
        <f>IF(ISBLANK(partije!L196),"",partije!L196)</f>
        <v/>
      </c>
      <c r="H448" s="581"/>
      <c r="I448" s="581" t="str">
        <f>IF(ISBLANK(partije!M196),"",partije!M196)</f>
        <v/>
      </c>
      <c r="J448" s="581"/>
      <c r="K448" s="581" t="str">
        <f>IF(ISBLANK(partije!N196),"",partije!N196)</f>
        <v/>
      </c>
      <c r="L448" s="581" t="str">
        <f>IF(ISBLANK(partije!M196),"",partije!M196)</f>
        <v/>
      </c>
      <c r="M448" s="155" t="str">
        <f>IF(ISBLANK(partije!O196),"",partije!O196)</f>
        <v/>
      </c>
      <c r="N448" s="154" t="str">
        <f>IF(ISBLANK(partije!P196),"",partije!P196)</f>
        <v/>
      </c>
      <c r="O448" s="154" t="str">
        <f>IF(ISBLANK(partije!Q196),"",partije!Q196)</f>
        <v/>
      </c>
      <c r="P448" s="156" t="str">
        <f>IF(ISBLANK(partije!R196),"",partije!R196)</f>
        <v/>
      </c>
      <c r="Q448" s="444" t="str">
        <f>IF(ISBLANK(partije!$D$196),"",partije!$D$196)</f>
        <v/>
      </c>
      <c r="R448" s="445" t="str">
        <f>IF(ISBLANK(partije!$E$196),"","sto "&amp;partije!$E$196)</f>
        <v/>
      </c>
      <c r="S448" s="93">
        <f>$S$14</f>
        <v>1</v>
      </c>
      <c r="T448" s="85">
        <f>$T$14</f>
        <v>4</v>
      </c>
    </row>
    <row r="449" spans="1:20" ht="13.5" customHeight="1">
      <c r="A449" s="99" t="str">
        <f>IF(ISBLANK(partije!D197),"",partije!D197)</f>
        <v/>
      </c>
      <c r="B449" s="100" t="str">
        <f>IF(ISBLANK(partije!E197),"",partije!E197)</f>
        <v/>
      </c>
      <c r="C449" s="157" t="str">
        <f>INDEX(D439:D442,MATCH(S449,A439:A442,0))</f>
        <v>bye</v>
      </c>
      <c r="D449" s="177" t="str">
        <f>INDEX(D439:D442,MATCH(T449,A439:A442,0))</f>
        <v>bye</v>
      </c>
      <c r="E449" s="158" t="str">
        <f>IF(ISBLANK(partije!J197),"",partije!J197)</f>
        <v/>
      </c>
      <c r="F449" s="158" t="str">
        <f>IF(ISBLANK(partije!K197),"",partije!K197)</f>
        <v/>
      </c>
      <c r="G449" s="571" t="str">
        <f>IF(ISBLANK(partije!L197),"",partije!L197)</f>
        <v/>
      </c>
      <c r="H449" s="571"/>
      <c r="I449" s="571" t="str">
        <f>IF(ISBLANK(partije!M197),"",partije!M197)</f>
        <v/>
      </c>
      <c r="J449" s="571"/>
      <c r="K449" s="571" t="str">
        <f>IF(ISBLANK(partije!N197),"",partije!N197)</f>
        <v/>
      </c>
      <c r="L449" s="571" t="str">
        <f>IF(ISBLANK(partije!M197),"",partije!M197)</f>
        <v/>
      </c>
      <c r="M449" s="160" t="str">
        <f>IF(ISBLANK(partije!O197),"",partije!O197)</f>
        <v/>
      </c>
      <c r="N449" s="159" t="str">
        <f>IF(ISBLANK(partije!P197),"",partije!P197)</f>
        <v/>
      </c>
      <c r="O449" s="159" t="str">
        <f>IF(ISBLANK(partije!Q197),"",partije!Q197)</f>
        <v/>
      </c>
      <c r="P449" s="161" t="str">
        <f>IF(ISBLANK(partije!R197),"",partije!R197)</f>
        <v/>
      </c>
      <c r="Q449" s="444" t="str">
        <f>IF(ISBLANK(partije!$D$197),"",partije!$D$197)</f>
        <v/>
      </c>
      <c r="R449" s="445" t="str">
        <f>IF(ISBLANK(partije!$E$197),"","sto "&amp;partije!$E$197)</f>
        <v/>
      </c>
      <c r="S449" s="94">
        <f>$S$15</f>
        <v>2</v>
      </c>
      <c r="T449" s="86">
        <f>$T$15</f>
        <v>3</v>
      </c>
    </row>
    <row r="451" spans="1:20" ht="13.5" customHeight="1">
      <c r="B451" s="12"/>
      <c r="C451" s="168"/>
      <c r="D451" s="145" t="s">
        <v>91</v>
      </c>
      <c r="E451" s="132"/>
      <c r="F451" s="132"/>
      <c r="G451" s="132"/>
      <c r="H451" s="132"/>
      <c r="I451" s="133"/>
      <c r="J451" s="133"/>
      <c r="K451" s="132"/>
      <c r="L451" s="132"/>
      <c r="M451" s="132"/>
      <c r="N451" s="134"/>
      <c r="O451" s="135"/>
      <c r="P451" s="132"/>
      <c r="Q451" s="13"/>
      <c r="R451" s="13"/>
    </row>
    <row r="452" spans="1:20" ht="13.5" customHeight="1">
      <c r="B452" s="208" t="s">
        <v>0</v>
      </c>
      <c r="C452" s="211"/>
      <c r="D452" s="172" t="s">
        <v>1</v>
      </c>
      <c r="E452" s="572">
        <v>1</v>
      </c>
      <c r="F452" s="572"/>
      <c r="G452" s="572">
        <v>2</v>
      </c>
      <c r="H452" s="572"/>
      <c r="I452" s="573">
        <v>3</v>
      </c>
      <c r="J452" s="573"/>
      <c r="K452" s="572">
        <v>4</v>
      </c>
      <c r="L452" s="572"/>
      <c r="M452" s="136" t="s">
        <v>2</v>
      </c>
      <c r="N452" s="136" t="s">
        <v>3</v>
      </c>
      <c r="O452" s="137" t="s">
        <v>7</v>
      </c>
      <c r="P452" s="138"/>
      <c r="Q452" s="49" t="s">
        <v>179</v>
      </c>
      <c r="R452" s="50"/>
    </row>
    <row r="453" spans="1:20" ht="13.5" customHeight="1">
      <c r="A453" s="81">
        <v>1</v>
      </c>
      <c r="B453" s="209">
        <v>331</v>
      </c>
      <c r="C453" s="212" t="str">
        <f>IF(ISNA(MATCH(B453,spisak!$F$4:$F$260,0)),"",INDEX(spisak!$C$4:$C$260,MATCH(B453,spisak!$F$4:$F$260,0)))</f>
        <v/>
      </c>
      <c r="D453" s="173" t="str">
        <f>IF(ISNA(MATCH(B453,spisak!$F$4:$F$260,0)),"bye",INDEX(spisak!$B$4:$B$260,MATCH(B453,spisak!$F$4:$F$260,0)))</f>
        <v>bye</v>
      </c>
      <c r="E453" s="139"/>
      <c r="F453" s="140"/>
      <c r="G453" s="574" t="str">
        <f t="array" ref="G453">INDEX(E458:E463,MATCH(D453&amp;D454,C458:C463&amp;D458:D463,0))&amp;"/"&amp;INDEX(F458:F463,MATCH(D453&amp;D454,C458:C463&amp;D458:D463,0))</f>
        <v>/</v>
      </c>
      <c r="H453" s="575"/>
      <c r="I453" s="574" t="str">
        <f t="array" ref="I453">INDEX(E458:E463,MATCH(D453&amp;D455,C458:C463&amp;D458:D463,0))&amp;"/"&amp;INDEX(F458:F463,MATCH(D453&amp;D455,C458:C463&amp;D458:D463,0))</f>
        <v>/</v>
      </c>
      <c r="J453" s="575"/>
      <c r="K453" s="574" t="str">
        <f t="array" ref="K453">INDEX(E458:E463,MATCH(D453&amp;D456,C458:C463&amp;D458:D463,0))&amp;"/"&amp;INDEX(F458:F463,MATCH(D453&amp;D456,C458:C463&amp;D458:D463,0))</f>
        <v>/</v>
      </c>
      <c r="L453" s="575"/>
      <c r="M453" s="141" t="str">
        <f>IF(ISBLANK(partije!$J$2),"",COUNTIFS(C458:C463,D453,E458:E463,3)+COUNTIFS(D458:D463,D453,F458:F463,3))</f>
        <v/>
      </c>
      <c r="N453" s="141" t="str">
        <f>IF(ISBLANK(partije!$J$2),"",COUNTIFS(C458:C463,D453,E458:E463,"&lt;3")+COUNTIFS(D458:D463,D453,F458:F463,"&lt;3"))</f>
        <v/>
      </c>
      <c r="O453" s="142"/>
      <c r="P453" s="131">
        <v>1</v>
      </c>
      <c r="Q453" s="88" t="e">
        <f>IF(ISBLANK(D453),"*",INDEX(D453:D456,MATCH(P453,O453:O456,0)))</f>
        <v>#N/A</v>
      </c>
      <c r="R453" s="89"/>
    </row>
    <row r="454" spans="1:20" ht="13.5" customHeight="1">
      <c r="A454" s="81">
        <v>2</v>
      </c>
      <c r="B454" s="209">
        <v>332</v>
      </c>
      <c r="C454" s="212" t="str">
        <f>IF(ISNA(MATCH(B454,spisak!$F$4:$F$260,0)),"",INDEX(spisak!$C$4:$C$260,MATCH(B454,spisak!$F$4:$F$260,0)))</f>
        <v/>
      </c>
      <c r="D454" s="173" t="str">
        <f>IF(ISNA(MATCH(B454,spisak!$F$4:$F$260,0)),"bye",INDEX(spisak!$B$4:$B$260,MATCH(B454,spisak!$F$4:$F$260,0)))</f>
        <v>bye</v>
      </c>
      <c r="E454" s="574" t="str">
        <f t="array" ref="E454">INDEX(F458:F463,MATCH(D453&amp;D454,C458:C463&amp;D458:D463,0))&amp;"/"&amp;INDEX(E458:E463,MATCH(D453&amp;D454,C458:C463&amp;D458:D463,0))</f>
        <v>/</v>
      </c>
      <c r="F454" s="575"/>
      <c r="G454" s="139"/>
      <c r="H454" s="140"/>
      <c r="I454" s="574" t="str">
        <f t="array" ref="I454">INDEX(E458:E463,MATCH(D454&amp;D455,C458:C463&amp;D458:D463,0))&amp;"/"&amp;INDEX(F458:F463,MATCH(D454&amp;D455,C458:C463&amp;D458:D463,0))</f>
        <v>/</v>
      </c>
      <c r="J454" s="575"/>
      <c r="K454" s="574" t="str">
        <f t="array" ref="K454">INDEX(E458:E463,MATCH(D454&amp;D456,C458:C463&amp;D458:D463,0))&amp;"/"&amp;INDEX(F458:F463,MATCH(D454&amp;D456,C458:C463&amp;D458:D463,0))</f>
        <v>/</v>
      </c>
      <c r="L454" s="575"/>
      <c r="M454" s="141" t="str">
        <f>IF(ISBLANK(partije!$J$2),"",COUNTIFS(C458:C463,D454,E458:E463,3)+COUNTIFS(D458:D463,D454,F458:F463,3))</f>
        <v/>
      </c>
      <c r="N454" s="141" t="str">
        <f>IF(ISBLANK(partije!$J$2),"",COUNTIFS(C458:C463,D454,E458:E463,"&lt;3")+COUNTIFS(D458:D463,D454,F458:F463,"&lt;3"))</f>
        <v/>
      </c>
      <c r="O454" s="142"/>
      <c r="P454" s="131">
        <v>2</v>
      </c>
      <c r="Q454" s="90" t="e">
        <f>IF(ISBLANK(D454),"*",INDEX(D453:D456,MATCH(P454,O453:O456,0)))</f>
        <v>#N/A</v>
      </c>
      <c r="R454" s="91"/>
    </row>
    <row r="455" spans="1:20" ht="13.5" customHeight="1">
      <c r="A455" s="81">
        <v>3</v>
      </c>
      <c r="B455" s="209">
        <v>333</v>
      </c>
      <c r="C455" s="212" t="str">
        <f>IF(ISNA(MATCH(B455,spisak!$F$4:$F$260,0)),"",INDEX(spisak!$C$4:$C$260,MATCH(B455,spisak!$F$4:$F$260,0)))</f>
        <v/>
      </c>
      <c r="D455" s="173" t="str">
        <f>IF(ISNA(MATCH(B455,spisak!$F$4:$F$260,0)),"bye",INDEX(spisak!$B$4:$B$260,MATCH(B455,spisak!$F$4:$F$260,0)))</f>
        <v>bye</v>
      </c>
      <c r="E455" s="574" t="str">
        <f t="array" ref="E455">INDEX(F458:F463,MATCH(D453&amp;D455,C458:C463&amp;D458:D463,0))&amp;"/"&amp;INDEX(E458:E463,MATCH(D453&amp;D455,C458:C463&amp;D458:D463,0))</f>
        <v>/</v>
      </c>
      <c r="F455" s="575"/>
      <c r="G455" s="574" t="str">
        <f t="array" ref="G455">INDEX(F458:F463,MATCH(D454&amp;D455,C458:C463&amp;D458:D463,0))&amp;"/"&amp;INDEX(E458:E463,MATCH(D454&amp;D455,C458:C463&amp;D458:D463,0))</f>
        <v>/</v>
      </c>
      <c r="H455" s="575"/>
      <c r="I455" s="139"/>
      <c r="J455" s="140"/>
      <c r="K455" s="574" t="str">
        <f t="array" ref="K455">INDEX(E458:E463,MATCH(D455&amp;D456,C458:C463&amp;D458:D463,0))&amp;"/"&amp;INDEX(F458:F463,MATCH(D455&amp;D456,C458:C463&amp;D458:D463,0))</f>
        <v>/</v>
      </c>
      <c r="L455" s="575"/>
      <c r="M455" s="141" t="str">
        <f>IF(ISBLANK(partije!$J$2),"",COUNTIFS(C458:C463,D455,E458:E463,3)+COUNTIFS(D458:D463,D455,F458:F463,3))</f>
        <v/>
      </c>
      <c r="N455" s="141" t="str">
        <f>IF(ISBLANK(partije!$J$2),"",COUNTIFS(C458:C463,D455,E458:E463,"&lt;3")+COUNTIFS(D458:D463,D455,F458:F463,"&lt;3"))</f>
        <v/>
      </c>
      <c r="O455" s="142"/>
      <c r="P455" s="131">
        <v>3</v>
      </c>
      <c r="Q455" s="90" t="e">
        <f>IF(ISBLANK(D455),"*",INDEX(D453:D456,MATCH(P455,O453:O456,0)))</f>
        <v>#N/A</v>
      </c>
      <c r="R455" s="91"/>
    </row>
    <row r="456" spans="1:20" ht="13.5" customHeight="1">
      <c r="A456" s="82">
        <v>4</v>
      </c>
      <c r="B456" s="210">
        <v>334</v>
      </c>
      <c r="C456" s="213" t="str">
        <f>IF(ISNA(MATCH(B456,spisak!$F$4:$F$260,0)),"",INDEX(spisak!$C$4:$C$260,MATCH(B456,spisak!$F$4:$F$260,0)))</f>
        <v/>
      </c>
      <c r="D456" s="174" t="str">
        <f>IF(ISNA(MATCH(B456,spisak!$F$4:$F$260,0)),"bye",INDEX(spisak!$B$4:$B$260,MATCH(B456,spisak!$F$4:$F$260,0)))</f>
        <v>bye</v>
      </c>
      <c r="E456" s="576" t="str">
        <f t="array" ref="E456">INDEX(F458:F463,MATCH(D453&amp;D456,C458:C463&amp;D458:D463,0))&amp;"/"&amp;INDEX(E458:E463,MATCH(D453&amp;D456,C458:C463&amp;D458:D463,0))</f>
        <v>/</v>
      </c>
      <c r="F456" s="577"/>
      <c r="G456" s="576" t="str">
        <f t="array" ref="G456">INDEX(F458:F463,MATCH(D454&amp;D456,C458:C463&amp;D458:D463,0))&amp;"/"&amp;INDEX(E458:E463,MATCH(D454&amp;D456,C458:C463&amp;D458:D463,0))</f>
        <v>/</v>
      </c>
      <c r="H456" s="577"/>
      <c r="I456" s="576" t="str">
        <f t="array" ref="I456">INDEX(F458:F463,MATCH(D455&amp;D456,C458:C463&amp;D458:D463,0))&amp;"/"&amp;INDEX(E458:E463,MATCH(D455&amp;D456,C458:C463&amp;D458:D463,0))</f>
        <v>/</v>
      </c>
      <c r="J456" s="577"/>
      <c r="K456" s="139"/>
      <c r="L456" s="140"/>
      <c r="M456" s="143" t="str">
        <f>IF(ISBLANK(partije!$J$2),"",COUNTIFS(C458:C463,D456,E458:E463,3)+COUNTIFS(D458:D463,D456,F458:F463,3))</f>
        <v/>
      </c>
      <c r="N456" s="143" t="str">
        <f>IF(ISBLANK(partije!$J$2),"",COUNTIFS(C458:C463,D456,E458:E463,"&lt;3")+COUNTIFS(D458:D463,D456,F458:F463,"&lt;3"))</f>
        <v/>
      </c>
      <c r="O456" s="144"/>
      <c r="P456" s="131">
        <v>4</v>
      </c>
      <c r="Q456" s="90" t="e">
        <f>IF(ISBLANK(D456),"*",INDEX(D453:D456,MATCH(P456,O453:O456,0)))</f>
        <v>#N/A</v>
      </c>
      <c r="R456" s="91"/>
    </row>
    <row r="457" spans="1:20" ht="13.5" customHeight="1">
      <c r="A457" s="567"/>
      <c r="B457" s="567"/>
      <c r="C457" s="169"/>
      <c r="E457" s="568" t="s">
        <v>10</v>
      </c>
      <c r="F457" s="568"/>
      <c r="G457" s="569" t="s">
        <v>11</v>
      </c>
      <c r="H457" s="569"/>
      <c r="I457" s="570" t="s">
        <v>4</v>
      </c>
      <c r="J457" s="570"/>
      <c r="K457" s="578" t="s">
        <v>12</v>
      </c>
      <c r="L457" s="578"/>
      <c r="M457" s="197" t="s">
        <v>5</v>
      </c>
      <c r="N457" s="197" t="s">
        <v>6</v>
      </c>
      <c r="O457" s="198" t="s">
        <v>8</v>
      </c>
      <c r="P457" s="199" t="s">
        <v>9</v>
      </c>
      <c r="Q457" s="13"/>
      <c r="R457" s="13"/>
      <c r="S457" s="579" t="s">
        <v>125</v>
      </c>
      <c r="T457" s="579"/>
    </row>
    <row r="458" spans="1:20" ht="13.5" customHeight="1">
      <c r="A458" s="95" t="str">
        <f>IF(ISBLANK(partije!D66),"",partije!D66)</f>
        <v/>
      </c>
      <c r="B458" s="96" t="str">
        <f>IF(ISBLANK(partije!E66),"",partije!E66)</f>
        <v/>
      </c>
      <c r="C458" s="147" t="str">
        <f>INDEX(D453:D456,MATCH(S458,A453:A456,0))</f>
        <v>bye</v>
      </c>
      <c r="D458" s="175" t="str">
        <f>INDEX(D453:D456,MATCH(T458,A453:A456,0))</f>
        <v>bye</v>
      </c>
      <c r="E458" s="148" t="str">
        <f>IF(ISBLANK(partije!J66),"",partije!J66)</f>
        <v/>
      </c>
      <c r="F458" s="148" t="str">
        <f>IF(ISBLANK(partije!K66),"",partije!K66)</f>
        <v/>
      </c>
      <c r="G458" s="580" t="str">
        <f>IF(ISBLANK(partije!L66),"",partije!L66)</f>
        <v/>
      </c>
      <c r="H458" s="580"/>
      <c r="I458" s="580" t="str">
        <f>IF(ISBLANK(partije!M66),"",partije!M66)</f>
        <v/>
      </c>
      <c r="J458" s="580"/>
      <c r="K458" s="580" t="str">
        <f>IF(ISBLANK(partije!N66),"",partije!N66)</f>
        <v/>
      </c>
      <c r="L458" s="580" t="str">
        <f>IF(ISBLANK(partije!M66),"",partije!M66)</f>
        <v/>
      </c>
      <c r="M458" s="150" t="str">
        <f>IF(ISBLANK(partije!O66),"",partije!O66)</f>
        <v/>
      </c>
      <c r="N458" s="149" t="str">
        <f>IF(ISBLANK(partije!P66),"",partije!P66)</f>
        <v/>
      </c>
      <c r="O458" s="149" t="str">
        <f>IF(ISBLANK(partije!Q66),"",partije!Q66)</f>
        <v/>
      </c>
      <c r="P458" s="151" t="str">
        <f>IF(ISBLANK(partije!R66),"",partije!R66)</f>
        <v/>
      </c>
      <c r="Q458" s="444" t="str">
        <f>IF(ISBLANK(partije!$D$66),"",partije!$D$66)</f>
        <v/>
      </c>
      <c r="R458" s="445" t="str">
        <f>IF(ISBLANK(partije!$E$66),"","sto "&amp;partije!$E$66)</f>
        <v/>
      </c>
      <c r="S458" s="92">
        <f>$S$10</f>
        <v>1</v>
      </c>
      <c r="T458" s="84">
        <f>$T$10</f>
        <v>3</v>
      </c>
    </row>
    <row r="459" spans="1:20" ht="13.5" customHeight="1">
      <c r="A459" s="97" t="str">
        <f>IF(ISBLANK(partije!D67),"",partije!D67)</f>
        <v/>
      </c>
      <c r="B459" s="98" t="str">
        <f>IF(ISBLANK(partije!E67),"",partije!E67)</f>
        <v/>
      </c>
      <c r="C459" s="152" t="str">
        <f>INDEX(D453:D456,MATCH(S459,A453:A456,0))</f>
        <v>bye</v>
      </c>
      <c r="D459" s="176" t="str">
        <f>INDEX(D453:D456,MATCH(T459,A453:A456,0))</f>
        <v>bye</v>
      </c>
      <c r="E459" s="153" t="str">
        <f>IF(ISBLANK(partije!J67),"",partije!J67)</f>
        <v/>
      </c>
      <c r="F459" s="153" t="str">
        <f>IF(ISBLANK(partije!K67),"",partije!K67)</f>
        <v/>
      </c>
      <c r="G459" s="581" t="str">
        <f>IF(ISBLANK(partije!L67),"",partije!L67)</f>
        <v/>
      </c>
      <c r="H459" s="581"/>
      <c r="I459" s="581" t="str">
        <f>IF(ISBLANK(partije!M67),"",partije!M67)</f>
        <v/>
      </c>
      <c r="J459" s="581"/>
      <c r="K459" s="581" t="str">
        <f>IF(ISBLANK(partije!N67),"",partije!N67)</f>
        <v/>
      </c>
      <c r="L459" s="581" t="str">
        <f>IF(ISBLANK(partije!M67),"",partije!M67)</f>
        <v/>
      </c>
      <c r="M459" s="155" t="str">
        <f>IF(ISBLANK(partije!O67),"",partije!O67)</f>
        <v/>
      </c>
      <c r="N459" s="154" t="str">
        <f>IF(ISBLANK(partije!P67),"",partije!P67)</f>
        <v/>
      </c>
      <c r="O459" s="154" t="str">
        <f>IF(ISBLANK(partije!Q67),"",partije!Q67)</f>
        <v/>
      </c>
      <c r="P459" s="156" t="str">
        <f>IF(ISBLANK(partije!R67),"",partije!R67)</f>
        <v/>
      </c>
      <c r="Q459" s="444" t="str">
        <f>IF(ISBLANK(partije!$D$67),"",partije!$D$67)</f>
        <v/>
      </c>
      <c r="R459" s="445" t="str">
        <f>IF(ISBLANK(partije!$E$67),"","sto "&amp;partije!$E$67)</f>
        <v/>
      </c>
      <c r="S459" s="93">
        <f>$S$11</f>
        <v>2</v>
      </c>
      <c r="T459" s="85">
        <f>$T$11</f>
        <v>4</v>
      </c>
    </row>
    <row r="460" spans="1:20" ht="13.5" customHeight="1">
      <c r="A460" s="97" t="str">
        <f>IF(ISBLANK(partije!D132),"",partije!D132)</f>
        <v/>
      </c>
      <c r="B460" s="98" t="str">
        <f>IF(ISBLANK(partije!E132),"",partije!E132)</f>
        <v/>
      </c>
      <c r="C460" s="152" t="str">
        <f>INDEX(D453:D456,MATCH(S460,A453:A456,0))</f>
        <v>bye</v>
      </c>
      <c r="D460" s="176" t="str">
        <f>INDEX(D453:D456,MATCH(T460,A453:A456,0))</f>
        <v>bye</v>
      </c>
      <c r="E460" s="153" t="str">
        <f>IF(ISBLANK(partije!J132),"",partije!J132)</f>
        <v/>
      </c>
      <c r="F460" s="153" t="str">
        <f>IF(ISBLANK(partije!K132),"",partije!K132)</f>
        <v/>
      </c>
      <c r="G460" s="581" t="str">
        <f>IF(ISBLANK(partije!L132),"",partije!L132)</f>
        <v/>
      </c>
      <c r="H460" s="581"/>
      <c r="I460" s="581" t="str">
        <f>IF(ISBLANK(partije!M132),"",partije!M132)</f>
        <v/>
      </c>
      <c r="J460" s="581"/>
      <c r="K460" s="581" t="str">
        <f>IF(ISBLANK(partije!N132),"",partije!N132)</f>
        <v/>
      </c>
      <c r="L460" s="581" t="str">
        <f>IF(ISBLANK(partije!M132),"",partije!M132)</f>
        <v/>
      </c>
      <c r="M460" s="155" t="str">
        <f>IF(ISBLANK(partije!O132),"",partije!O132)</f>
        <v/>
      </c>
      <c r="N460" s="154" t="str">
        <f>IF(ISBLANK(partije!P132),"",partije!P132)</f>
        <v/>
      </c>
      <c r="O460" s="154" t="str">
        <f>IF(ISBLANK(partije!Q132),"",partije!Q132)</f>
        <v/>
      </c>
      <c r="P460" s="156" t="str">
        <f>IF(ISBLANK(partije!R132),"",partije!R132)</f>
        <v/>
      </c>
      <c r="Q460" s="444" t="str">
        <f>IF(ISBLANK(partije!$D$132),"",partije!$D$132)</f>
        <v/>
      </c>
      <c r="R460" s="445" t="str">
        <f>IF(ISBLANK(partije!$E$132),"","sto "&amp;partije!$E$132)</f>
        <v/>
      </c>
      <c r="S460" s="93">
        <f>$S$12</f>
        <v>1</v>
      </c>
      <c r="T460" s="85">
        <f>$T$12</f>
        <v>2</v>
      </c>
    </row>
    <row r="461" spans="1:20" ht="13.5" customHeight="1">
      <c r="A461" s="97" t="str">
        <f>IF(ISBLANK(partije!D133),"",partije!D133)</f>
        <v/>
      </c>
      <c r="B461" s="98" t="str">
        <f>IF(ISBLANK(partije!E133),"",partije!E133)</f>
        <v/>
      </c>
      <c r="C461" s="152" t="str">
        <f>INDEX(D453:D456,MATCH(S461,A453:A456,0))</f>
        <v>bye</v>
      </c>
      <c r="D461" s="176" t="str">
        <f>INDEX(D453:D456,MATCH(T461,A453:A456,0))</f>
        <v>bye</v>
      </c>
      <c r="E461" s="153" t="str">
        <f>IF(ISBLANK(partije!J133),"",partije!J133)</f>
        <v/>
      </c>
      <c r="F461" s="153" t="str">
        <f>IF(ISBLANK(partije!K133),"",partije!K133)</f>
        <v/>
      </c>
      <c r="G461" s="581" t="str">
        <f>IF(ISBLANK(partije!L133),"",partije!L133)</f>
        <v/>
      </c>
      <c r="H461" s="581"/>
      <c r="I461" s="581" t="str">
        <f>IF(ISBLANK(partije!M133),"",partije!M133)</f>
        <v/>
      </c>
      <c r="J461" s="581"/>
      <c r="K461" s="581" t="str">
        <f>IF(ISBLANK(partije!N133),"",partije!N133)</f>
        <v/>
      </c>
      <c r="L461" s="581" t="str">
        <f>IF(ISBLANK(partije!M133),"",partije!M133)</f>
        <v/>
      </c>
      <c r="M461" s="155" t="str">
        <f>IF(ISBLANK(partije!O133),"",partije!O133)</f>
        <v/>
      </c>
      <c r="N461" s="154" t="str">
        <f>IF(ISBLANK(partije!P133),"",partije!P133)</f>
        <v/>
      </c>
      <c r="O461" s="154" t="str">
        <f>IF(ISBLANK(partije!Q133),"",partije!Q133)</f>
        <v/>
      </c>
      <c r="P461" s="156" t="str">
        <f>IF(ISBLANK(partije!R133),"",partije!R133)</f>
        <v/>
      </c>
      <c r="Q461" s="444" t="str">
        <f>IF(ISBLANK(partije!$D$133),"",partije!$D$133)</f>
        <v/>
      </c>
      <c r="R461" s="445" t="str">
        <f>IF(ISBLANK(partije!$E$133),"","sto "&amp;partije!$E$133)</f>
        <v/>
      </c>
      <c r="S461" s="93">
        <f>$S$13</f>
        <v>3</v>
      </c>
      <c r="T461" s="85">
        <f>$T$13</f>
        <v>4</v>
      </c>
    </row>
    <row r="462" spans="1:20" ht="13.5" customHeight="1">
      <c r="A462" s="97" t="str">
        <f>IF(ISBLANK(partije!D198),"",partije!D198)</f>
        <v/>
      </c>
      <c r="B462" s="98" t="str">
        <f>IF(ISBLANK(partije!E198),"",partije!E198)</f>
        <v/>
      </c>
      <c r="C462" s="152" t="str">
        <f>INDEX(D453:D456,MATCH(S462,A453:A456,0))</f>
        <v>bye</v>
      </c>
      <c r="D462" s="176" t="str">
        <f>INDEX(D453:D456,MATCH(T462,A453:A456,0))</f>
        <v>bye</v>
      </c>
      <c r="E462" s="153" t="str">
        <f>IF(ISBLANK(partije!J198),"",partije!J198)</f>
        <v/>
      </c>
      <c r="F462" s="153" t="str">
        <f>IF(ISBLANK(partije!K198),"",partije!K198)</f>
        <v/>
      </c>
      <c r="G462" s="581" t="str">
        <f>IF(ISBLANK(partije!L198),"",partije!L198)</f>
        <v/>
      </c>
      <c r="H462" s="581"/>
      <c r="I462" s="581" t="str">
        <f>IF(ISBLANK(partije!M198),"",partije!M198)</f>
        <v/>
      </c>
      <c r="J462" s="581"/>
      <c r="K462" s="581" t="str">
        <f>IF(ISBLANK(partije!N198),"",partije!N198)</f>
        <v/>
      </c>
      <c r="L462" s="581" t="str">
        <f>IF(ISBLANK(partije!M198),"",partije!M198)</f>
        <v/>
      </c>
      <c r="M462" s="155" t="str">
        <f>IF(ISBLANK(partije!O198),"",partije!O198)</f>
        <v/>
      </c>
      <c r="N462" s="154" t="str">
        <f>IF(ISBLANK(partije!P198),"",partije!P198)</f>
        <v/>
      </c>
      <c r="O462" s="154" t="str">
        <f>IF(ISBLANK(partije!Q198),"",partije!Q198)</f>
        <v/>
      </c>
      <c r="P462" s="156" t="str">
        <f>IF(ISBLANK(partije!R198),"",partije!R198)</f>
        <v/>
      </c>
      <c r="Q462" s="444" t="str">
        <f>IF(ISBLANK(partije!$D$198),"",partije!$D$198)</f>
        <v/>
      </c>
      <c r="R462" s="445" t="str">
        <f>IF(ISBLANK(partije!$E$198),"","sto "&amp;partije!$E$198)</f>
        <v/>
      </c>
      <c r="S462" s="93">
        <f>$S$14</f>
        <v>1</v>
      </c>
      <c r="T462" s="85">
        <f>$T$14</f>
        <v>4</v>
      </c>
    </row>
    <row r="463" spans="1:20" ht="13.5" customHeight="1">
      <c r="A463" s="99" t="str">
        <f>IF(ISBLANK(partije!D199),"",partije!D199)</f>
        <v/>
      </c>
      <c r="B463" s="100" t="str">
        <f>IF(ISBLANK(partije!E199),"",partije!E199)</f>
        <v/>
      </c>
      <c r="C463" s="157" t="str">
        <f>INDEX(D453:D456,MATCH(S463,A453:A456,0))</f>
        <v>bye</v>
      </c>
      <c r="D463" s="177" t="str">
        <f>INDEX(D453:D456,MATCH(T463,A453:A456,0))</f>
        <v>bye</v>
      </c>
      <c r="E463" s="158" t="str">
        <f>IF(ISBLANK(partije!J199),"",partije!J199)</f>
        <v/>
      </c>
      <c r="F463" s="158" t="str">
        <f>IF(ISBLANK(partije!K199),"",partije!K199)</f>
        <v/>
      </c>
      <c r="G463" s="571" t="str">
        <f>IF(ISBLANK(partije!L199),"",partije!L199)</f>
        <v/>
      </c>
      <c r="H463" s="571"/>
      <c r="I463" s="571" t="str">
        <f>IF(ISBLANK(partije!M199),"",partije!M199)</f>
        <v/>
      </c>
      <c r="J463" s="571"/>
      <c r="K463" s="571" t="str">
        <f>IF(ISBLANK(partije!N199),"",partije!N199)</f>
        <v/>
      </c>
      <c r="L463" s="571" t="str">
        <f>IF(ISBLANK(partije!M199),"",partije!M199)</f>
        <v/>
      </c>
      <c r="M463" s="160" t="str">
        <f>IF(ISBLANK(partije!O199),"",partije!O199)</f>
        <v/>
      </c>
      <c r="N463" s="159" t="str">
        <f>IF(ISBLANK(partije!P199),"",partije!P199)</f>
        <v/>
      </c>
      <c r="O463" s="159" t="str">
        <f>IF(ISBLANK(partije!Q199),"",partije!Q199)</f>
        <v/>
      </c>
      <c r="P463" s="161" t="str">
        <f>IF(ISBLANK(partije!R199),"",partije!R199)</f>
        <v/>
      </c>
      <c r="Q463" s="444" t="str">
        <f>IF(ISBLANK(partije!$D$199),"",partije!$D$199)</f>
        <v/>
      </c>
      <c r="R463" s="445" t="str">
        <f>IF(ISBLANK(partije!$E$199),"","sto "&amp;partije!$E$199)</f>
        <v/>
      </c>
      <c r="S463" s="94">
        <f>$S$15</f>
        <v>2</v>
      </c>
      <c r="T463" s="86">
        <f>$T$15</f>
        <v>3</v>
      </c>
    </row>
  </sheetData>
  <sheetProtection selectLockedCells="1"/>
  <mergeCells count="1319">
    <mergeCell ref="G459:H459"/>
    <mergeCell ref="I445:J445"/>
    <mergeCell ref="K445:L445"/>
    <mergeCell ref="I446:J446"/>
    <mergeCell ref="K446:L446"/>
    <mergeCell ref="I447:J447"/>
    <mergeCell ref="K443:L443"/>
    <mergeCell ref="I459:J459"/>
    <mergeCell ref="K459:L459"/>
    <mergeCell ref="I458:J458"/>
    <mergeCell ref="K457:L457"/>
    <mergeCell ref="K447:L447"/>
    <mergeCell ref="I454:J454"/>
    <mergeCell ref="K453:L453"/>
    <mergeCell ref="K452:L452"/>
    <mergeCell ref="K449:L449"/>
    <mergeCell ref="I448:J448"/>
    <mergeCell ref="G449:H449"/>
    <mergeCell ref="I449:J449"/>
    <mergeCell ref="I453:J453"/>
    <mergeCell ref="K454:L454"/>
    <mergeCell ref="K455:L455"/>
    <mergeCell ref="G421:H421"/>
    <mergeCell ref="I452:J452"/>
    <mergeCell ref="G458:H458"/>
    <mergeCell ref="K458:L458"/>
    <mergeCell ref="I456:J456"/>
    <mergeCell ref="G460:H460"/>
    <mergeCell ref="I460:J460"/>
    <mergeCell ref="G456:H456"/>
    <mergeCell ref="K460:L460"/>
    <mergeCell ref="I463:J463"/>
    <mergeCell ref="I438:J438"/>
    <mergeCell ref="G448:H448"/>
    <mergeCell ref="K448:L448"/>
    <mergeCell ref="I439:J439"/>
    <mergeCell ref="G442:H442"/>
    <mergeCell ref="K441:L441"/>
    <mergeCell ref="G432:H432"/>
    <mergeCell ref="G428:H428"/>
    <mergeCell ref="G429:H429"/>
    <mergeCell ref="G445:H445"/>
    <mergeCell ref="G446:H446"/>
    <mergeCell ref="G447:H447"/>
    <mergeCell ref="K463:L463"/>
    <mergeCell ref="G461:H461"/>
    <mergeCell ref="I461:J461"/>
    <mergeCell ref="G462:H462"/>
    <mergeCell ref="I462:J462"/>
    <mergeCell ref="K462:L462"/>
    <mergeCell ref="K461:L461"/>
    <mergeCell ref="G453:H453"/>
    <mergeCell ref="G452:H452"/>
    <mergeCell ref="G463:H463"/>
    <mergeCell ref="G418:H418"/>
    <mergeCell ref="I418:J418"/>
    <mergeCell ref="K418:L418"/>
    <mergeCell ref="K427:L427"/>
    <mergeCell ref="G427:H427"/>
    <mergeCell ref="I429:J429"/>
    <mergeCell ref="I440:J440"/>
    <mergeCell ref="I442:J442"/>
    <mergeCell ref="I421:J421"/>
    <mergeCell ref="K421:L421"/>
    <mergeCell ref="G420:H420"/>
    <mergeCell ref="I432:J432"/>
    <mergeCell ref="G444:H444"/>
    <mergeCell ref="I444:J444"/>
    <mergeCell ref="K444:L444"/>
    <mergeCell ref="K439:L439"/>
    <mergeCell ref="K440:L440"/>
    <mergeCell ref="K429:L429"/>
    <mergeCell ref="K438:L438"/>
    <mergeCell ref="K430:L430"/>
    <mergeCell ref="K433:L433"/>
    <mergeCell ref="K432:L432"/>
    <mergeCell ref="I434:J434"/>
    <mergeCell ref="K434:L434"/>
    <mergeCell ref="G435:H435"/>
    <mergeCell ref="I435:J435"/>
    <mergeCell ref="K435:L435"/>
    <mergeCell ref="G434:H434"/>
    <mergeCell ref="K426:L426"/>
    <mergeCell ref="K425:L425"/>
    <mergeCell ref="I424:J424"/>
    <mergeCell ref="I420:J420"/>
    <mergeCell ref="G401:H401"/>
    <mergeCell ref="K398:L398"/>
    <mergeCell ref="I401:J401"/>
    <mergeCell ref="K397:L397"/>
    <mergeCell ref="I404:J404"/>
    <mergeCell ref="G404:H404"/>
    <mergeCell ref="G403:H403"/>
    <mergeCell ref="G405:H405"/>
    <mergeCell ref="G425:H425"/>
    <mergeCell ref="I425:J425"/>
    <mergeCell ref="G424:H424"/>
    <mergeCell ref="K410:L410"/>
    <mergeCell ref="K405:L405"/>
    <mergeCell ref="K424:L424"/>
    <mergeCell ref="G406:H406"/>
    <mergeCell ref="I406:J406"/>
    <mergeCell ref="K406:L406"/>
    <mergeCell ref="I405:J405"/>
    <mergeCell ref="G416:H416"/>
    <mergeCell ref="I416:J416"/>
    <mergeCell ref="K416:L416"/>
    <mergeCell ref="I415:J415"/>
    <mergeCell ref="K415:L415"/>
    <mergeCell ref="K407:L407"/>
    <mergeCell ref="G407:H407"/>
    <mergeCell ref="K413:L413"/>
    <mergeCell ref="I411:J411"/>
    <mergeCell ref="G413:H413"/>
    <mergeCell ref="G419:H419"/>
    <mergeCell ref="I419:J419"/>
    <mergeCell ref="K419:L419"/>
    <mergeCell ref="G417:H417"/>
    <mergeCell ref="G393:H393"/>
    <mergeCell ref="I393:J393"/>
    <mergeCell ref="G397:H397"/>
    <mergeCell ref="I397:J397"/>
    <mergeCell ref="I398:J398"/>
    <mergeCell ref="G399:H399"/>
    <mergeCell ref="K384:L384"/>
    <mergeCell ref="K383:L383"/>
    <mergeCell ref="K371:L371"/>
    <mergeCell ref="I402:J402"/>
    <mergeCell ref="K402:L402"/>
    <mergeCell ref="K403:L403"/>
    <mergeCell ref="K393:L393"/>
    <mergeCell ref="K399:L399"/>
    <mergeCell ref="K401:L401"/>
    <mergeCell ref="I400:J400"/>
    <mergeCell ref="I373:J373"/>
    <mergeCell ref="G374:H374"/>
    <mergeCell ref="G372:H372"/>
    <mergeCell ref="K377:L377"/>
    <mergeCell ref="G377:H377"/>
    <mergeCell ref="K375:L375"/>
    <mergeCell ref="K382:L382"/>
    <mergeCell ref="G383:H383"/>
    <mergeCell ref="I383:J383"/>
    <mergeCell ref="I384:J384"/>
    <mergeCell ref="I382:J382"/>
    <mergeCell ref="I379:J379"/>
    <mergeCell ref="I377:J377"/>
    <mergeCell ref="G379:H379"/>
    <mergeCell ref="G378:H378"/>
    <mergeCell ref="I396:J396"/>
    <mergeCell ref="K362:L362"/>
    <mergeCell ref="I392:J392"/>
    <mergeCell ref="K392:L392"/>
    <mergeCell ref="I389:J389"/>
    <mergeCell ref="K389:L389"/>
    <mergeCell ref="I390:J390"/>
    <mergeCell ref="K390:L390"/>
    <mergeCell ref="I391:J391"/>
    <mergeCell ref="G359:H359"/>
    <mergeCell ref="K336:L336"/>
    <mergeCell ref="K345:L345"/>
    <mergeCell ref="K350:L350"/>
    <mergeCell ref="I341:J341"/>
    <mergeCell ref="G337:H337"/>
    <mergeCell ref="I336:J336"/>
    <mergeCell ref="G336:H336"/>
    <mergeCell ref="K361:L361"/>
    <mergeCell ref="I360:J360"/>
    <mergeCell ref="K360:L360"/>
    <mergeCell ref="K355:L355"/>
    <mergeCell ref="I355:J355"/>
    <mergeCell ref="I359:J359"/>
    <mergeCell ref="K359:L359"/>
    <mergeCell ref="G365:H365"/>
    <mergeCell ref="I365:J365"/>
    <mergeCell ref="K365:L365"/>
    <mergeCell ref="I378:J378"/>
    <mergeCell ref="K378:L378"/>
    <mergeCell ref="K369:L369"/>
    <mergeCell ref="I369:J369"/>
    <mergeCell ref="K391:L391"/>
    <mergeCell ref="K385:L385"/>
    <mergeCell ref="K388:L388"/>
    <mergeCell ref="G388:H388"/>
    <mergeCell ref="I387:J387"/>
    <mergeCell ref="K387:L387"/>
    <mergeCell ref="K326:L326"/>
    <mergeCell ref="K320:L320"/>
    <mergeCell ref="K327:L327"/>
    <mergeCell ref="K328:L328"/>
    <mergeCell ref="I321:J321"/>
    <mergeCell ref="G304:H304"/>
    <mergeCell ref="G313:H313"/>
    <mergeCell ref="G312:H312"/>
    <mergeCell ref="G307:H307"/>
    <mergeCell ref="G364:H364"/>
    <mergeCell ref="I364:J364"/>
    <mergeCell ref="K364:L364"/>
    <mergeCell ref="G361:H361"/>
    <mergeCell ref="I361:J361"/>
    <mergeCell ref="G362:H362"/>
    <mergeCell ref="I362:J362"/>
    <mergeCell ref="G305:H305"/>
    <mergeCell ref="I313:J313"/>
    <mergeCell ref="G354:H354"/>
    <mergeCell ref="G346:H346"/>
    <mergeCell ref="I346:J346"/>
    <mergeCell ref="G347:H347"/>
    <mergeCell ref="G349:H349"/>
    <mergeCell ref="I347:J347"/>
    <mergeCell ref="G348:H348"/>
    <mergeCell ref="I348:J348"/>
    <mergeCell ref="G350:H350"/>
    <mergeCell ref="G323:H323"/>
    <mergeCell ref="G326:H326"/>
    <mergeCell ref="I320:J320"/>
    <mergeCell ref="G315:H315"/>
    <mergeCell ref="G355:H355"/>
    <mergeCell ref="K181:L181"/>
    <mergeCell ref="G301:H301"/>
    <mergeCell ref="G181:H181"/>
    <mergeCell ref="G289:H289"/>
    <mergeCell ref="G276:H276"/>
    <mergeCell ref="G277:H277"/>
    <mergeCell ref="K202:L202"/>
    <mergeCell ref="G197:H197"/>
    <mergeCell ref="G218:H218"/>
    <mergeCell ref="I183:J183"/>
    <mergeCell ref="K183:L183"/>
    <mergeCell ref="I318:J318"/>
    <mergeCell ref="G319:H319"/>
    <mergeCell ref="I316:J316"/>
    <mergeCell ref="G247:H247"/>
    <mergeCell ref="K237:L237"/>
    <mergeCell ref="K225:L225"/>
    <mergeCell ref="K182:L182"/>
    <mergeCell ref="G242:H242"/>
    <mergeCell ref="K248:L248"/>
    <mergeCell ref="G243:H243"/>
    <mergeCell ref="G237:H237"/>
    <mergeCell ref="G239:H239"/>
    <mergeCell ref="I230:J230"/>
    <mergeCell ref="I233:J233"/>
    <mergeCell ref="I193:J193"/>
    <mergeCell ref="I194:J194"/>
    <mergeCell ref="G193:H193"/>
    <mergeCell ref="I332:J332"/>
    <mergeCell ref="G331:H331"/>
    <mergeCell ref="G344:H344"/>
    <mergeCell ref="G345:H345"/>
    <mergeCell ref="G332:H332"/>
    <mergeCell ref="G341:H341"/>
    <mergeCell ref="I207:J207"/>
    <mergeCell ref="G207:H207"/>
    <mergeCell ref="I328:J328"/>
    <mergeCell ref="I201:J201"/>
    <mergeCell ref="I197:J197"/>
    <mergeCell ref="I200:J200"/>
    <mergeCell ref="I195:J195"/>
    <mergeCell ref="G203:H203"/>
    <mergeCell ref="I205:J205"/>
    <mergeCell ref="G206:H206"/>
    <mergeCell ref="G280:H280"/>
    <mergeCell ref="G195:H195"/>
    <mergeCell ref="G194:H194"/>
    <mergeCell ref="I216:J216"/>
    <mergeCell ref="G217:H217"/>
    <mergeCell ref="I224:J224"/>
    <mergeCell ref="G322:H322"/>
    <mergeCell ref="I331:J331"/>
    <mergeCell ref="G327:H327"/>
    <mergeCell ref="I335:J335"/>
    <mergeCell ref="G333:H333"/>
    <mergeCell ref="K329:L329"/>
    <mergeCell ref="I344:J344"/>
    <mergeCell ref="G320:H320"/>
    <mergeCell ref="G316:H316"/>
    <mergeCell ref="G318:H318"/>
    <mergeCell ref="K196:L196"/>
    <mergeCell ref="G284:H284"/>
    <mergeCell ref="G288:H288"/>
    <mergeCell ref="G285:H285"/>
    <mergeCell ref="K334:L334"/>
    <mergeCell ref="I333:J333"/>
    <mergeCell ref="K332:L332"/>
    <mergeCell ref="I326:J326"/>
    <mergeCell ref="I323:J323"/>
    <mergeCell ref="G334:H334"/>
    <mergeCell ref="G321:H321"/>
    <mergeCell ref="G303:H303"/>
    <mergeCell ref="I327:J327"/>
    <mergeCell ref="K331:L331"/>
    <mergeCell ref="I317:J317"/>
    <mergeCell ref="K315:L315"/>
    <mergeCell ref="K321:L321"/>
    <mergeCell ref="G196:H196"/>
    <mergeCell ref="I206:J206"/>
    <mergeCell ref="G204:H204"/>
    <mergeCell ref="I204:J204"/>
    <mergeCell ref="G220:H220"/>
    <mergeCell ref="K243:L243"/>
    <mergeCell ref="K233:L233"/>
    <mergeCell ref="K220:L220"/>
    <mergeCell ref="G208:H208"/>
    <mergeCell ref="G200:H200"/>
    <mergeCell ref="G180:H180"/>
    <mergeCell ref="K152:L152"/>
    <mergeCell ref="I151:J151"/>
    <mergeCell ref="K166:L166"/>
    <mergeCell ref="I177:J177"/>
    <mergeCell ref="K154:L154"/>
    <mergeCell ref="K151:L151"/>
    <mergeCell ref="K161:L161"/>
    <mergeCell ref="I167:J167"/>
    <mergeCell ref="K167:L167"/>
    <mergeCell ref="I168:J168"/>
    <mergeCell ref="K168:L168"/>
    <mergeCell ref="G179:H179"/>
    <mergeCell ref="G167:H167"/>
    <mergeCell ref="G168:H168"/>
    <mergeCell ref="G169:H169"/>
    <mergeCell ref="K153:L153"/>
    <mergeCell ref="I179:J179"/>
    <mergeCell ref="K179:L179"/>
    <mergeCell ref="K180:L180"/>
    <mergeCell ref="K178:L178"/>
    <mergeCell ref="K164:L164"/>
    <mergeCell ref="K163:L163"/>
    <mergeCell ref="K165:L165"/>
    <mergeCell ref="I166:J166"/>
    <mergeCell ref="K173:L173"/>
    <mergeCell ref="I172:J172"/>
    <mergeCell ref="K174:L174"/>
    <mergeCell ref="K175:L175"/>
    <mergeCell ref="K159:L159"/>
    <mergeCell ref="I180:J180"/>
    <mergeCell ref="K160:L160"/>
    <mergeCell ref="E359:F359"/>
    <mergeCell ref="G360:H360"/>
    <mergeCell ref="I95:J95"/>
    <mergeCell ref="K94:L94"/>
    <mergeCell ref="K95:L95"/>
    <mergeCell ref="G248:H248"/>
    <mergeCell ref="G252:H252"/>
    <mergeCell ref="G278:H278"/>
    <mergeCell ref="E438:F438"/>
    <mergeCell ref="G438:H438"/>
    <mergeCell ref="K75:L75"/>
    <mergeCell ref="I76:J76"/>
    <mergeCell ref="G298:H298"/>
    <mergeCell ref="I85:J85"/>
    <mergeCell ref="I96:J96"/>
    <mergeCell ref="I181:J181"/>
    <mergeCell ref="G107:H107"/>
    <mergeCell ref="I103:J103"/>
    <mergeCell ref="I154:J154"/>
    <mergeCell ref="I164:J164"/>
    <mergeCell ref="G192:H192"/>
    <mergeCell ref="G392:H392"/>
    <mergeCell ref="G391:H391"/>
    <mergeCell ref="G117:H117"/>
    <mergeCell ref="G111:H111"/>
    <mergeCell ref="G119:H119"/>
    <mergeCell ref="G123:H123"/>
    <mergeCell ref="E120:F120"/>
    <mergeCell ref="G120:H120"/>
    <mergeCell ref="I345:J345"/>
    <mergeCell ref="G343:H343"/>
    <mergeCell ref="I350:J350"/>
    <mergeCell ref="E443:F443"/>
    <mergeCell ref="G443:H443"/>
    <mergeCell ref="G430:H430"/>
    <mergeCell ref="G433:H433"/>
    <mergeCell ref="E442:F442"/>
    <mergeCell ref="G431:H431"/>
    <mergeCell ref="G439:H439"/>
    <mergeCell ref="G363:H363"/>
    <mergeCell ref="G402:H402"/>
    <mergeCell ref="G375:H375"/>
    <mergeCell ref="G376:H376"/>
    <mergeCell ref="E382:F382"/>
    <mergeCell ref="G382:H382"/>
    <mergeCell ref="G396:H396"/>
    <mergeCell ref="G389:H389"/>
    <mergeCell ref="G390:H390"/>
    <mergeCell ref="E162:F162"/>
    <mergeCell ref="E298:F298"/>
    <mergeCell ref="G183:H183"/>
    <mergeCell ref="G221:H221"/>
    <mergeCell ref="G182:H182"/>
    <mergeCell ref="E246:F246"/>
    <mergeCell ref="G234:H234"/>
    <mergeCell ref="E300:F300"/>
    <mergeCell ref="E415:F415"/>
    <mergeCell ref="G415:H415"/>
    <mergeCell ref="E373:F373"/>
    <mergeCell ref="G373:H373"/>
    <mergeCell ref="E387:F387"/>
    <mergeCell ref="G387:H387"/>
    <mergeCell ref="E401:F401"/>
    <mergeCell ref="G385:H385"/>
    <mergeCell ref="E90:F90"/>
    <mergeCell ref="K89:L89"/>
    <mergeCell ref="K88:L88"/>
    <mergeCell ref="K83:L83"/>
    <mergeCell ref="G67:H67"/>
    <mergeCell ref="E78:F78"/>
    <mergeCell ref="G78:H78"/>
    <mergeCell ref="E76:F76"/>
    <mergeCell ref="G66:H66"/>
    <mergeCell ref="E77:F77"/>
    <mergeCell ref="I52:J52"/>
    <mergeCell ref="I53:J53"/>
    <mergeCell ref="E106:F106"/>
    <mergeCell ref="I99:J99"/>
    <mergeCell ref="I97:J97"/>
    <mergeCell ref="I98:J98"/>
    <mergeCell ref="I78:J78"/>
    <mergeCell ref="I81:J81"/>
    <mergeCell ref="I92:J92"/>
    <mergeCell ref="I94:J94"/>
    <mergeCell ref="I93:J93"/>
    <mergeCell ref="G69:H69"/>
    <mergeCell ref="I70:J70"/>
    <mergeCell ref="G56:H56"/>
    <mergeCell ref="I56:J56"/>
    <mergeCell ref="G75:H75"/>
    <mergeCell ref="I104:J104"/>
    <mergeCell ref="I75:J75"/>
    <mergeCell ref="E20:F20"/>
    <mergeCell ref="I29:J29"/>
    <mergeCell ref="K27:L27"/>
    <mergeCell ref="K28:L28"/>
    <mergeCell ref="G18:H18"/>
    <mergeCell ref="G19:H19"/>
    <mergeCell ref="K37:L37"/>
    <mergeCell ref="K51:L51"/>
    <mergeCell ref="I46:J46"/>
    <mergeCell ref="I33:J33"/>
    <mergeCell ref="K33:L33"/>
    <mergeCell ref="E88:F88"/>
    <mergeCell ref="E92:F92"/>
    <mergeCell ref="E65:F65"/>
    <mergeCell ref="G74:H74"/>
    <mergeCell ref="G77:H77"/>
    <mergeCell ref="E79:F79"/>
    <mergeCell ref="G79:H79"/>
    <mergeCell ref="G70:H70"/>
    <mergeCell ref="G28:H28"/>
    <mergeCell ref="G32:H32"/>
    <mergeCell ref="I39:J39"/>
    <mergeCell ref="K35:L35"/>
    <mergeCell ref="G40:H40"/>
    <mergeCell ref="G38:H38"/>
    <mergeCell ref="I83:J83"/>
    <mergeCell ref="I90:J90"/>
    <mergeCell ref="I89:J89"/>
    <mergeCell ref="I88:J88"/>
    <mergeCell ref="I82:J82"/>
    <mergeCell ref="K81:L81"/>
    <mergeCell ref="G47:H47"/>
    <mergeCell ref="E18:F18"/>
    <mergeCell ref="G15:H15"/>
    <mergeCell ref="E102:F102"/>
    <mergeCell ref="E35:F35"/>
    <mergeCell ref="E74:F74"/>
    <mergeCell ref="E48:F48"/>
    <mergeCell ref="E49:F49"/>
    <mergeCell ref="G53:H53"/>
    <mergeCell ref="G51:H51"/>
    <mergeCell ref="G49:H49"/>
    <mergeCell ref="G35:H35"/>
    <mergeCell ref="G39:H39"/>
    <mergeCell ref="A65:B65"/>
    <mergeCell ref="A93:B93"/>
    <mergeCell ref="A79:B79"/>
    <mergeCell ref="G50:H50"/>
    <mergeCell ref="G84:H84"/>
    <mergeCell ref="G85:H85"/>
    <mergeCell ref="E60:F60"/>
    <mergeCell ref="E62:F62"/>
    <mergeCell ref="G98:H98"/>
    <mergeCell ref="G92:H92"/>
    <mergeCell ref="G96:H96"/>
    <mergeCell ref="G64:H64"/>
    <mergeCell ref="G68:H68"/>
    <mergeCell ref="G52:H52"/>
    <mergeCell ref="G55:H55"/>
    <mergeCell ref="G63:H63"/>
    <mergeCell ref="G81:H81"/>
    <mergeCell ref="E21:F21"/>
    <mergeCell ref="E37:F37"/>
    <mergeCell ref="E34:F34"/>
    <mergeCell ref="E9:F9"/>
    <mergeCell ref="E63:F63"/>
    <mergeCell ref="E23:F23"/>
    <mergeCell ref="E51:F51"/>
    <mergeCell ref="E104:F104"/>
    <mergeCell ref="E345:F345"/>
    <mergeCell ref="E289:F289"/>
    <mergeCell ref="E273:F273"/>
    <mergeCell ref="E287:F287"/>
    <mergeCell ref="A121:B121"/>
    <mergeCell ref="A107:B107"/>
    <mergeCell ref="E130:F130"/>
    <mergeCell ref="E119:F119"/>
    <mergeCell ref="E302:F302"/>
    <mergeCell ref="E303:F303"/>
    <mergeCell ref="E342:F342"/>
    <mergeCell ref="E326:F326"/>
    <mergeCell ref="E329:F329"/>
    <mergeCell ref="E330:F330"/>
    <mergeCell ref="E331:F331"/>
    <mergeCell ref="E344:F344"/>
    <mergeCell ref="E343:F343"/>
    <mergeCell ref="E218:F218"/>
    <mergeCell ref="E328:F328"/>
    <mergeCell ref="E314:F314"/>
    <mergeCell ref="E317:F317"/>
    <mergeCell ref="E244:F244"/>
    <mergeCell ref="E315:F315"/>
    <mergeCell ref="E316:F316"/>
    <mergeCell ref="E172:F172"/>
    <mergeCell ref="E174:F174"/>
    <mergeCell ref="E175:F175"/>
    <mergeCell ref="A429:B429"/>
    <mergeCell ref="A401:B401"/>
    <mergeCell ref="A387:B387"/>
    <mergeCell ref="A373:B373"/>
    <mergeCell ref="A345:B345"/>
    <mergeCell ref="E454:F454"/>
    <mergeCell ref="E428:F428"/>
    <mergeCell ref="E429:F429"/>
    <mergeCell ref="E358:F358"/>
    <mergeCell ref="E356:F356"/>
    <mergeCell ref="A163:B163"/>
    <mergeCell ref="A149:B149"/>
    <mergeCell ref="A135:B135"/>
    <mergeCell ref="A331:B331"/>
    <mergeCell ref="A415:B415"/>
    <mergeCell ref="A359:B359"/>
    <mergeCell ref="I337:J337"/>
    <mergeCell ref="A261:B261"/>
    <mergeCell ref="A233:B233"/>
    <mergeCell ref="A219:B219"/>
    <mergeCell ref="A205:B205"/>
    <mergeCell ref="A191:B191"/>
    <mergeCell ref="G253:H253"/>
    <mergeCell ref="G335:H335"/>
    <mergeCell ref="G317:H317"/>
    <mergeCell ref="E301:F301"/>
    <mergeCell ref="G329:H329"/>
    <mergeCell ref="G351:H351"/>
    <mergeCell ref="I368:J368"/>
    <mergeCell ref="G340:H340"/>
    <mergeCell ref="I340:J340"/>
    <mergeCell ref="I342:J342"/>
    <mergeCell ref="E426:F426"/>
    <mergeCell ref="G222:H222"/>
    <mergeCell ref="E245:F245"/>
    <mergeCell ref="G246:H246"/>
    <mergeCell ref="E424:F424"/>
    <mergeCell ref="G371:H371"/>
    <mergeCell ref="E368:F368"/>
    <mergeCell ref="E370:F370"/>
    <mergeCell ref="E396:F396"/>
    <mergeCell ref="E354:F354"/>
    <mergeCell ref="K347:L347"/>
    <mergeCell ref="E275:F275"/>
    <mergeCell ref="E340:F340"/>
    <mergeCell ref="I334:J334"/>
    <mergeCell ref="I314:J314"/>
    <mergeCell ref="G330:H330"/>
    <mergeCell ref="I330:J330"/>
    <mergeCell ref="I319:J319"/>
    <mergeCell ref="K319:L319"/>
    <mergeCell ref="I322:J322"/>
    <mergeCell ref="K356:L356"/>
    <mergeCell ref="K357:L357"/>
    <mergeCell ref="I351:J351"/>
    <mergeCell ref="G358:H358"/>
    <mergeCell ref="I358:J358"/>
    <mergeCell ref="G357:H357"/>
    <mergeCell ref="I386:J386"/>
    <mergeCell ref="G299:H299"/>
    <mergeCell ref="E372:F372"/>
    <mergeCell ref="E357:F357"/>
    <mergeCell ref="E371:F371"/>
    <mergeCell ref="E384:F384"/>
    <mergeCell ref="E312:F312"/>
    <mergeCell ref="G308:H308"/>
    <mergeCell ref="G306:H306"/>
    <mergeCell ref="G309:H309"/>
    <mergeCell ref="I229:J229"/>
    <mergeCell ref="G225:H225"/>
    <mergeCell ref="G236:H236"/>
    <mergeCell ref="K231:L231"/>
    <mergeCell ref="K229:L229"/>
    <mergeCell ref="K230:L230"/>
    <mergeCell ref="I234:J234"/>
    <mergeCell ref="I246:J246"/>
    <mergeCell ref="K244:L244"/>
    <mergeCell ref="G245:H245"/>
    <mergeCell ref="K239:L239"/>
    <mergeCell ref="G232:H232"/>
    <mergeCell ref="K249:L249"/>
    <mergeCell ref="I225:J225"/>
    <mergeCell ref="I243:J243"/>
    <mergeCell ref="K235:L235"/>
    <mergeCell ref="I237:J237"/>
    <mergeCell ref="I248:J248"/>
    <mergeCell ref="I238:J238"/>
    <mergeCell ref="G302:H302"/>
    <mergeCell ref="G251:H251"/>
    <mergeCell ref="I251:J251"/>
    <mergeCell ref="K251:L251"/>
    <mergeCell ref="I253:J253"/>
    <mergeCell ref="K253:L253"/>
    <mergeCell ref="K228:L228"/>
    <mergeCell ref="G279:H279"/>
    <mergeCell ref="G270:H270"/>
    <mergeCell ref="K224:L224"/>
    <mergeCell ref="I249:J249"/>
    <mergeCell ref="I279:J279"/>
    <mergeCell ref="I252:J252"/>
    <mergeCell ref="I264:J264"/>
    <mergeCell ref="I260:J260"/>
    <mergeCell ref="K211:L211"/>
    <mergeCell ref="G214:H214"/>
    <mergeCell ref="K209:L209"/>
    <mergeCell ref="K210:L210"/>
    <mergeCell ref="K207:L207"/>
    <mergeCell ref="I214:J214"/>
    <mergeCell ref="G211:H211"/>
    <mergeCell ref="K262:L262"/>
    <mergeCell ref="E242:F242"/>
    <mergeCell ref="K242:L242"/>
    <mergeCell ref="K247:L247"/>
    <mergeCell ref="K234:L234"/>
    <mergeCell ref="K245:L245"/>
    <mergeCell ref="E247:F247"/>
    <mergeCell ref="I247:J247"/>
    <mergeCell ref="I235:J235"/>
    <mergeCell ref="K236:L236"/>
    <mergeCell ref="I239:J239"/>
    <mergeCell ref="I236:J236"/>
    <mergeCell ref="I209:J209"/>
    <mergeCell ref="I215:J215"/>
    <mergeCell ref="G238:H238"/>
    <mergeCell ref="G233:H233"/>
    <mergeCell ref="G265:H265"/>
    <mergeCell ref="G264:H264"/>
    <mergeCell ref="G223:H223"/>
    <mergeCell ref="E205:F205"/>
    <mergeCell ref="I242:J242"/>
    <mergeCell ref="I244:J244"/>
    <mergeCell ref="E228:F228"/>
    <mergeCell ref="E200:F200"/>
    <mergeCell ref="G215:H215"/>
    <mergeCell ref="I196:J196"/>
    <mergeCell ref="K217:L217"/>
    <mergeCell ref="G201:H201"/>
    <mergeCell ref="E202:F202"/>
    <mergeCell ref="E216:F216"/>
    <mergeCell ref="K208:L208"/>
    <mergeCell ref="K206:L206"/>
    <mergeCell ref="K216:L216"/>
    <mergeCell ref="I202:J202"/>
    <mergeCell ref="K192:L192"/>
    <mergeCell ref="K187:L187"/>
    <mergeCell ref="K193:L193"/>
    <mergeCell ref="K194:L194"/>
    <mergeCell ref="E188:F188"/>
    <mergeCell ref="E191:F191"/>
    <mergeCell ref="G205:H205"/>
    <mergeCell ref="I220:J220"/>
    <mergeCell ref="I210:J210"/>
    <mergeCell ref="I208:J208"/>
    <mergeCell ref="K203:L203"/>
    <mergeCell ref="E203:F203"/>
    <mergeCell ref="E204:F204"/>
    <mergeCell ref="G210:H210"/>
    <mergeCell ref="E217:F217"/>
    <mergeCell ref="K205:L205"/>
    <mergeCell ref="I211:J211"/>
    <mergeCell ref="I182:J182"/>
    <mergeCell ref="I176:J176"/>
    <mergeCell ref="K169:L169"/>
    <mergeCell ref="I173:J173"/>
    <mergeCell ref="E232:F232"/>
    <mergeCell ref="I222:J222"/>
    <mergeCell ref="E219:F219"/>
    <mergeCell ref="E231:F231"/>
    <mergeCell ref="E230:F230"/>
    <mergeCell ref="G231:H231"/>
    <mergeCell ref="I228:J228"/>
    <mergeCell ref="G228:H228"/>
    <mergeCell ref="I232:J232"/>
    <mergeCell ref="K197:L197"/>
    <mergeCell ref="K172:L172"/>
    <mergeCell ref="K195:L195"/>
    <mergeCell ref="G172:H172"/>
    <mergeCell ref="I174:J174"/>
    <mergeCell ref="G173:H173"/>
    <mergeCell ref="G176:H176"/>
    <mergeCell ref="G190:H190"/>
    <mergeCell ref="I190:J190"/>
    <mergeCell ref="I219:J219"/>
    <mergeCell ref="G224:H224"/>
    <mergeCell ref="I191:J191"/>
    <mergeCell ref="G178:H178"/>
    <mergeCell ref="I178:J178"/>
    <mergeCell ref="G175:H175"/>
    <mergeCell ref="G177:H177"/>
    <mergeCell ref="E190:F190"/>
    <mergeCell ref="E177:F177"/>
    <mergeCell ref="E189:F189"/>
    <mergeCell ref="E176:F176"/>
    <mergeCell ref="I169:J169"/>
    <mergeCell ref="G155:H155"/>
    <mergeCell ref="G159:H159"/>
    <mergeCell ref="G152:H152"/>
    <mergeCell ref="I155:J155"/>
    <mergeCell ref="G154:H154"/>
    <mergeCell ref="E161:F161"/>
    <mergeCell ref="G161:H161"/>
    <mergeCell ref="G162:H162"/>
    <mergeCell ref="G165:H165"/>
    <mergeCell ref="I165:J165"/>
    <mergeCell ref="E148:F148"/>
    <mergeCell ref="G166:H166"/>
    <mergeCell ref="G164:H164"/>
    <mergeCell ref="I163:J163"/>
    <mergeCell ref="I162:J162"/>
    <mergeCell ref="G163:H163"/>
    <mergeCell ref="G124:H124"/>
    <mergeCell ref="G125:H125"/>
    <mergeCell ref="K150:L150"/>
    <mergeCell ref="G138:H138"/>
    <mergeCell ref="K136:L136"/>
    <mergeCell ref="K139:L139"/>
    <mergeCell ref="K137:L137"/>
    <mergeCell ref="E160:F160"/>
    <mergeCell ref="I160:J160"/>
    <mergeCell ref="I158:J158"/>
    <mergeCell ref="I150:J150"/>
    <mergeCell ref="E146:F146"/>
    <mergeCell ref="E147:F147"/>
    <mergeCell ref="E149:F149"/>
    <mergeCell ref="G149:H149"/>
    <mergeCell ref="E163:F163"/>
    <mergeCell ref="G150:H150"/>
    <mergeCell ref="G89:H89"/>
    <mergeCell ref="K155:L155"/>
    <mergeCell ref="I126:J126"/>
    <mergeCell ref="E134:F134"/>
    <mergeCell ref="G134:H134"/>
    <mergeCell ref="I134:J134"/>
    <mergeCell ref="E135:F135"/>
    <mergeCell ref="I136:J136"/>
    <mergeCell ref="G145:H145"/>
    <mergeCell ref="G141:H141"/>
    <mergeCell ref="E107:F107"/>
    <mergeCell ref="G102:H102"/>
    <mergeCell ref="E93:F93"/>
    <mergeCell ref="G93:H93"/>
    <mergeCell ref="E91:F91"/>
    <mergeCell ref="G94:H94"/>
    <mergeCell ref="K103:L103"/>
    <mergeCell ref="K104:L104"/>
    <mergeCell ref="I110:J110"/>
    <mergeCell ref="I111:J111"/>
    <mergeCell ref="I112:J112"/>
    <mergeCell ref="I113:J113"/>
    <mergeCell ref="K113:L113"/>
    <mergeCell ref="K116:L116"/>
    <mergeCell ref="K117:L117"/>
    <mergeCell ref="I123:J123"/>
    <mergeCell ref="I124:J124"/>
    <mergeCell ref="K125:L125"/>
    <mergeCell ref="K118:L118"/>
    <mergeCell ref="K111:L111"/>
    <mergeCell ref="E133:F133"/>
    <mergeCell ref="G133:H133"/>
    <mergeCell ref="K158:L158"/>
    <mergeCell ref="I159:J159"/>
    <mergeCell ref="I153:J153"/>
    <mergeCell ref="I131:J131"/>
    <mergeCell ref="G127:H127"/>
    <mergeCell ref="E144:F144"/>
    <mergeCell ref="E158:F158"/>
    <mergeCell ref="G158:H158"/>
    <mergeCell ref="I127:J127"/>
    <mergeCell ref="G130:H130"/>
    <mergeCell ref="G131:H131"/>
    <mergeCell ref="K147:L147"/>
    <mergeCell ref="I141:J141"/>
    <mergeCell ref="K127:L127"/>
    <mergeCell ref="I132:J132"/>
    <mergeCell ref="G139:H139"/>
    <mergeCell ref="K102:L102"/>
    <mergeCell ref="G126:H126"/>
    <mergeCell ref="G144:H144"/>
    <mergeCell ref="I145:J145"/>
    <mergeCell ref="I146:J146"/>
    <mergeCell ref="G148:H148"/>
    <mergeCell ref="I152:J152"/>
    <mergeCell ref="G153:H153"/>
    <mergeCell ref="I149:J149"/>
    <mergeCell ref="I135:J135"/>
    <mergeCell ref="K144:L144"/>
    <mergeCell ref="K146:L146"/>
    <mergeCell ref="K149:L149"/>
    <mergeCell ref="K123:L123"/>
    <mergeCell ref="G136:H136"/>
    <mergeCell ref="G137:H137"/>
    <mergeCell ref="E385:F385"/>
    <mergeCell ref="E399:F399"/>
    <mergeCell ref="G400:H400"/>
    <mergeCell ref="E32:F32"/>
    <mergeCell ref="K6:L6"/>
    <mergeCell ref="K7:L7"/>
    <mergeCell ref="K10:L10"/>
    <mergeCell ref="K49:L49"/>
    <mergeCell ref="K55:L55"/>
    <mergeCell ref="G37:H37"/>
    <mergeCell ref="G46:H46"/>
    <mergeCell ref="G43:H43"/>
    <mergeCell ref="G41:H41"/>
    <mergeCell ref="G42:H42"/>
    <mergeCell ref="E413:F413"/>
    <mergeCell ref="E412:F412"/>
    <mergeCell ref="G113:H113"/>
    <mergeCell ref="G112:H112"/>
    <mergeCell ref="G147:H147"/>
    <mergeCell ref="E22:F22"/>
    <mergeCell ref="G22:H22"/>
    <mergeCell ref="I22:J22"/>
    <mergeCell ref="K41:L41"/>
    <mergeCell ref="I41:J41"/>
    <mergeCell ref="I38:J38"/>
    <mergeCell ref="I40:J40"/>
    <mergeCell ref="I34:J34"/>
    <mergeCell ref="E36:F36"/>
    <mergeCell ref="G36:H36"/>
    <mergeCell ref="G411:H411"/>
    <mergeCell ref="I412:J412"/>
    <mergeCell ref="G261:H261"/>
    <mergeCell ref="E414:F414"/>
    <mergeCell ref="G414:H414"/>
    <mergeCell ref="G135:H135"/>
    <mergeCell ref="E400:F400"/>
    <mergeCell ref="E410:F410"/>
    <mergeCell ref="G410:H410"/>
    <mergeCell ref="G151:H151"/>
    <mergeCell ref="G140:H140"/>
    <mergeCell ref="I274:J274"/>
    <mergeCell ref="I271:J271"/>
    <mergeCell ref="I267:J267"/>
    <mergeCell ref="I288:J288"/>
    <mergeCell ref="I270:J270"/>
    <mergeCell ref="K272:L272"/>
    <mergeCell ref="K284:L284"/>
    <mergeCell ref="I286:J286"/>
    <mergeCell ref="K286:L286"/>
    <mergeCell ref="I285:J285"/>
    <mergeCell ref="I375:J375"/>
    <mergeCell ref="K279:L279"/>
    <mergeCell ref="I275:J275"/>
    <mergeCell ref="I278:J278"/>
    <mergeCell ref="K276:L276"/>
    <mergeCell ref="I276:J276"/>
    <mergeCell ref="I292:J292"/>
    <mergeCell ref="K292:L292"/>
    <mergeCell ref="I281:J281"/>
    <mergeCell ref="I289:J289"/>
    <mergeCell ref="I250:J250"/>
    <mergeCell ref="G250:H250"/>
    <mergeCell ref="G262:H262"/>
    <mergeCell ref="I262:J262"/>
    <mergeCell ref="E398:F398"/>
    <mergeCell ref="E386:F386"/>
    <mergeCell ref="G386:H386"/>
    <mergeCell ref="G368:H368"/>
    <mergeCell ref="G369:H369"/>
    <mergeCell ref="E64:F64"/>
    <mergeCell ref="G99:H99"/>
    <mergeCell ref="K9:L9"/>
    <mergeCell ref="I9:J9"/>
    <mergeCell ref="G95:H95"/>
    <mergeCell ref="G103:H103"/>
    <mergeCell ref="G106:H106"/>
    <mergeCell ref="G97:H97"/>
    <mergeCell ref="I280:J280"/>
    <mergeCell ref="G266:H266"/>
    <mergeCell ref="I266:J266"/>
    <mergeCell ref="K266:L266"/>
    <mergeCell ref="G267:H267"/>
    <mergeCell ref="K77:L77"/>
    <mergeCell ref="I10:J10"/>
    <mergeCell ref="K11:L11"/>
    <mergeCell ref="K12:L12"/>
    <mergeCell ref="G11:H11"/>
    <mergeCell ref="I11:J11"/>
    <mergeCell ref="I12:J12"/>
    <mergeCell ref="I15:J15"/>
    <mergeCell ref="K13:L13"/>
    <mergeCell ref="K14:L14"/>
    <mergeCell ref="G65:H65"/>
    <mergeCell ref="K69:L69"/>
    <mergeCell ref="K56:L56"/>
    <mergeCell ref="I69:J69"/>
    <mergeCell ref="G5:H5"/>
    <mergeCell ref="I5:J5"/>
    <mergeCell ref="K5:L5"/>
    <mergeCell ref="I6:J6"/>
    <mergeCell ref="K38:L38"/>
    <mergeCell ref="K39:L39"/>
    <mergeCell ref="I42:J42"/>
    <mergeCell ref="G21:H21"/>
    <mergeCell ref="I20:J20"/>
    <mergeCell ref="G23:H23"/>
    <mergeCell ref="G25:H25"/>
    <mergeCell ref="K42:L42"/>
    <mergeCell ref="K15:L15"/>
    <mergeCell ref="I13:J13"/>
    <mergeCell ref="K29:L29"/>
    <mergeCell ref="I28:J28"/>
    <mergeCell ref="K19:L19"/>
    <mergeCell ref="K21:L21"/>
    <mergeCell ref="G10:H10"/>
    <mergeCell ref="G14:H14"/>
    <mergeCell ref="G13:H13"/>
    <mergeCell ref="I27:J27"/>
    <mergeCell ref="K26:L26"/>
    <mergeCell ref="I25:J25"/>
    <mergeCell ref="I18:J18"/>
    <mergeCell ref="K18:L18"/>
    <mergeCell ref="I23:J23"/>
    <mergeCell ref="K25:L25"/>
    <mergeCell ref="G33:H33"/>
    <mergeCell ref="G26:H26"/>
    <mergeCell ref="G27:H27"/>
    <mergeCell ref="G24:H24"/>
    <mergeCell ref="K74:L74"/>
    <mergeCell ref="K71:L71"/>
    <mergeCell ref="I64:J64"/>
    <mergeCell ref="I55:J55"/>
    <mergeCell ref="G274:H274"/>
    <mergeCell ref="G273:H273"/>
    <mergeCell ref="E121:F121"/>
    <mergeCell ref="E132:F132"/>
    <mergeCell ref="E6:F6"/>
    <mergeCell ref="E8:F8"/>
    <mergeCell ref="G8:H8"/>
    <mergeCell ref="I8:J8"/>
    <mergeCell ref="E7:F7"/>
    <mergeCell ref="G7:H7"/>
    <mergeCell ref="G9:H9"/>
    <mergeCell ref="K40:L40"/>
    <mergeCell ref="K43:L43"/>
    <mergeCell ref="K24:L24"/>
    <mergeCell ref="E186:F186"/>
    <mergeCell ref="K122:L122"/>
    <mergeCell ref="G82:H82"/>
    <mergeCell ref="G122:H122"/>
    <mergeCell ref="G116:H116"/>
    <mergeCell ref="K138:L138"/>
    <mergeCell ref="I138:J138"/>
    <mergeCell ref="I139:J139"/>
    <mergeCell ref="K135:L135"/>
    <mergeCell ref="K133:L133"/>
    <mergeCell ref="K131:L131"/>
    <mergeCell ref="K130:L130"/>
    <mergeCell ref="I130:J130"/>
    <mergeCell ref="K132:L132"/>
    <mergeCell ref="K82:L82"/>
    <mergeCell ref="I79:J79"/>
    <mergeCell ref="K90:L90"/>
    <mergeCell ref="K93:L93"/>
    <mergeCell ref="K91:L91"/>
    <mergeCell ref="K79:L79"/>
    <mergeCell ref="I84:J84"/>
    <mergeCell ref="I117:J117"/>
    <mergeCell ref="I187:J187"/>
    <mergeCell ref="G186:H186"/>
    <mergeCell ref="E4:F4"/>
    <mergeCell ref="G4:H4"/>
    <mergeCell ref="I4:J4"/>
    <mergeCell ref="K4:L4"/>
    <mergeCell ref="K289:L289"/>
    <mergeCell ref="I299:J299"/>
    <mergeCell ref="I277:J277"/>
    <mergeCell ref="K287:L287"/>
    <mergeCell ref="K294:L294"/>
    <mergeCell ref="I293:J293"/>
    <mergeCell ref="K76:L76"/>
    <mergeCell ref="I51:J51"/>
    <mergeCell ref="I54:J54"/>
    <mergeCell ref="I47:J47"/>
    <mergeCell ref="K47:L47"/>
    <mergeCell ref="K60:L60"/>
    <mergeCell ref="K67:L67"/>
    <mergeCell ref="I50:J50"/>
    <mergeCell ref="K52:L52"/>
    <mergeCell ref="I48:J48"/>
    <mergeCell ref="K48:L48"/>
    <mergeCell ref="K70:L70"/>
    <mergeCell ref="G12:H12"/>
    <mergeCell ref="I24:J24"/>
    <mergeCell ref="I32:J32"/>
    <mergeCell ref="I36:J36"/>
    <mergeCell ref="K34:L34"/>
    <mergeCell ref="I37:J37"/>
    <mergeCell ref="K32:L32"/>
    <mergeCell ref="K20:L20"/>
    <mergeCell ref="K23:L23"/>
    <mergeCell ref="I14:J14"/>
    <mergeCell ref="I19:J19"/>
    <mergeCell ref="I66:J66"/>
    <mergeCell ref="I65:J65"/>
    <mergeCell ref="G57:H57"/>
    <mergeCell ref="I57:J57"/>
    <mergeCell ref="I68:J68"/>
    <mergeCell ref="K66:L66"/>
    <mergeCell ref="I61:J61"/>
    <mergeCell ref="I67:J67"/>
    <mergeCell ref="I43:J43"/>
    <mergeCell ref="K54:L54"/>
    <mergeCell ref="K57:L57"/>
    <mergeCell ref="G61:H61"/>
    <mergeCell ref="K63:L63"/>
    <mergeCell ref="G29:H29"/>
    <mergeCell ref="K46:L46"/>
    <mergeCell ref="K53:L53"/>
    <mergeCell ref="I60:J60"/>
    <mergeCell ref="I62:J62"/>
    <mergeCell ref="G60:H60"/>
    <mergeCell ref="K98:L98"/>
    <mergeCell ref="I106:J106"/>
    <mergeCell ref="I107:J107"/>
    <mergeCell ref="I26:J26"/>
    <mergeCell ref="E50:F50"/>
    <mergeCell ref="G54:H54"/>
    <mergeCell ref="K126:L126"/>
    <mergeCell ref="I116:J116"/>
    <mergeCell ref="I122:J122"/>
    <mergeCell ref="K119:L119"/>
    <mergeCell ref="K121:L121"/>
    <mergeCell ref="I120:J120"/>
    <mergeCell ref="K124:L124"/>
    <mergeCell ref="I125:J125"/>
    <mergeCell ref="E46:F46"/>
    <mergeCell ref="K105:L105"/>
    <mergeCell ref="E118:F118"/>
    <mergeCell ref="I118:J118"/>
    <mergeCell ref="E105:F105"/>
    <mergeCell ref="G105:H105"/>
    <mergeCell ref="K97:L97"/>
    <mergeCell ref="E116:F116"/>
    <mergeCell ref="I102:J102"/>
    <mergeCell ref="K109:L109"/>
    <mergeCell ref="K107:L107"/>
    <mergeCell ref="K112:L112"/>
    <mergeCell ref="I108:J108"/>
    <mergeCell ref="K108:L108"/>
    <mergeCell ref="K110:L110"/>
    <mergeCell ref="K188:L188"/>
    <mergeCell ref="K189:L189"/>
    <mergeCell ref="K177:L177"/>
    <mergeCell ref="G189:H189"/>
    <mergeCell ref="G187:H187"/>
    <mergeCell ref="I188:J188"/>
    <mergeCell ref="I186:J186"/>
    <mergeCell ref="G191:H191"/>
    <mergeCell ref="K65:L65"/>
    <mergeCell ref="K61:L61"/>
    <mergeCell ref="K62:L62"/>
    <mergeCell ref="K84:L84"/>
    <mergeCell ref="K96:L96"/>
    <mergeCell ref="G121:H121"/>
    <mergeCell ref="I121:J121"/>
    <mergeCell ref="G88:H88"/>
    <mergeCell ref="G110:H110"/>
    <mergeCell ref="K145:L145"/>
    <mergeCell ref="I144:J144"/>
    <mergeCell ref="I137:J137"/>
    <mergeCell ref="I140:J140"/>
    <mergeCell ref="I148:J148"/>
    <mergeCell ref="I109:J109"/>
    <mergeCell ref="G91:H91"/>
    <mergeCell ref="G83:H83"/>
    <mergeCell ref="K99:L99"/>
    <mergeCell ref="G108:H108"/>
    <mergeCell ref="G71:H71"/>
    <mergeCell ref="I71:J71"/>
    <mergeCell ref="I74:J74"/>
    <mergeCell ref="G80:H80"/>
    <mergeCell ref="G109:H109"/>
    <mergeCell ref="A303:B303"/>
    <mergeCell ref="G295:H295"/>
    <mergeCell ref="E259:F259"/>
    <mergeCell ref="E288:F288"/>
    <mergeCell ref="E272:F272"/>
    <mergeCell ref="E284:F284"/>
    <mergeCell ref="G235:H235"/>
    <mergeCell ref="G292:H292"/>
    <mergeCell ref="K306:L306"/>
    <mergeCell ref="I304:J304"/>
    <mergeCell ref="K265:L265"/>
    <mergeCell ref="K252:L252"/>
    <mergeCell ref="G263:H263"/>
    <mergeCell ref="K257:L257"/>
    <mergeCell ref="K250:L250"/>
    <mergeCell ref="G259:H259"/>
    <mergeCell ref="E261:F261"/>
    <mergeCell ref="E260:F260"/>
    <mergeCell ref="I290:J290"/>
    <mergeCell ref="G291:H291"/>
    <mergeCell ref="E286:F286"/>
    <mergeCell ref="E270:F270"/>
    <mergeCell ref="G271:H271"/>
    <mergeCell ref="E258:F258"/>
    <mergeCell ref="G249:H249"/>
    <mergeCell ref="G275:H275"/>
    <mergeCell ref="E256:F256"/>
    <mergeCell ref="K291:L291"/>
    <mergeCell ref="I221:J221"/>
    <mergeCell ref="I218:J218"/>
    <mergeCell ref="G219:H219"/>
    <mergeCell ref="G229:H229"/>
    <mergeCell ref="E233:F233"/>
    <mergeCell ref="G290:H290"/>
    <mergeCell ref="I257:J257"/>
    <mergeCell ref="G209:H209"/>
    <mergeCell ref="K214:L214"/>
    <mergeCell ref="A9:B9"/>
    <mergeCell ref="A23:B23"/>
    <mergeCell ref="A37:B37"/>
    <mergeCell ref="A51:B51"/>
    <mergeCell ref="K301:L301"/>
    <mergeCell ref="I302:J302"/>
    <mergeCell ref="I303:J303"/>
    <mergeCell ref="K303:L303"/>
    <mergeCell ref="I258:J258"/>
    <mergeCell ref="I298:J298"/>
    <mergeCell ref="K219:L219"/>
    <mergeCell ref="K215:L215"/>
    <mergeCell ref="K267:L267"/>
    <mergeCell ref="K261:L261"/>
    <mergeCell ref="I284:J284"/>
    <mergeCell ref="I256:J256"/>
    <mergeCell ref="I265:J265"/>
    <mergeCell ref="K280:L280"/>
    <mergeCell ref="K80:L80"/>
    <mergeCell ref="K85:L85"/>
    <mergeCell ref="I80:J80"/>
    <mergeCell ref="K68:L68"/>
    <mergeCell ref="K140:L140"/>
    <mergeCell ref="A317:B317"/>
    <mergeCell ref="A177:B177"/>
    <mergeCell ref="A247:B247"/>
    <mergeCell ref="A289:B289"/>
    <mergeCell ref="A275:B275"/>
    <mergeCell ref="G287:H287"/>
    <mergeCell ref="G281:H281"/>
    <mergeCell ref="G256:H256"/>
    <mergeCell ref="G294:H294"/>
    <mergeCell ref="G293:H293"/>
    <mergeCell ref="E441:F441"/>
    <mergeCell ref="G441:H441"/>
    <mergeCell ref="I430:J430"/>
    <mergeCell ref="I433:J433"/>
    <mergeCell ref="I431:J431"/>
    <mergeCell ref="E440:F440"/>
    <mergeCell ref="I263:J263"/>
    <mergeCell ref="E427:F427"/>
    <mergeCell ref="I308:J308"/>
    <mergeCell ref="I354:J354"/>
    <mergeCell ref="I295:J295"/>
    <mergeCell ref="I272:J272"/>
    <mergeCell ref="I428:J428"/>
    <mergeCell ref="I414:J414"/>
    <mergeCell ref="I372:J372"/>
    <mergeCell ref="I370:J370"/>
    <mergeCell ref="E274:F274"/>
    <mergeCell ref="G260:H260"/>
    <mergeCell ref="I261:J261"/>
    <mergeCell ref="I192:J192"/>
    <mergeCell ref="E214:F214"/>
    <mergeCell ref="G257:H257"/>
    <mergeCell ref="S177:T177"/>
    <mergeCell ref="S23:T23"/>
    <mergeCell ref="I410:J410"/>
    <mergeCell ref="I388:J388"/>
    <mergeCell ref="K404:L404"/>
    <mergeCell ref="I403:J403"/>
    <mergeCell ref="K379:L379"/>
    <mergeCell ref="I376:J376"/>
    <mergeCell ref="I307:J307"/>
    <mergeCell ref="I305:J305"/>
    <mergeCell ref="K238:L238"/>
    <mergeCell ref="K290:L290"/>
    <mergeCell ref="K368:L368"/>
    <mergeCell ref="K300:L300"/>
    <mergeCell ref="K293:L293"/>
    <mergeCell ref="K285:L285"/>
    <mergeCell ref="K309:L309"/>
    <mergeCell ref="K304:L304"/>
    <mergeCell ref="K277:L277"/>
    <mergeCell ref="K275:L275"/>
    <mergeCell ref="S148:T149"/>
    <mergeCell ref="S135:T135"/>
    <mergeCell ref="S275:T275"/>
    <mergeCell ref="K337:L337"/>
    <mergeCell ref="K322:L322"/>
    <mergeCell ref="K323:L323"/>
    <mergeCell ref="I309:J309"/>
    <mergeCell ref="I306:J306"/>
    <mergeCell ref="I312:J312"/>
    <mergeCell ref="I300:J300"/>
    <mergeCell ref="I291:J291"/>
    <mergeCell ref="I294:J294"/>
    <mergeCell ref="E455:F455"/>
    <mergeCell ref="G455:H455"/>
    <mergeCell ref="E452:F452"/>
    <mergeCell ref="E457:F457"/>
    <mergeCell ref="G457:H457"/>
    <mergeCell ref="S9:T9"/>
    <mergeCell ref="I349:J349"/>
    <mergeCell ref="K349:L349"/>
    <mergeCell ref="S233:T233"/>
    <mergeCell ref="S247:T247"/>
    <mergeCell ref="K270:L270"/>
    <mergeCell ref="K264:L264"/>
    <mergeCell ref="K271:L271"/>
    <mergeCell ref="K312:L312"/>
    <mergeCell ref="K278:L278"/>
    <mergeCell ref="S79:T79"/>
    <mergeCell ref="S93:T93"/>
    <mergeCell ref="S121:T121"/>
    <mergeCell ref="S37:T37"/>
    <mergeCell ref="S51:T51"/>
    <mergeCell ref="S65:T65"/>
    <mergeCell ref="K346:L346"/>
    <mergeCell ref="K351:L351"/>
    <mergeCell ref="K348:L348"/>
    <mergeCell ref="K343:L343"/>
    <mergeCell ref="K342:L342"/>
    <mergeCell ref="K354:L354"/>
    <mergeCell ref="K412:L412"/>
    <mergeCell ref="K370:L370"/>
    <mergeCell ref="K373:L373"/>
    <mergeCell ref="K411:L411"/>
    <mergeCell ref="I407:J407"/>
    <mergeCell ref="A457:B457"/>
    <mergeCell ref="I457:J457"/>
    <mergeCell ref="A443:B443"/>
    <mergeCell ref="I443:J443"/>
    <mergeCell ref="E456:F456"/>
    <mergeCell ref="S191:T191"/>
    <mergeCell ref="S317:T317"/>
    <mergeCell ref="K298:L298"/>
    <mergeCell ref="K295:L295"/>
    <mergeCell ref="K258:L258"/>
    <mergeCell ref="K299:L299"/>
    <mergeCell ref="K281:L281"/>
    <mergeCell ref="K263:L263"/>
    <mergeCell ref="K273:L273"/>
    <mergeCell ref="K256:L256"/>
    <mergeCell ref="K200:L200"/>
    <mergeCell ref="K141:L141"/>
    <mergeCell ref="S205:T205"/>
    <mergeCell ref="K317:L317"/>
    <mergeCell ref="K259:L259"/>
    <mergeCell ref="K201:L201"/>
    <mergeCell ref="S163:T163"/>
    <mergeCell ref="K340:L340"/>
    <mergeCell ref="K318:L318"/>
    <mergeCell ref="K333:L333"/>
    <mergeCell ref="K335:L335"/>
    <mergeCell ref="K314:L314"/>
    <mergeCell ref="K186:L186"/>
    <mergeCell ref="K191:L191"/>
    <mergeCell ref="K431:L431"/>
    <mergeCell ref="K341:L341"/>
    <mergeCell ref="K376:L376"/>
    <mergeCell ref="I374:J374"/>
    <mergeCell ref="K374:L374"/>
    <mergeCell ref="I223:J223"/>
    <mergeCell ref="K223:L223"/>
    <mergeCell ref="S219:T219"/>
    <mergeCell ref="S289:T289"/>
    <mergeCell ref="S303:T303"/>
    <mergeCell ref="S401:T401"/>
    <mergeCell ref="S331:T331"/>
    <mergeCell ref="S261:T261"/>
    <mergeCell ref="S457:T457"/>
    <mergeCell ref="S345:T345"/>
    <mergeCell ref="S359:T359"/>
    <mergeCell ref="S373:T373"/>
    <mergeCell ref="S387:T387"/>
    <mergeCell ref="S415:T415"/>
    <mergeCell ref="S429:T429"/>
    <mergeCell ref="S443:T443"/>
    <mergeCell ref="K307:L307"/>
    <mergeCell ref="K305:L305"/>
    <mergeCell ref="K308:L308"/>
    <mergeCell ref="K313:L313"/>
    <mergeCell ref="I363:J363"/>
    <mergeCell ref="K363:L363"/>
    <mergeCell ref="K396:L396"/>
    <mergeCell ref="I417:J417"/>
    <mergeCell ref="K417:L417"/>
    <mergeCell ref="I426:J426"/>
    <mergeCell ref="K420:L420"/>
    <mergeCell ref="K221:L221"/>
    <mergeCell ref="K222:L222"/>
    <mergeCell ref="I356:J356"/>
  </mergeCells>
  <phoneticPr fontId="1" type="noConversion"/>
  <conditionalFormatting sqref="Q1:Q8 M9 Q464:Q65536 M457 Q16:Q23 Q30:Q37 Q44:Q51 P117:Q120 Q58:Q65 Q72:Q79 Q86:Q93 Q100:Q107 Q114:Q121 Q128:Q135 Q142:Q149 Q156:Q163 M443 Q184:Q191 Q198:Q205 Q212:Q219 Q226:Q233 Q240:Q247 Q254:Q261 Q268:Q275 Q282:Q289 Q296:Q303 Q310:Q317 Q324:Q331 Q338:Q345 Q352:Q359 Q366:Q373 Q380:Q387 Q394:Q401 Q408:Q415 Q422:Q429 Q436:Q443 Q450:Q457 M23 M37 M51 M65 M79 M93 M107 M121 M135 M149 M163 M177 M191 M205 M219 M233 M247 M261 M275 M289 M303 M317 M331 M345 M359 M373 M387 M401 M415 M429 Q170:Q177">
    <cfRule type="expression" dxfId="280" priority="373">
      <formula>"ISNA(P4)"</formula>
    </cfRule>
  </conditionalFormatting>
  <conditionalFormatting sqref="Q5 Q19 Q33 Q187 Q46:Q47 Q61 Q75 Q89 Q103 Q131 P117:Q117 Q145 Q159 Q173 Q201 Q215 Q229 Q243 Q257 Q271 Q285 Q299 Q313 Q327 Q341 Q355 Q369 Q383 Q397 Q411 Q425 Q439 Q453">
    <cfRule type="expression" dxfId="279" priority="372">
      <formula>"ISNA(P3)"</formula>
    </cfRule>
  </conditionalFormatting>
  <conditionalFormatting sqref="P117:Q120 Q1:Q8 O10:O15 M9 O24:O29 O38:O43 O52:O57 M457 Q184:Q191 M23:M29 M37:M43 M51:M57 M65:M71 M79 M93 M107 M121 M135 M149 M163 M177 M191 M205 M219 M233 M247 M261 M275 M289 M303 M317 M331 M345 M359 M373 M387 M401 M415 M429 M443 Q16:Q23 Q30:Q37 Q450:Q457 Q58:Q65 M66:P71 Q44:Q51 M80:P85 Q72:Q79 M94:P99 Q86:Q93 M108:P113 Q100:Q107 M122:P127 Q114:Q121 M136:P141 Q128:Q135 M150:P155 Q142:Q149 M164:P169 Q156:Q163 M192:P197 M178:P183 M206:P211 Q198:Q205 M220:P225 Q212:Q219 M234:P239 Q226:Q233 M248:P253 Q240:Q247 M262:P267 Q254:Q261 M276:P281 Q268:Q275 M290:P295 Q282:Q289 M304:P309 Q296:Q303 M318:P323 Q310:Q317 M332:P337 Q324:Q331 M346:P351 Q338:Q345 M360:P365 Q352:Q359 M374:P379 Q366:Q373 M388:P393 Q380:Q387 M402:P407 Q394:Q401 M416:P421 Q408:Q415 M430:P435 Q422:Q429 M444:P449 Q436:Q443 M458:P463 Q170:Q177 Q464:Q65536">
    <cfRule type="containsErrors" dxfId="278" priority="370">
      <formula>ISERROR(M1)</formula>
    </cfRule>
    <cfRule type="containsErrors" dxfId="277" priority="371">
      <formula>ISERROR(M1)</formula>
    </cfRule>
  </conditionalFormatting>
  <conditionalFormatting sqref="C5:C8">
    <cfRule type="duplicateValues" dxfId="276" priority="134" stopIfTrue="1"/>
    <cfRule type="duplicateValues" dxfId="275" priority="147" stopIfTrue="1"/>
  </conditionalFormatting>
  <conditionalFormatting sqref="C19:C22">
    <cfRule type="duplicateValues" dxfId="274" priority="146" stopIfTrue="1"/>
  </conditionalFormatting>
  <conditionalFormatting sqref="C33">
    <cfRule type="duplicateValues" dxfId="273" priority="145" stopIfTrue="1"/>
  </conditionalFormatting>
  <conditionalFormatting sqref="C47">
    <cfRule type="duplicateValues" dxfId="272" priority="144" stopIfTrue="1"/>
  </conditionalFormatting>
  <conditionalFormatting sqref="C61">
    <cfRule type="duplicateValues" dxfId="271" priority="143" stopIfTrue="1"/>
  </conditionalFormatting>
  <conditionalFormatting sqref="C75">
    <cfRule type="duplicateValues" dxfId="270" priority="142" stopIfTrue="1"/>
  </conditionalFormatting>
  <conditionalFormatting sqref="C89">
    <cfRule type="duplicateValues" dxfId="269" priority="141" stopIfTrue="1"/>
  </conditionalFormatting>
  <conditionalFormatting sqref="C103">
    <cfRule type="duplicateValues" dxfId="268" priority="140" stopIfTrue="1"/>
  </conditionalFormatting>
  <conditionalFormatting sqref="C117">
    <cfRule type="duplicateValues" dxfId="267" priority="139" stopIfTrue="1"/>
  </conditionalFormatting>
  <conditionalFormatting sqref="C131">
    <cfRule type="duplicateValues" dxfId="266" priority="138" stopIfTrue="1"/>
  </conditionalFormatting>
  <conditionalFormatting sqref="C131:C134">
    <cfRule type="duplicateValues" dxfId="265" priority="137" stopIfTrue="1"/>
  </conditionalFormatting>
  <conditionalFormatting sqref="C117:C120">
    <cfRule type="duplicateValues" dxfId="264" priority="136" stopIfTrue="1"/>
  </conditionalFormatting>
  <conditionalFormatting sqref="C103:C106">
    <cfRule type="duplicateValues" dxfId="263" priority="135" stopIfTrue="1"/>
  </conditionalFormatting>
  <conditionalFormatting sqref="C19:C22">
    <cfRule type="duplicateValues" dxfId="262" priority="132" stopIfTrue="1"/>
    <cfRule type="duplicateValues" dxfId="261" priority="133" stopIfTrue="1"/>
  </conditionalFormatting>
  <conditionalFormatting sqref="C33:C36">
    <cfRule type="duplicateValues" dxfId="260" priority="130" stopIfTrue="1"/>
    <cfRule type="duplicateValues" dxfId="259" priority="131" stopIfTrue="1"/>
  </conditionalFormatting>
  <conditionalFormatting sqref="C47:C50">
    <cfRule type="duplicateValues" dxfId="258" priority="128" stopIfTrue="1"/>
    <cfRule type="duplicateValues" dxfId="257" priority="129" stopIfTrue="1"/>
  </conditionalFormatting>
  <conditionalFormatting sqref="C61:C64">
    <cfRule type="duplicateValues" dxfId="256" priority="126" stopIfTrue="1"/>
    <cfRule type="duplicateValues" dxfId="255" priority="127" stopIfTrue="1"/>
  </conditionalFormatting>
  <conditionalFormatting sqref="C75:C78">
    <cfRule type="duplicateValues" dxfId="254" priority="124" stopIfTrue="1"/>
    <cfRule type="duplicateValues" dxfId="253" priority="125" stopIfTrue="1"/>
  </conditionalFormatting>
  <conditionalFormatting sqref="C89:C92">
    <cfRule type="duplicateValues" dxfId="252" priority="122" stopIfTrue="1"/>
    <cfRule type="duplicateValues" dxfId="251" priority="123" stopIfTrue="1"/>
  </conditionalFormatting>
  <conditionalFormatting sqref="C103:C106">
    <cfRule type="duplicateValues" dxfId="250" priority="120" stopIfTrue="1"/>
    <cfRule type="duplicateValues" dxfId="249" priority="121" stopIfTrue="1"/>
  </conditionalFormatting>
  <conditionalFormatting sqref="C117:C120">
    <cfRule type="duplicateValues" dxfId="248" priority="118" stopIfTrue="1"/>
    <cfRule type="duplicateValues" dxfId="247" priority="119" stopIfTrue="1"/>
  </conditionalFormatting>
  <conditionalFormatting sqref="C131:C134">
    <cfRule type="duplicateValues" dxfId="246" priority="116" stopIfTrue="1"/>
    <cfRule type="duplicateValues" dxfId="245" priority="117" stopIfTrue="1"/>
  </conditionalFormatting>
  <conditionalFormatting sqref="C145:C148">
    <cfRule type="duplicateValues" dxfId="244" priority="114" stopIfTrue="1"/>
    <cfRule type="duplicateValues" dxfId="243" priority="115" stopIfTrue="1"/>
  </conditionalFormatting>
  <conditionalFormatting sqref="C159:C162">
    <cfRule type="duplicateValues" dxfId="242" priority="112" stopIfTrue="1"/>
    <cfRule type="duplicateValues" dxfId="241" priority="113" stopIfTrue="1"/>
  </conditionalFormatting>
  <conditionalFormatting sqref="C173:C176">
    <cfRule type="duplicateValues" dxfId="240" priority="110" stopIfTrue="1"/>
    <cfRule type="duplicateValues" dxfId="239" priority="111" stopIfTrue="1"/>
  </conditionalFormatting>
  <conditionalFormatting sqref="C187:C190">
    <cfRule type="duplicateValues" dxfId="238" priority="108" stopIfTrue="1"/>
    <cfRule type="duplicateValues" dxfId="237" priority="109" stopIfTrue="1"/>
  </conditionalFormatting>
  <conditionalFormatting sqref="C201:C204">
    <cfRule type="duplicateValues" dxfId="236" priority="106" stopIfTrue="1"/>
    <cfRule type="duplicateValues" dxfId="235" priority="107" stopIfTrue="1"/>
  </conditionalFormatting>
  <conditionalFormatting sqref="C215:C218">
    <cfRule type="duplicateValues" dxfId="234" priority="104" stopIfTrue="1"/>
    <cfRule type="duplicateValues" dxfId="233" priority="105" stopIfTrue="1"/>
  </conditionalFormatting>
  <conditionalFormatting sqref="C229:C232">
    <cfRule type="duplicateValues" dxfId="232" priority="102" stopIfTrue="1"/>
    <cfRule type="duplicateValues" dxfId="231" priority="103" stopIfTrue="1"/>
  </conditionalFormatting>
  <conditionalFormatting sqref="C243:C246">
    <cfRule type="duplicateValues" dxfId="230" priority="100" stopIfTrue="1"/>
    <cfRule type="duplicateValues" dxfId="229" priority="101" stopIfTrue="1"/>
  </conditionalFormatting>
  <conditionalFormatting sqref="C257:C260">
    <cfRule type="duplicateValues" dxfId="228" priority="98" stopIfTrue="1"/>
    <cfRule type="duplicateValues" dxfId="227" priority="99" stopIfTrue="1"/>
  </conditionalFormatting>
  <conditionalFormatting sqref="C271:C274">
    <cfRule type="duplicateValues" dxfId="226" priority="96" stopIfTrue="1"/>
    <cfRule type="duplicateValues" dxfId="225" priority="97" stopIfTrue="1"/>
  </conditionalFormatting>
  <conditionalFormatting sqref="C285:C288">
    <cfRule type="duplicateValues" dxfId="224" priority="94" stopIfTrue="1"/>
    <cfRule type="duplicateValues" dxfId="223" priority="95" stopIfTrue="1"/>
  </conditionalFormatting>
  <conditionalFormatting sqref="C299:C302">
    <cfRule type="duplicateValues" dxfId="222" priority="92" stopIfTrue="1"/>
    <cfRule type="duplicateValues" dxfId="221" priority="93" stopIfTrue="1"/>
  </conditionalFormatting>
  <conditionalFormatting sqref="C313:C316">
    <cfRule type="duplicateValues" dxfId="220" priority="90" stopIfTrue="1"/>
    <cfRule type="duplicateValues" dxfId="219" priority="91" stopIfTrue="1"/>
  </conditionalFormatting>
  <conditionalFormatting sqref="C327:C330">
    <cfRule type="duplicateValues" dxfId="218" priority="88" stopIfTrue="1"/>
    <cfRule type="duplicateValues" dxfId="217" priority="89" stopIfTrue="1"/>
  </conditionalFormatting>
  <conditionalFormatting sqref="C341:C344">
    <cfRule type="duplicateValues" dxfId="216" priority="86" stopIfTrue="1"/>
    <cfRule type="duplicateValues" dxfId="215" priority="87" stopIfTrue="1"/>
  </conditionalFormatting>
  <conditionalFormatting sqref="C355:C358">
    <cfRule type="duplicateValues" dxfId="214" priority="84" stopIfTrue="1"/>
    <cfRule type="duplicateValues" dxfId="213" priority="85" stopIfTrue="1"/>
  </conditionalFormatting>
  <conditionalFormatting sqref="C369:C372">
    <cfRule type="duplicateValues" dxfId="212" priority="82" stopIfTrue="1"/>
    <cfRule type="duplicateValues" dxfId="211" priority="83" stopIfTrue="1"/>
  </conditionalFormatting>
  <conditionalFormatting sqref="C383:C386">
    <cfRule type="duplicateValues" dxfId="210" priority="80" stopIfTrue="1"/>
    <cfRule type="duplicateValues" dxfId="209" priority="81" stopIfTrue="1"/>
  </conditionalFormatting>
  <conditionalFormatting sqref="C397:C400">
    <cfRule type="duplicateValues" dxfId="208" priority="78" stopIfTrue="1"/>
    <cfRule type="duplicateValues" dxfId="207" priority="79" stopIfTrue="1"/>
  </conditionalFormatting>
  <conditionalFormatting sqref="C411:C414">
    <cfRule type="duplicateValues" dxfId="206" priority="76" stopIfTrue="1"/>
    <cfRule type="duplicateValues" dxfId="205" priority="77" stopIfTrue="1"/>
  </conditionalFormatting>
  <conditionalFormatting sqref="C425:C428">
    <cfRule type="duplicateValues" dxfId="204" priority="74" stopIfTrue="1"/>
    <cfRule type="duplicateValues" dxfId="203" priority="75" stopIfTrue="1"/>
  </conditionalFormatting>
  <conditionalFormatting sqref="C439:C442">
    <cfRule type="duplicateValues" dxfId="202" priority="72" stopIfTrue="1"/>
    <cfRule type="duplicateValues" dxfId="201" priority="73" stopIfTrue="1"/>
  </conditionalFormatting>
  <conditionalFormatting sqref="C453:C456">
    <cfRule type="duplicateValues" dxfId="200" priority="70" stopIfTrue="1"/>
    <cfRule type="duplicateValues" dxfId="199" priority="71" stopIfTrue="1"/>
  </conditionalFormatting>
  <conditionalFormatting sqref="C78">
    <cfRule type="duplicateValues" dxfId="198" priority="68" stopIfTrue="1"/>
    <cfRule type="duplicateValues" dxfId="197" priority="69" stopIfTrue="1"/>
  </conditionalFormatting>
  <conditionalFormatting sqref="C19:C22">
    <cfRule type="duplicateValues" dxfId="196" priority="63" stopIfTrue="1"/>
    <cfRule type="duplicateValues" dxfId="195" priority="64" stopIfTrue="1"/>
  </conditionalFormatting>
  <conditionalFormatting sqref="C33:C36">
    <cfRule type="duplicateValues" dxfId="194" priority="61" stopIfTrue="1"/>
    <cfRule type="duplicateValues" dxfId="193" priority="62" stopIfTrue="1"/>
  </conditionalFormatting>
  <conditionalFormatting sqref="C47:C50">
    <cfRule type="duplicateValues" dxfId="192" priority="59" stopIfTrue="1"/>
    <cfRule type="duplicateValues" dxfId="191" priority="60" stopIfTrue="1"/>
  </conditionalFormatting>
  <conditionalFormatting sqref="C61:C64">
    <cfRule type="duplicateValues" dxfId="190" priority="57" stopIfTrue="1"/>
    <cfRule type="duplicateValues" dxfId="189" priority="58" stopIfTrue="1"/>
  </conditionalFormatting>
  <conditionalFormatting sqref="C75:C78">
    <cfRule type="duplicateValues" dxfId="188" priority="55" stopIfTrue="1"/>
    <cfRule type="duplicateValues" dxfId="187" priority="56" stopIfTrue="1"/>
  </conditionalFormatting>
  <conditionalFormatting sqref="C89:C92">
    <cfRule type="duplicateValues" dxfId="186" priority="53" stopIfTrue="1"/>
    <cfRule type="duplicateValues" dxfId="185" priority="54" stopIfTrue="1"/>
  </conditionalFormatting>
  <conditionalFormatting sqref="C103:C106">
    <cfRule type="duplicateValues" dxfId="184" priority="51" stopIfTrue="1"/>
    <cfRule type="duplicateValues" dxfId="183" priority="52" stopIfTrue="1"/>
  </conditionalFormatting>
  <conditionalFormatting sqref="C117:C120">
    <cfRule type="duplicateValues" dxfId="182" priority="49" stopIfTrue="1"/>
    <cfRule type="duplicateValues" dxfId="181" priority="50" stopIfTrue="1"/>
  </conditionalFormatting>
  <conditionalFormatting sqref="C131:C134">
    <cfRule type="duplicateValues" dxfId="180" priority="47" stopIfTrue="1"/>
    <cfRule type="duplicateValues" dxfId="179" priority="48" stopIfTrue="1"/>
  </conditionalFormatting>
  <conditionalFormatting sqref="C145:C148">
    <cfRule type="duplicateValues" dxfId="178" priority="45" stopIfTrue="1"/>
    <cfRule type="duplicateValues" dxfId="177" priority="46" stopIfTrue="1"/>
  </conditionalFormatting>
  <conditionalFormatting sqref="C159:C162">
    <cfRule type="duplicateValues" dxfId="176" priority="43" stopIfTrue="1"/>
    <cfRule type="duplicateValues" dxfId="175" priority="44" stopIfTrue="1"/>
  </conditionalFormatting>
  <conditionalFormatting sqref="C173:C176">
    <cfRule type="duplicateValues" dxfId="174" priority="41" stopIfTrue="1"/>
    <cfRule type="duplicateValues" dxfId="173" priority="42" stopIfTrue="1"/>
  </conditionalFormatting>
  <conditionalFormatting sqref="C187:C190">
    <cfRule type="duplicateValues" dxfId="172" priority="39" stopIfTrue="1"/>
    <cfRule type="duplicateValues" dxfId="171" priority="40" stopIfTrue="1"/>
  </conditionalFormatting>
  <conditionalFormatting sqref="C201:C204">
    <cfRule type="duplicateValues" dxfId="170" priority="37" stopIfTrue="1"/>
    <cfRule type="duplicateValues" dxfId="169" priority="38" stopIfTrue="1"/>
  </conditionalFormatting>
  <conditionalFormatting sqref="C215:C218">
    <cfRule type="duplicateValues" dxfId="168" priority="35" stopIfTrue="1"/>
    <cfRule type="duplicateValues" dxfId="167" priority="36" stopIfTrue="1"/>
  </conditionalFormatting>
  <conditionalFormatting sqref="C229:C232">
    <cfRule type="duplicateValues" dxfId="166" priority="33" stopIfTrue="1"/>
    <cfRule type="duplicateValues" dxfId="165" priority="34" stopIfTrue="1"/>
  </conditionalFormatting>
  <conditionalFormatting sqref="C243:C246">
    <cfRule type="duplicateValues" dxfId="164" priority="31" stopIfTrue="1"/>
    <cfRule type="duplicateValues" dxfId="163" priority="32" stopIfTrue="1"/>
  </conditionalFormatting>
  <conditionalFormatting sqref="C257:C260">
    <cfRule type="duplicateValues" dxfId="162" priority="29" stopIfTrue="1"/>
    <cfRule type="duplicateValues" dxfId="161" priority="30" stopIfTrue="1"/>
  </conditionalFormatting>
  <conditionalFormatting sqref="C271:C274">
    <cfRule type="duplicateValues" dxfId="160" priority="27" stopIfTrue="1"/>
    <cfRule type="duplicateValues" dxfId="159" priority="28" stopIfTrue="1"/>
  </conditionalFormatting>
  <conditionalFormatting sqref="C285:C288">
    <cfRule type="duplicateValues" dxfId="158" priority="25" stopIfTrue="1"/>
    <cfRule type="duplicateValues" dxfId="157" priority="26" stopIfTrue="1"/>
  </conditionalFormatting>
  <conditionalFormatting sqref="C299:C302">
    <cfRule type="duplicateValues" dxfId="156" priority="23" stopIfTrue="1"/>
    <cfRule type="duplicateValues" dxfId="155" priority="24" stopIfTrue="1"/>
  </conditionalFormatting>
  <conditionalFormatting sqref="C313:C316">
    <cfRule type="duplicateValues" dxfId="154" priority="21" stopIfTrue="1"/>
    <cfRule type="duplicateValues" dxfId="153" priority="22" stopIfTrue="1"/>
  </conditionalFormatting>
  <conditionalFormatting sqref="C327:C330">
    <cfRule type="duplicateValues" dxfId="152" priority="19" stopIfTrue="1"/>
    <cfRule type="duplicateValues" dxfId="151" priority="20" stopIfTrue="1"/>
  </conditionalFormatting>
  <conditionalFormatting sqref="C341:C344">
    <cfRule type="duplicateValues" dxfId="150" priority="17" stopIfTrue="1"/>
    <cfRule type="duplicateValues" dxfId="149" priority="18" stopIfTrue="1"/>
  </conditionalFormatting>
  <conditionalFormatting sqref="C355:C358">
    <cfRule type="duplicateValues" dxfId="148" priority="15" stopIfTrue="1"/>
    <cfRule type="duplicateValues" dxfId="147" priority="16" stopIfTrue="1"/>
  </conditionalFormatting>
  <conditionalFormatting sqref="C369:C372">
    <cfRule type="duplicateValues" dxfId="146" priority="13" stopIfTrue="1"/>
    <cfRule type="duplicateValues" dxfId="145" priority="14" stopIfTrue="1"/>
  </conditionalFormatting>
  <conditionalFormatting sqref="C383:C386">
    <cfRule type="duplicateValues" dxfId="144" priority="11" stopIfTrue="1"/>
    <cfRule type="duplicateValues" dxfId="143" priority="12" stopIfTrue="1"/>
  </conditionalFormatting>
  <conditionalFormatting sqref="C397:C400">
    <cfRule type="duplicateValues" dxfId="142" priority="9" stopIfTrue="1"/>
    <cfRule type="duplicateValues" dxfId="141" priority="10" stopIfTrue="1"/>
  </conditionalFormatting>
  <conditionalFormatting sqref="C411:C414">
    <cfRule type="duplicateValues" dxfId="140" priority="7" stopIfTrue="1"/>
    <cfRule type="duplicateValues" dxfId="139" priority="8" stopIfTrue="1"/>
  </conditionalFormatting>
  <conditionalFormatting sqref="C425:C428">
    <cfRule type="duplicateValues" dxfId="138" priority="5" stopIfTrue="1"/>
    <cfRule type="duplicateValues" dxfId="137" priority="6" stopIfTrue="1"/>
  </conditionalFormatting>
  <conditionalFormatting sqref="C439:C442">
    <cfRule type="duplicateValues" dxfId="136" priority="3" stopIfTrue="1"/>
    <cfRule type="duplicateValues" dxfId="135" priority="4" stopIfTrue="1"/>
  </conditionalFormatting>
  <conditionalFormatting sqref="C453:C456">
    <cfRule type="duplicateValues" dxfId="134" priority="1" stopIfTrue="1"/>
    <cfRule type="duplicateValues" dxfId="133" priority="2" stopIfTrue="1"/>
  </conditionalFormatting>
  <pageMargins left="0.55118110236220474" right="0.27559055118110237" top="0.51181102362204722" bottom="0.31496062992125984" header="0.23622047244094491" footer="0.27559055118110237"/>
  <pageSetup paperSize="9" orientation="portrait" errors="blank" r:id="rId1"/>
  <headerFooter alignWithMargins="0"/>
  <rowBreaks count="5" manualBreakCount="5">
    <brk id="71" min="1" max="17" man="1"/>
    <brk id="127" min="1" max="17" man="1"/>
    <brk id="169" min="1" max="17" man="1"/>
    <brk id="211" min="1" max="17" man="1"/>
    <brk id="281" max="17" man="1"/>
  </rowBreaks>
  <drawing r:id="rId2"/>
  <legacyDrawing r:id="rId3"/>
</worksheet>
</file>

<file path=xl/worksheets/sheet5.xml><?xml version="1.0" encoding="utf-8"?>
<worksheet xmlns="http://schemas.openxmlformats.org/spreadsheetml/2006/main" xmlns:r="http://schemas.openxmlformats.org/officeDocument/2006/relationships">
  <sheetPr codeName="Sheet14"/>
  <dimension ref="A1:J68"/>
  <sheetViews>
    <sheetView topLeftCell="A7" zoomScaleSheetLayoutView="100" workbookViewId="0">
      <selection sqref="A1:C1"/>
    </sheetView>
  </sheetViews>
  <sheetFormatPr defaultRowHeight="15.75" customHeight="1"/>
  <cols>
    <col min="1" max="1" width="4" style="252" customWidth="1"/>
    <col min="2" max="3" width="18.85546875" style="254" customWidth="1"/>
    <col min="4" max="4" width="8" style="365" customWidth="1"/>
    <col min="5" max="6" width="18.85546875" style="254" customWidth="1"/>
    <col min="7" max="7" width="8" style="365" customWidth="1"/>
    <col min="8" max="8" width="13" style="252" hidden="1" customWidth="1"/>
    <col min="9" max="9" width="7.140625" style="252" hidden="1" customWidth="1"/>
    <col min="10" max="10" width="12" style="252" hidden="1" customWidth="1"/>
    <col min="11" max="16384" width="9.140625" style="252"/>
  </cols>
  <sheetData>
    <row r="1" spans="1:10" s="251" customFormat="1" ht="25.5" customHeight="1">
      <c r="A1" s="583" t="str">
        <f>info!C3</f>
        <v>Pojedinačno prvenstvo RSTSN</v>
      </c>
      <c r="B1" s="583"/>
      <c r="C1" s="583"/>
      <c r="D1" s="585" t="s">
        <v>180</v>
      </c>
      <c r="E1" s="585"/>
      <c r="F1" s="584" t="str">
        <f>info!C4</f>
        <v>Mini kadetkinje</v>
      </c>
      <c r="G1" s="584"/>
    </row>
    <row r="2" spans="1:10" ht="22.5" customHeight="1">
      <c r="A2" s="357" t="s">
        <v>16</v>
      </c>
      <c r="B2" s="358" t="s">
        <v>181</v>
      </c>
      <c r="C2" s="358" t="s">
        <v>26</v>
      </c>
      <c r="D2" s="364" t="s">
        <v>138</v>
      </c>
      <c r="E2" s="358" t="s">
        <v>182</v>
      </c>
      <c r="F2" s="358" t="s">
        <v>26</v>
      </c>
      <c r="G2" s="364" t="s">
        <v>138</v>
      </c>
    </row>
    <row r="3" spans="1:10" ht="22.5" customHeight="1">
      <c r="A3" s="359">
        <v>1</v>
      </c>
      <c r="B3" s="253"/>
      <c r="C3" s="253"/>
      <c r="D3" s="366"/>
      <c r="E3" s="253"/>
      <c r="F3" s="253"/>
      <c r="G3" s="366"/>
      <c r="H3" s="360">
        <f>B3</f>
        <v>0</v>
      </c>
      <c r="I3" s="360">
        <f>D3</f>
        <v>0</v>
      </c>
      <c r="J3" s="360">
        <f>C3</f>
        <v>0</v>
      </c>
    </row>
    <row r="4" spans="1:10" ht="22.5" customHeight="1">
      <c r="A4" s="359">
        <v>2</v>
      </c>
      <c r="B4" s="253"/>
      <c r="C4" s="253"/>
      <c r="D4" s="366"/>
      <c r="E4" s="253"/>
      <c r="F4" s="253"/>
      <c r="G4" s="366"/>
      <c r="H4" s="361">
        <f t="shared" ref="H4:H35" si="0">B4</f>
        <v>0</v>
      </c>
      <c r="I4" s="361">
        <f t="shared" ref="I4:I35" si="1">D4</f>
        <v>0</v>
      </c>
      <c r="J4" s="360">
        <f t="shared" ref="J4:J35" si="2">C4</f>
        <v>0</v>
      </c>
    </row>
    <row r="5" spans="1:10" ht="22.5" customHeight="1">
      <c r="A5" s="359">
        <v>3</v>
      </c>
      <c r="B5" s="253"/>
      <c r="C5" s="253"/>
      <c r="D5" s="366"/>
      <c r="E5" s="253"/>
      <c r="F5" s="253"/>
      <c r="G5" s="366"/>
      <c r="H5" s="361">
        <f t="shared" si="0"/>
        <v>0</v>
      </c>
      <c r="I5" s="361">
        <f t="shared" si="1"/>
        <v>0</v>
      </c>
      <c r="J5" s="360">
        <f t="shared" si="2"/>
        <v>0</v>
      </c>
    </row>
    <row r="6" spans="1:10" ht="22.5" customHeight="1">
      <c r="A6" s="359">
        <v>4</v>
      </c>
      <c r="B6" s="253"/>
      <c r="C6" s="253"/>
      <c r="D6" s="535"/>
      <c r="E6" s="253"/>
      <c r="F6" s="253"/>
      <c r="G6" s="366"/>
      <c r="H6" s="361">
        <f t="shared" si="0"/>
        <v>0</v>
      </c>
      <c r="I6" s="361">
        <f t="shared" si="1"/>
        <v>0</v>
      </c>
      <c r="J6" s="360">
        <f t="shared" si="2"/>
        <v>0</v>
      </c>
    </row>
    <row r="7" spans="1:10" ht="22.5" customHeight="1">
      <c r="A7" s="359">
        <v>5</v>
      </c>
      <c r="B7" s="253"/>
      <c r="C7" s="253"/>
      <c r="D7" s="366"/>
      <c r="E7" s="253"/>
      <c r="F7" s="253"/>
      <c r="G7" s="366"/>
      <c r="H7" s="361">
        <f t="shared" si="0"/>
        <v>0</v>
      </c>
      <c r="I7" s="361">
        <f t="shared" si="1"/>
        <v>0</v>
      </c>
      <c r="J7" s="360">
        <f t="shared" si="2"/>
        <v>0</v>
      </c>
    </row>
    <row r="8" spans="1:10" ht="22.5" customHeight="1">
      <c r="A8" s="359">
        <v>6</v>
      </c>
      <c r="B8" s="253"/>
      <c r="C8" s="253"/>
      <c r="D8" s="366"/>
      <c r="E8" s="253"/>
      <c r="F8" s="253"/>
      <c r="G8" s="366"/>
      <c r="H8" s="361">
        <f t="shared" si="0"/>
        <v>0</v>
      </c>
      <c r="I8" s="361">
        <f t="shared" si="1"/>
        <v>0</v>
      </c>
      <c r="J8" s="360">
        <f t="shared" si="2"/>
        <v>0</v>
      </c>
    </row>
    <row r="9" spans="1:10" ht="22.5" customHeight="1">
      <c r="A9" s="359">
        <v>7</v>
      </c>
      <c r="B9" s="253"/>
      <c r="C9" s="253"/>
      <c r="D9" s="366"/>
      <c r="E9" s="253"/>
      <c r="F9" s="253"/>
      <c r="G9" s="366"/>
      <c r="H9" s="361">
        <f t="shared" si="0"/>
        <v>0</v>
      </c>
      <c r="I9" s="361">
        <f t="shared" si="1"/>
        <v>0</v>
      </c>
      <c r="J9" s="360">
        <f t="shared" si="2"/>
        <v>0</v>
      </c>
    </row>
    <row r="10" spans="1:10" ht="22.5" customHeight="1">
      <c r="A10" s="359">
        <v>8</v>
      </c>
      <c r="B10" s="253"/>
      <c r="C10" s="253"/>
      <c r="D10" s="366"/>
      <c r="E10" s="253"/>
      <c r="F10" s="253"/>
      <c r="G10" s="366"/>
      <c r="H10" s="361">
        <f t="shared" si="0"/>
        <v>0</v>
      </c>
      <c r="I10" s="361">
        <f t="shared" si="1"/>
        <v>0</v>
      </c>
      <c r="J10" s="360">
        <f t="shared" si="2"/>
        <v>0</v>
      </c>
    </row>
    <row r="11" spans="1:10" ht="22.5" customHeight="1">
      <c r="A11" s="359">
        <v>9</v>
      </c>
      <c r="B11" s="253"/>
      <c r="C11" s="253"/>
      <c r="D11" s="366"/>
      <c r="E11" s="253"/>
      <c r="F11" s="253"/>
      <c r="G11" s="366"/>
      <c r="H11" s="361">
        <f t="shared" si="0"/>
        <v>0</v>
      </c>
      <c r="I11" s="361">
        <f t="shared" si="1"/>
        <v>0</v>
      </c>
      <c r="J11" s="360">
        <f t="shared" si="2"/>
        <v>0</v>
      </c>
    </row>
    <row r="12" spans="1:10" ht="22.5" customHeight="1">
      <c r="A12" s="359">
        <v>10</v>
      </c>
      <c r="B12" s="253" t="e">
        <f>grupe!Q131</f>
        <v>#N/A</v>
      </c>
      <c r="C12" s="253" t="e">
        <f>INDEX(spisak!$C$4:$C$64,MATCH(B12,spisak!$B$4:$B$64,0))</f>
        <v>#N/A</v>
      </c>
      <c r="D12" s="366"/>
      <c r="E12" s="253" t="e">
        <f>grupe!Q132</f>
        <v>#N/A</v>
      </c>
      <c r="F12" s="253" t="e">
        <f>INDEX(spisak!$C$4:$C$64,MATCH(E12,spisak!$B$4:$B$64,0))</f>
        <v>#N/A</v>
      </c>
      <c r="G12" s="366"/>
      <c r="H12" s="361" t="e">
        <f t="shared" si="0"/>
        <v>#N/A</v>
      </c>
      <c r="I12" s="361">
        <f t="shared" si="1"/>
        <v>0</v>
      </c>
      <c r="J12" s="360" t="e">
        <f t="shared" si="2"/>
        <v>#N/A</v>
      </c>
    </row>
    <row r="13" spans="1:10" ht="22.5" customHeight="1">
      <c r="A13" s="359">
        <v>11</v>
      </c>
      <c r="B13" s="253" t="e">
        <f>grupe!Q145</f>
        <v>#N/A</v>
      </c>
      <c r="C13" s="253" t="e">
        <f>INDEX(spisak!$C$4:$C$64,MATCH(B13,spisak!$B$4:$B$64,0))</f>
        <v>#N/A</v>
      </c>
      <c r="D13" s="366"/>
      <c r="E13" s="253" t="e">
        <f>grupe!Q146</f>
        <v>#N/A</v>
      </c>
      <c r="F13" s="253" t="e">
        <f>INDEX(spisak!$C$4:$C$64,MATCH(E13,spisak!$B$4:$B$64,0))</f>
        <v>#N/A</v>
      </c>
      <c r="G13" s="366"/>
      <c r="H13" s="361" t="e">
        <f t="shared" si="0"/>
        <v>#N/A</v>
      </c>
      <c r="I13" s="361">
        <f t="shared" si="1"/>
        <v>0</v>
      </c>
      <c r="J13" s="360" t="e">
        <f t="shared" si="2"/>
        <v>#N/A</v>
      </c>
    </row>
    <row r="14" spans="1:10" ht="22.5" customHeight="1">
      <c r="A14" s="359">
        <v>12</v>
      </c>
      <c r="B14" s="253" t="e">
        <f>grupe!Q159</f>
        <v>#N/A</v>
      </c>
      <c r="C14" s="253" t="e">
        <f>INDEX(spisak!$C$4:$C$64,MATCH(B14,spisak!$B$4:$B$64,0))</f>
        <v>#N/A</v>
      </c>
      <c r="D14" s="366"/>
      <c r="E14" s="253" t="e">
        <f>grupe!Q160</f>
        <v>#N/A</v>
      </c>
      <c r="F14" s="253" t="e">
        <f>INDEX(spisak!$C$4:$C$64,MATCH(E14,spisak!$B$4:$B$64,0))</f>
        <v>#N/A</v>
      </c>
      <c r="G14" s="366"/>
      <c r="H14" s="361" t="e">
        <f t="shared" si="0"/>
        <v>#N/A</v>
      </c>
      <c r="I14" s="361">
        <f t="shared" si="1"/>
        <v>0</v>
      </c>
      <c r="J14" s="360" t="e">
        <f t="shared" si="2"/>
        <v>#N/A</v>
      </c>
    </row>
    <row r="15" spans="1:10" ht="22.5" customHeight="1">
      <c r="A15" s="359">
        <v>13</v>
      </c>
      <c r="B15" s="253" t="e">
        <f>grupe!Q173</f>
        <v>#N/A</v>
      </c>
      <c r="C15" s="253" t="e">
        <f>INDEX(spisak!$C$4:$C$64,MATCH(B15,spisak!$B$4:$B$64,0))</f>
        <v>#N/A</v>
      </c>
      <c r="D15" s="366"/>
      <c r="E15" s="253" t="e">
        <f>grupe!Q174</f>
        <v>#N/A</v>
      </c>
      <c r="F15" s="253" t="e">
        <f>INDEX(spisak!$C$4:$C$64,MATCH(E15,spisak!$B$4:$B$64,0))</f>
        <v>#N/A</v>
      </c>
      <c r="G15" s="366"/>
      <c r="H15" s="361" t="e">
        <f t="shared" si="0"/>
        <v>#N/A</v>
      </c>
      <c r="I15" s="361">
        <f t="shared" si="1"/>
        <v>0</v>
      </c>
      <c r="J15" s="360" t="e">
        <f t="shared" si="2"/>
        <v>#N/A</v>
      </c>
    </row>
    <row r="16" spans="1:10" ht="22.5" customHeight="1">
      <c r="A16" s="359">
        <v>14</v>
      </c>
      <c r="B16" s="253" t="e">
        <f>grupe!Q187</f>
        <v>#N/A</v>
      </c>
      <c r="C16" s="253" t="e">
        <f>INDEX(spisak!$C$4:$C$64,MATCH(B16,spisak!$B$4:$B$64,0))</f>
        <v>#N/A</v>
      </c>
      <c r="D16" s="366"/>
      <c r="E16" s="253" t="e">
        <f>grupe!Q188</f>
        <v>#N/A</v>
      </c>
      <c r="F16" s="253" t="e">
        <f>INDEX(spisak!$C$4:$C$64,MATCH(E16,spisak!$B$4:$B$64,0))</f>
        <v>#N/A</v>
      </c>
      <c r="G16" s="366"/>
      <c r="H16" s="361" t="e">
        <f t="shared" si="0"/>
        <v>#N/A</v>
      </c>
      <c r="I16" s="361">
        <f t="shared" si="1"/>
        <v>0</v>
      </c>
      <c r="J16" s="360" t="e">
        <f t="shared" si="2"/>
        <v>#N/A</v>
      </c>
    </row>
    <row r="17" spans="1:10" ht="22.5" customHeight="1">
      <c r="A17" s="359">
        <v>15</v>
      </c>
      <c r="B17" s="253" t="e">
        <f>grupe!Q201</f>
        <v>#N/A</v>
      </c>
      <c r="C17" s="253" t="e">
        <f>INDEX(spisak!$C$4:$C$64,MATCH(B17,spisak!$B$4:$B$64,0))</f>
        <v>#N/A</v>
      </c>
      <c r="D17" s="366"/>
      <c r="E17" s="253" t="e">
        <f>grupe!Q202</f>
        <v>#N/A</v>
      </c>
      <c r="F17" s="253" t="e">
        <f>INDEX(spisak!$C$4:$C$64,MATCH(E17,spisak!$B$4:$B$64,0))</f>
        <v>#N/A</v>
      </c>
      <c r="G17" s="366"/>
      <c r="H17" s="361" t="e">
        <f t="shared" si="0"/>
        <v>#N/A</v>
      </c>
      <c r="I17" s="361">
        <f t="shared" si="1"/>
        <v>0</v>
      </c>
      <c r="J17" s="360" t="e">
        <f t="shared" si="2"/>
        <v>#N/A</v>
      </c>
    </row>
    <row r="18" spans="1:10" ht="22.5" customHeight="1">
      <c r="A18" s="359">
        <v>16</v>
      </c>
      <c r="B18" s="253" t="e">
        <f>grupe!Q215</f>
        <v>#N/A</v>
      </c>
      <c r="C18" s="253" t="e">
        <f>INDEX(spisak!$C$4:$C$64,MATCH(B18,spisak!$B$4:$B$64,0))</f>
        <v>#N/A</v>
      </c>
      <c r="D18" s="366"/>
      <c r="E18" s="253" t="e">
        <f>grupe!Q216</f>
        <v>#N/A</v>
      </c>
      <c r="F18" s="253" t="e">
        <f>INDEX(spisak!$C$4:$C$64,MATCH(E18,spisak!$B$4:$B$64,0))</f>
        <v>#N/A</v>
      </c>
      <c r="G18" s="366"/>
      <c r="H18" s="361" t="e">
        <f t="shared" si="0"/>
        <v>#N/A</v>
      </c>
      <c r="I18" s="361">
        <f t="shared" si="1"/>
        <v>0</v>
      </c>
      <c r="J18" s="360" t="e">
        <f t="shared" si="2"/>
        <v>#N/A</v>
      </c>
    </row>
    <row r="19" spans="1:10" ht="22.5" customHeight="1">
      <c r="A19" s="359">
        <v>17</v>
      </c>
      <c r="B19" s="253" t="e">
        <f>grupe!Q229</f>
        <v>#N/A</v>
      </c>
      <c r="C19" s="253" t="e">
        <f>INDEX(spisak!$C$4:$C$64,MATCH(B19,spisak!$B$4:$B$64,0))</f>
        <v>#N/A</v>
      </c>
      <c r="D19" s="366"/>
      <c r="E19" s="253" t="e">
        <f>grupe!Q230</f>
        <v>#N/A</v>
      </c>
      <c r="F19" s="253" t="e">
        <f>INDEX(spisak!$C$4:$C$64,MATCH(E19,spisak!$B$4:$B$64,0))</f>
        <v>#N/A</v>
      </c>
      <c r="G19" s="366"/>
      <c r="H19" s="361" t="e">
        <f t="shared" si="0"/>
        <v>#N/A</v>
      </c>
      <c r="I19" s="361">
        <f t="shared" si="1"/>
        <v>0</v>
      </c>
      <c r="J19" s="360" t="e">
        <f t="shared" si="2"/>
        <v>#N/A</v>
      </c>
    </row>
    <row r="20" spans="1:10" ht="22.5" customHeight="1">
      <c r="A20" s="359">
        <v>18</v>
      </c>
      <c r="B20" s="253" t="e">
        <f>grupe!Q243</f>
        <v>#N/A</v>
      </c>
      <c r="C20" s="253" t="e">
        <f>INDEX(spisak!$C$4:$C$64,MATCH(B20,spisak!$B$4:$B$64,0))</f>
        <v>#N/A</v>
      </c>
      <c r="D20" s="366"/>
      <c r="E20" s="253" t="e">
        <f>grupe!Q244</f>
        <v>#N/A</v>
      </c>
      <c r="F20" s="253" t="e">
        <f>INDEX(spisak!$C$4:$C$64,MATCH(E20,spisak!$B$4:$B$64,0))</f>
        <v>#N/A</v>
      </c>
      <c r="G20" s="366"/>
      <c r="H20" s="361" t="e">
        <f t="shared" si="0"/>
        <v>#N/A</v>
      </c>
      <c r="I20" s="361">
        <f t="shared" si="1"/>
        <v>0</v>
      </c>
      <c r="J20" s="360" t="e">
        <f t="shared" si="2"/>
        <v>#N/A</v>
      </c>
    </row>
    <row r="21" spans="1:10" ht="22.5" customHeight="1">
      <c r="A21" s="359">
        <v>19</v>
      </c>
      <c r="B21" s="253" t="e">
        <f>grupe!Q257</f>
        <v>#N/A</v>
      </c>
      <c r="C21" s="253" t="e">
        <f>INDEX(spisak!$C$4:$C$64,MATCH(B21,spisak!$B$4:$B$64,0))</f>
        <v>#N/A</v>
      </c>
      <c r="D21" s="366"/>
      <c r="E21" s="253" t="e">
        <f>grupe!Q258</f>
        <v>#N/A</v>
      </c>
      <c r="F21" s="253" t="e">
        <f>INDEX(spisak!$C$4:$C$64,MATCH(E21,spisak!$B$4:$B$64,0))</f>
        <v>#N/A</v>
      </c>
      <c r="G21" s="366"/>
      <c r="H21" s="361" t="e">
        <f t="shared" si="0"/>
        <v>#N/A</v>
      </c>
      <c r="I21" s="361">
        <f t="shared" si="1"/>
        <v>0</v>
      </c>
      <c r="J21" s="360" t="e">
        <f t="shared" si="2"/>
        <v>#N/A</v>
      </c>
    </row>
    <row r="22" spans="1:10" ht="22.5" customHeight="1">
      <c r="A22" s="359">
        <v>20</v>
      </c>
      <c r="B22" s="253" t="e">
        <f>grupe!Q271</f>
        <v>#N/A</v>
      </c>
      <c r="C22" s="253" t="e">
        <f>INDEX(spisak!$C$4:$C$64,MATCH(B22,spisak!$B$4:$B$64,0))</f>
        <v>#N/A</v>
      </c>
      <c r="D22" s="366"/>
      <c r="E22" s="253" t="e">
        <f>grupe!Q272</f>
        <v>#N/A</v>
      </c>
      <c r="F22" s="253" t="e">
        <f>INDEX(spisak!$C$4:$C$64,MATCH(E22,spisak!$B$4:$B$64,0))</f>
        <v>#N/A</v>
      </c>
      <c r="G22" s="366"/>
      <c r="H22" s="361" t="e">
        <f t="shared" si="0"/>
        <v>#N/A</v>
      </c>
      <c r="I22" s="361">
        <f t="shared" si="1"/>
        <v>0</v>
      </c>
      <c r="J22" s="360" t="e">
        <f t="shared" si="2"/>
        <v>#N/A</v>
      </c>
    </row>
    <row r="23" spans="1:10" ht="22.5" customHeight="1">
      <c r="A23" s="359">
        <v>21</v>
      </c>
      <c r="B23" s="253" t="e">
        <f>grupe!Q285</f>
        <v>#N/A</v>
      </c>
      <c r="C23" s="253" t="e">
        <f>INDEX(spisak!$C$4:$C$64,MATCH(B23,spisak!$B$4:$B$64,0))</f>
        <v>#N/A</v>
      </c>
      <c r="D23" s="366"/>
      <c r="E23" s="253" t="e">
        <f>grupe!Q286</f>
        <v>#N/A</v>
      </c>
      <c r="F23" s="253" t="e">
        <f>INDEX(spisak!$C$4:$C$64,MATCH(E23,spisak!$B$4:$B$64,0))</f>
        <v>#N/A</v>
      </c>
      <c r="G23" s="366"/>
      <c r="H23" s="361" t="e">
        <f t="shared" si="0"/>
        <v>#N/A</v>
      </c>
      <c r="I23" s="361">
        <f t="shared" si="1"/>
        <v>0</v>
      </c>
      <c r="J23" s="360" t="e">
        <f t="shared" si="2"/>
        <v>#N/A</v>
      </c>
    </row>
    <row r="24" spans="1:10" ht="22.5" customHeight="1">
      <c r="A24" s="359">
        <v>22</v>
      </c>
      <c r="B24" s="253" t="e">
        <f>grupe!Q299</f>
        <v>#N/A</v>
      </c>
      <c r="C24" s="253" t="e">
        <f>INDEX(spisak!$C$4:$C$64,MATCH(B24,spisak!$B$4:$B$64,0))</f>
        <v>#N/A</v>
      </c>
      <c r="D24" s="366"/>
      <c r="E24" s="253" t="e">
        <f>grupe!Q300</f>
        <v>#N/A</v>
      </c>
      <c r="F24" s="253" t="e">
        <f>INDEX(spisak!$C$4:$C$64,MATCH(E24,spisak!$B$4:$B$64,0))</f>
        <v>#N/A</v>
      </c>
      <c r="G24" s="366"/>
      <c r="H24" s="361" t="e">
        <f t="shared" si="0"/>
        <v>#N/A</v>
      </c>
      <c r="I24" s="361">
        <f t="shared" si="1"/>
        <v>0</v>
      </c>
      <c r="J24" s="360" t="e">
        <f t="shared" si="2"/>
        <v>#N/A</v>
      </c>
    </row>
    <row r="25" spans="1:10" ht="22.5" customHeight="1">
      <c r="A25" s="359">
        <v>23</v>
      </c>
      <c r="B25" s="253" t="e">
        <f>grupe!Q313</f>
        <v>#N/A</v>
      </c>
      <c r="C25" s="253" t="e">
        <f>INDEX(spisak!$C$4:$C$64,MATCH(B25,spisak!$B$4:$B$64,0))</f>
        <v>#N/A</v>
      </c>
      <c r="D25" s="366"/>
      <c r="E25" s="253" t="e">
        <f>grupe!Q314</f>
        <v>#N/A</v>
      </c>
      <c r="F25" s="253" t="e">
        <f>INDEX(spisak!$C$4:$C$64,MATCH(E25,spisak!$B$4:$B$64,0))</f>
        <v>#N/A</v>
      </c>
      <c r="G25" s="366"/>
      <c r="H25" s="361" t="e">
        <f t="shared" si="0"/>
        <v>#N/A</v>
      </c>
      <c r="I25" s="361">
        <f t="shared" si="1"/>
        <v>0</v>
      </c>
      <c r="J25" s="360" t="e">
        <f t="shared" si="2"/>
        <v>#N/A</v>
      </c>
    </row>
    <row r="26" spans="1:10" ht="22.5" customHeight="1">
      <c r="A26" s="359">
        <v>24</v>
      </c>
      <c r="B26" s="253" t="e">
        <f>grupe!Q327</f>
        <v>#N/A</v>
      </c>
      <c r="C26" s="253" t="e">
        <f>INDEX(spisak!$C$4:$C$64,MATCH(B26,spisak!$B$4:$B$64,0))</f>
        <v>#N/A</v>
      </c>
      <c r="D26" s="366"/>
      <c r="E26" s="253" t="e">
        <f>grupe!Q328</f>
        <v>#N/A</v>
      </c>
      <c r="F26" s="253" t="e">
        <f>INDEX(spisak!$C$4:$C$64,MATCH(E26,spisak!$B$4:$B$64,0))</f>
        <v>#N/A</v>
      </c>
      <c r="G26" s="366"/>
      <c r="H26" s="361" t="e">
        <f t="shared" si="0"/>
        <v>#N/A</v>
      </c>
      <c r="I26" s="361">
        <f t="shared" si="1"/>
        <v>0</v>
      </c>
      <c r="J26" s="360" t="e">
        <f t="shared" si="2"/>
        <v>#N/A</v>
      </c>
    </row>
    <row r="27" spans="1:10" ht="22.5" customHeight="1">
      <c r="A27" s="359">
        <v>25</v>
      </c>
      <c r="B27" s="253" t="e">
        <f>grupe!Q341</f>
        <v>#N/A</v>
      </c>
      <c r="C27" s="253" t="e">
        <f>INDEX(spisak!$C$4:$C$64,MATCH(B27,spisak!$B$4:$B$64,0))</f>
        <v>#N/A</v>
      </c>
      <c r="D27" s="366"/>
      <c r="E27" s="253" t="e">
        <f>grupe!Q342</f>
        <v>#N/A</v>
      </c>
      <c r="F27" s="253" t="e">
        <f>INDEX(spisak!$C$4:$C$64,MATCH(E27,spisak!$B$4:$B$64,0))</f>
        <v>#N/A</v>
      </c>
      <c r="G27" s="366"/>
      <c r="H27" s="361" t="e">
        <f t="shared" si="0"/>
        <v>#N/A</v>
      </c>
      <c r="I27" s="361">
        <f t="shared" si="1"/>
        <v>0</v>
      </c>
      <c r="J27" s="360" t="e">
        <f t="shared" si="2"/>
        <v>#N/A</v>
      </c>
    </row>
    <row r="28" spans="1:10" ht="22.5" customHeight="1">
      <c r="A28" s="359">
        <v>26</v>
      </c>
      <c r="B28" s="253" t="e">
        <f>grupe!Q355</f>
        <v>#N/A</v>
      </c>
      <c r="C28" s="253" t="e">
        <f>INDEX(spisak!$C$4:$C$64,MATCH(B28,spisak!$B$4:$B$64,0))</f>
        <v>#N/A</v>
      </c>
      <c r="D28" s="366"/>
      <c r="E28" s="253" t="e">
        <f>grupe!Q356</f>
        <v>#N/A</v>
      </c>
      <c r="F28" s="253" t="e">
        <f>INDEX(spisak!$C$4:$C$64,MATCH(E28,spisak!$B$4:$B$64,0))</f>
        <v>#N/A</v>
      </c>
      <c r="G28" s="366"/>
      <c r="H28" s="361" t="e">
        <f t="shared" si="0"/>
        <v>#N/A</v>
      </c>
      <c r="I28" s="361">
        <f t="shared" si="1"/>
        <v>0</v>
      </c>
      <c r="J28" s="360" t="e">
        <f t="shared" si="2"/>
        <v>#N/A</v>
      </c>
    </row>
    <row r="29" spans="1:10" ht="22.5" customHeight="1">
      <c r="A29" s="359">
        <v>27</v>
      </c>
      <c r="B29" s="253" t="e">
        <f>grupe!Q369</f>
        <v>#N/A</v>
      </c>
      <c r="C29" s="253" t="e">
        <f>INDEX(spisak!$C$4:$C$64,MATCH(B29,spisak!$B$4:$B$64,0))</f>
        <v>#N/A</v>
      </c>
      <c r="D29" s="366"/>
      <c r="E29" s="253" t="e">
        <f>grupe!Q370</f>
        <v>#N/A</v>
      </c>
      <c r="F29" s="253" t="e">
        <f>INDEX(spisak!$C$4:$C$64,MATCH(E29,spisak!$B$4:$B$64,0))</f>
        <v>#N/A</v>
      </c>
      <c r="G29" s="366"/>
      <c r="H29" s="361" t="e">
        <f t="shared" si="0"/>
        <v>#N/A</v>
      </c>
      <c r="I29" s="361">
        <f t="shared" si="1"/>
        <v>0</v>
      </c>
      <c r="J29" s="360" t="e">
        <f t="shared" si="2"/>
        <v>#N/A</v>
      </c>
    </row>
    <row r="30" spans="1:10" ht="22.5" customHeight="1">
      <c r="A30" s="359">
        <v>28</v>
      </c>
      <c r="B30" s="253" t="e">
        <f>grupe!Q383</f>
        <v>#N/A</v>
      </c>
      <c r="C30" s="253" t="e">
        <f>INDEX(spisak!$C$4:$C$64,MATCH(B30,spisak!$B$4:$B$64,0))</f>
        <v>#N/A</v>
      </c>
      <c r="D30" s="366"/>
      <c r="E30" s="253" t="e">
        <f>grupe!Q384</f>
        <v>#N/A</v>
      </c>
      <c r="F30" s="253" t="e">
        <f>INDEX(spisak!$C$4:$C$64,MATCH(E30,spisak!$B$4:$B$64,0))</f>
        <v>#N/A</v>
      </c>
      <c r="G30" s="366"/>
      <c r="H30" s="361" t="e">
        <f t="shared" si="0"/>
        <v>#N/A</v>
      </c>
      <c r="I30" s="361">
        <f t="shared" si="1"/>
        <v>0</v>
      </c>
      <c r="J30" s="360" t="e">
        <f t="shared" si="2"/>
        <v>#N/A</v>
      </c>
    </row>
    <row r="31" spans="1:10" ht="22.5" customHeight="1">
      <c r="A31" s="359">
        <v>29</v>
      </c>
      <c r="B31" s="253" t="e">
        <f>grupe!Q397</f>
        <v>#N/A</v>
      </c>
      <c r="C31" s="253" t="e">
        <f>INDEX(spisak!$C$4:$C$64,MATCH(B31,spisak!$B$4:$B$64,0))</f>
        <v>#N/A</v>
      </c>
      <c r="D31" s="366"/>
      <c r="E31" s="253" t="e">
        <f>grupe!Q398</f>
        <v>#N/A</v>
      </c>
      <c r="F31" s="253" t="e">
        <f>INDEX(spisak!$C$4:$C$64,MATCH(E31,spisak!$B$4:$B$64,0))</f>
        <v>#N/A</v>
      </c>
      <c r="G31" s="366"/>
      <c r="H31" s="361" t="e">
        <f t="shared" si="0"/>
        <v>#N/A</v>
      </c>
      <c r="I31" s="361">
        <f t="shared" si="1"/>
        <v>0</v>
      </c>
      <c r="J31" s="360" t="e">
        <f t="shared" si="2"/>
        <v>#N/A</v>
      </c>
    </row>
    <row r="32" spans="1:10" ht="22.5" customHeight="1">
      <c r="A32" s="359">
        <v>30</v>
      </c>
      <c r="B32" s="253" t="e">
        <f>grupe!Q411</f>
        <v>#N/A</v>
      </c>
      <c r="C32" s="253" t="e">
        <f>INDEX(spisak!$C$4:$C$64,MATCH(B32,spisak!$B$4:$B$64,0))</f>
        <v>#N/A</v>
      </c>
      <c r="D32" s="366"/>
      <c r="E32" s="253" t="e">
        <f>grupe!Q412</f>
        <v>#N/A</v>
      </c>
      <c r="F32" s="253" t="e">
        <f>INDEX(spisak!$C$4:$C$64,MATCH(E32,spisak!$B$4:$B$64,0))</f>
        <v>#N/A</v>
      </c>
      <c r="G32" s="366"/>
      <c r="H32" s="361" t="e">
        <f t="shared" si="0"/>
        <v>#N/A</v>
      </c>
      <c r="I32" s="361">
        <f t="shared" si="1"/>
        <v>0</v>
      </c>
      <c r="J32" s="360" t="e">
        <f t="shared" si="2"/>
        <v>#N/A</v>
      </c>
    </row>
    <row r="33" spans="1:10" ht="22.5" customHeight="1">
      <c r="A33" s="359">
        <v>31</v>
      </c>
      <c r="B33" s="253" t="e">
        <f>grupe!Q425</f>
        <v>#N/A</v>
      </c>
      <c r="C33" s="253" t="e">
        <f>INDEX(spisak!$C$4:$C$64,MATCH(B33,spisak!$B$4:$B$64,0))</f>
        <v>#N/A</v>
      </c>
      <c r="D33" s="366"/>
      <c r="E33" s="253" t="e">
        <f>grupe!Q426</f>
        <v>#N/A</v>
      </c>
      <c r="F33" s="253" t="e">
        <f>INDEX(spisak!$C$4:$C$64,MATCH(E33,spisak!$B$4:$B$64,0))</f>
        <v>#N/A</v>
      </c>
      <c r="G33" s="366"/>
      <c r="H33" s="361" t="e">
        <f t="shared" si="0"/>
        <v>#N/A</v>
      </c>
      <c r="I33" s="361">
        <f t="shared" si="1"/>
        <v>0</v>
      </c>
      <c r="J33" s="360" t="e">
        <f t="shared" si="2"/>
        <v>#N/A</v>
      </c>
    </row>
    <row r="34" spans="1:10" ht="22.5" customHeight="1">
      <c r="A34" s="359">
        <v>32</v>
      </c>
      <c r="B34" s="253" t="e">
        <f>grupe!Q439</f>
        <v>#N/A</v>
      </c>
      <c r="C34" s="253" t="e">
        <f>INDEX(spisak!$C$4:$C$64,MATCH(B34,spisak!$B$4:$B$64,0))</f>
        <v>#N/A</v>
      </c>
      <c r="D34" s="366"/>
      <c r="E34" s="253" t="e">
        <f>grupe!Q440</f>
        <v>#N/A</v>
      </c>
      <c r="F34" s="253" t="e">
        <f>INDEX(spisak!$C$4:$C$64,MATCH(E34,spisak!$B$4:$B$64,0))</f>
        <v>#N/A</v>
      </c>
      <c r="G34" s="366"/>
      <c r="H34" s="361" t="e">
        <f t="shared" si="0"/>
        <v>#N/A</v>
      </c>
      <c r="I34" s="361">
        <f t="shared" si="1"/>
        <v>0</v>
      </c>
      <c r="J34" s="360" t="e">
        <f t="shared" si="2"/>
        <v>#N/A</v>
      </c>
    </row>
    <row r="35" spans="1:10" ht="22.5" customHeight="1">
      <c r="A35" s="359">
        <v>33</v>
      </c>
      <c r="B35" s="253" t="e">
        <f>grupe!Q453</f>
        <v>#N/A</v>
      </c>
      <c r="C35" s="253" t="e">
        <f>INDEX(spisak!$C$4:$C$64,MATCH(B35,spisak!$B$4:$B$64,0))</f>
        <v>#N/A</v>
      </c>
      <c r="D35" s="366"/>
      <c r="E35" s="253" t="e">
        <f>grupe!Q454</f>
        <v>#N/A</v>
      </c>
      <c r="F35" s="253" t="e">
        <f>INDEX(spisak!$C$4:$C$64,MATCH(E35,spisak!$B$4:$B$64,0))</f>
        <v>#N/A</v>
      </c>
      <c r="G35" s="366"/>
      <c r="H35" s="361" t="e">
        <f t="shared" si="0"/>
        <v>#N/A</v>
      </c>
      <c r="I35" s="361">
        <f t="shared" si="1"/>
        <v>0</v>
      </c>
      <c r="J35" s="360" t="e">
        <f t="shared" si="2"/>
        <v>#N/A</v>
      </c>
    </row>
    <row r="36" spans="1:10" ht="15.75" customHeight="1">
      <c r="H36" s="361">
        <f>E3</f>
        <v>0</v>
      </c>
      <c r="I36" s="361">
        <f>G3</f>
        <v>0</v>
      </c>
      <c r="J36" s="361">
        <f>F3</f>
        <v>0</v>
      </c>
    </row>
    <row r="37" spans="1:10" ht="15.75" customHeight="1">
      <c r="H37" s="361">
        <f t="shared" ref="H37:H59" si="3">E4</f>
        <v>0</v>
      </c>
      <c r="I37" s="361">
        <f t="shared" ref="I37:I59" si="4">G4</f>
        <v>0</v>
      </c>
      <c r="J37" s="361">
        <f>F4</f>
        <v>0</v>
      </c>
    </row>
    <row r="38" spans="1:10" ht="15.75" customHeight="1">
      <c r="H38" s="361">
        <f t="shared" si="3"/>
        <v>0</v>
      </c>
      <c r="I38" s="361">
        <f t="shared" si="4"/>
        <v>0</v>
      </c>
      <c r="J38" s="361">
        <f t="shared" ref="J38:J68" si="5">F5</f>
        <v>0</v>
      </c>
    </row>
    <row r="39" spans="1:10" ht="15.75" customHeight="1">
      <c r="H39" s="361">
        <f t="shared" si="3"/>
        <v>0</v>
      </c>
      <c r="I39" s="361">
        <f t="shared" si="4"/>
        <v>0</v>
      </c>
      <c r="J39" s="361">
        <f t="shared" si="5"/>
        <v>0</v>
      </c>
    </row>
    <row r="40" spans="1:10" ht="15.75" customHeight="1">
      <c r="H40" s="361">
        <f t="shared" si="3"/>
        <v>0</v>
      </c>
      <c r="I40" s="361">
        <f t="shared" si="4"/>
        <v>0</v>
      </c>
      <c r="J40" s="361">
        <f t="shared" si="5"/>
        <v>0</v>
      </c>
    </row>
    <row r="41" spans="1:10" ht="15.75" customHeight="1">
      <c r="H41" s="361">
        <f t="shared" si="3"/>
        <v>0</v>
      </c>
      <c r="I41" s="361">
        <f t="shared" si="4"/>
        <v>0</v>
      </c>
      <c r="J41" s="361">
        <f t="shared" si="5"/>
        <v>0</v>
      </c>
    </row>
    <row r="42" spans="1:10" ht="15.75" customHeight="1">
      <c r="H42" s="361">
        <f t="shared" si="3"/>
        <v>0</v>
      </c>
      <c r="I42" s="361">
        <f t="shared" si="4"/>
        <v>0</v>
      </c>
      <c r="J42" s="361">
        <f t="shared" si="5"/>
        <v>0</v>
      </c>
    </row>
    <row r="43" spans="1:10" ht="15.75" customHeight="1">
      <c r="H43" s="361">
        <f t="shared" si="3"/>
        <v>0</v>
      </c>
      <c r="I43" s="361">
        <f t="shared" si="4"/>
        <v>0</v>
      </c>
      <c r="J43" s="361">
        <f t="shared" si="5"/>
        <v>0</v>
      </c>
    </row>
    <row r="44" spans="1:10" ht="15.75" customHeight="1">
      <c r="H44" s="361">
        <f t="shared" si="3"/>
        <v>0</v>
      </c>
      <c r="I44" s="361">
        <f t="shared" si="4"/>
        <v>0</v>
      </c>
      <c r="J44" s="361">
        <f t="shared" si="5"/>
        <v>0</v>
      </c>
    </row>
    <row r="45" spans="1:10" ht="15.75" customHeight="1">
      <c r="H45" s="361" t="e">
        <f t="shared" si="3"/>
        <v>#N/A</v>
      </c>
      <c r="I45" s="361">
        <f t="shared" si="4"/>
        <v>0</v>
      </c>
      <c r="J45" s="361" t="e">
        <f t="shared" si="5"/>
        <v>#N/A</v>
      </c>
    </row>
    <row r="46" spans="1:10" ht="15.75" customHeight="1">
      <c r="H46" s="361" t="e">
        <f t="shared" si="3"/>
        <v>#N/A</v>
      </c>
      <c r="I46" s="361">
        <f t="shared" si="4"/>
        <v>0</v>
      </c>
      <c r="J46" s="361" t="e">
        <f t="shared" si="5"/>
        <v>#N/A</v>
      </c>
    </row>
    <row r="47" spans="1:10" ht="15.75" customHeight="1">
      <c r="H47" s="361" t="e">
        <f t="shared" si="3"/>
        <v>#N/A</v>
      </c>
      <c r="I47" s="361">
        <f t="shared" si="4"/>
        <v>0</v>
      </c>
      <c r="J47" s="361" t="e">
        <f t="shared" si="5"/>
        <v>#N/A</v>
      </c>
    </row>
    <row r="48" spans="1:10" ht="15.75" customHeight="1">
      <c r="H48" s="361" t="e">
        <f t="shared" si="3"/>
        <v>#N/A</v>
      </c>
      <c r="I48" s="361">
        <f t="shared" si="4"/>
        <v>0</v>
      </c>
      <c r="J48" s="361" t="e">
        <f t="shared" si="5"/>
        <v>#N/A</v>
      </c>
    </row>
    <row r="49" spans="8:10" ht="15.75" customHeight="1">
      <c r="H49" s="361" t="e">
        <f t="shared" si="3"/>
        <v>#N/A</v>
      </c>
      <c r="I49" s="361">
        <f t="shared" si="4"/>
        <v>0</v>
      </c>
      <c r="J49" s="361" t="e">
        <f t="shared" si="5"/>
        <v>#N/A</v>
      </c>
    </row>
    <row r="50" spans="8:10" ht="15.75" customHeight="1">
      <c r="H50" s="361" t="e">
        <f t="shared" si="3"/>
        <v>#N/A</v>
      </c>
      <c r="I50" s="361">
        <f t="shared" si="4"/>
        <v>0</v>
      </c>
      <c r="J50" s="361" t="e">
        <f t="shared" si="5"/>
        <v>#N/A</v>
      </c>
    </row>
    <row r="51" spans="8:10" ht="15.75" customHeight="1">
      <c r="H51" s="361" t="e">
        <f t="shared" si="3"/>
        <v>#N/A</v>
      </c>
      <c r="I51" s="361">
        <f t="shared" si="4"/>
        <v>0</v>
      </c>
      <c r="J51" s="361" t="e">
        <f t="shared" si="5"/>
        <v>#N/A</v>
      </c>
    </row>
    <row r="52" spans="8:10" ht="15.75" customHeight="1">
      <c r="H52" s="361" t="e">
        <f t="shared" si="3"/>
        <v>#N/A</v>
      </c>
      <c r="I52" s="361">
        <f t="shared" si="4"/>
        <v>0</v>
      </c>
      <c r="J52" s="361" t="e">
        <f t="shared" si="5"/>
        <v>#N/A</v>
      </c>
    </row>
    <row r="53" spans="8:10" ht="15.75" customHeight="1">
      <c r="H53" s="361" t="e">
        <f t="shared" si="3"/>
        <v>#N/A</v>
      </c>
      <c r="I53" s="361">
        <f t="shared" si="4"/>
        <v>0</v>
      </c>
      <c r="J53" s="361" t="e">
        <f t="shared" si="5"/>
        <v>#N/A</v>
      </c>
    </row>
    <row r="54" spans="8:10" ht="15.75" customHeight="1">
      <c r="H54" s="361" t="e">
        <f t="shared" si="3"/>
        <v>#N/A</v>
      </c>
      <c r="I54" s="361">
        <f t="shared" si="4"/>
        <v>0</v>
      </c>
      <c r="J54" s="361" t="e">
        <f t="shared" si="5"/>
        <v>#N/A</v>
      </c>
    </row>
    <row r="55" spans="8:10" ht="15.75" customHeight="1">
      <c r="H55" s="361" t="e">
        <f t="shared" si="3"/>
        <v>#N/A</v>
      </c>
      <c r="I55" s="361">
        <f t="shared" si="4"/>
        <v>0</v>
      </c>
      <c r="J55" s="361" t="e">
        <f t="shared" si="5"/>
        <v>#N/A</v>
      </c>
    </row>
    <row r="56" spans="8:10" ht="15.75" customHeight="1">
      <c r="H56" s="361" t="e">
        <f t="shared" si="3"/>
        <v>#N/A</v>
      </c>
      <c r="I56" s="361">
        <f t="shared" si="4"/>
        <v>0</v>
      </c>
      <c r="J56" s="361" t="e">
        <f t="shared" si="5"/>
        <v>#N/A</v>
      </c>
    </row>
    <row r="57" spans="8:10" ht="15.75" customHeight="1">
      <c r="H57" s="361" t="e">
        <f t="shared" si="3"/>
        <v>#N/A</v>
      </c>
      <c r="I57" s="361">
        <f t="shared" si="4"/>
        <v>0</v>
      </c>
      <c r="J57" s="361" t="e">
        <f t="shared" si="5"/>
        <v>#N/A</v>
      </c>
    </row>
    <row r="58" spans="8:10" ht="15.75" customHeight="1">
      <c r="H58" s="361" t="e">
        <f t="shared" si="3"/>
        <v>#N/A</v>
      </c>
      <c r="I58" s="361">
        <f t="shared" si="4"/>
        <v>0</v>
      </c>
      <c r="J58" s="361" t="e">
        <f t="shared" si="5"/>
        <v>#N/A</v>
      </c>
    </row>
    <row r="59" spans="8:10" ht="15.75" customHeight="1">
      <c r="H59" s="361" t="e">
        <f t="shared" si="3"/>
        <v>#N/A</v>
      </c>
      <c r="I59" s="361">
        <f t="shared" si="4"/>
        <v>0</v>
      </c>
      <c r="J59" s="361" t="e">
        <f t="shared" si="5"/>
        <v>#N/A</v>
      </c>
    </row>
    <row r="60" spans="8:10" ht="15.75" customHeight="1">
      <c r="H60" s="361" t="e">
        <f t="shared" ref="H60:H68" si="6">E27</f>
        <v>#N/A</v>
      </c>
      <c r="I60" s="361">
        <f t="shared" ref="I60:I68" si="7">G27</f>
        <v>0</v>
      </c>
      <c r="J60" s="361" t="e">
        <f t="shared" si="5"/>
        <v>#N/A</v>
      </c>
    </row>
    <row r="61" spans="8:10" ht="15.75" customHeight="1">
      <c r="H61" s="361" t="e">
        <f t="shared" si="6"/>
        <v>#N/A</v>
      </c>
      <c r="I61" s="361">
        <f t="shared" si="7"/>
        <v>0</v>
      </c>
      <c r="J61" s="361" t="e">
        <f t="shared" si="5"/>
        <v>#N/A</v>
      </c>
    </row>
    <row r="62" spans="8:10" ht="15.75" customHeight="1">
      <c r="H62" s="361" t="e">
        <f t="shared" si="6"/>
        <v>#N/A</v>
      </c>
      <c r="I62" s="361">
        <f t="shared" si="7"/>
        <v>0</v>
      </c>
      <c r="J62" s="361" t="e">
        <f t="shared" si="5"/>
        <v>#N/A</v>
      </c>
    </row>
    <row r="63" spans="8:10" ht="15.75" customHeight="1">
      <c r="H63" s="361" t="e">
        <f t="shared" si="6"/>
        <v>#N/A</v>
      </c>
      <c r="I63" s="361">
        <f t="shared" si="7"/>
        <v>0</v>
      </c>
      <c r="J63" s="361" t="e">
        <f t="shared" si="5"/>
        <v>#N/A</v>
      </c>
    </row>
    <row r="64" spans="8:10" ht="15.75" customHeight="1">
      <c r="H64" s="361" t="e">
        <f t="shared" si="6"/>
        <v>#N/A</v>
      </c>
      <c r="I64" s="361">
        <f t="shared" si="7"/>
        <v>0</v>
      </c>
      <c r="J64" s="361" t="e">
        <f t="shared" si="5"/>
        <v>#N/A</v>
      </c>
    </row>
    <row r="65" spans="8:10" ht="15.75" customHeight="1">
      <c r="H65" s="361" t="e">
        <f t="shared" si="6"/>
        <v>#N/A</v>
      </c>
      <c r="I65" s="361">
        <f t="shared" si="7"/>
        <v>0</v>
      </c>
      <c r="J65" s="361" t="e">
        <f t="shared" si="5"/>
        <v>#N/A</v>
      </c>
    </row>
    <row r="66" spans="8:10" ht="15.75" customHeight="1">
      <c r="H66" s="361" t="e">
        <f t="shared" si="6"/>
        <v>#N/A</v>
      </c>
      <c r="I66" s="361">
        <f t="shared" si="7"/>
        <v>0</v>
      </c>
      <c r="J66" s="361" t="e">
        <f t="shared" si="5"/>
        <v>#N/A</v>
      </c>
    </row>
    <row r="67" spans="8:10" ht="15.75" customHeight="1">
      <c r="H67" s="361" t="e">
        <f t="shared" si="6"/>
        <v>#N/A</v>
      </c>
      <c r="I67" s="361">
        <f t="shared" si="7"/>
        <v>0</v>
      </c>
      <c r="J67" s="361" t="e">
        <f t="shared" si="5"/>
        <v>#N/A</v>
      </c>
    </row>
    <row r="68" spans="8:10" ht="15.75" customHeight="1">
      <c r="H68" s="361" t="e">
        <f t="shared" si="6"/>
        <v>#N/A</v>
      </c>
      <c r="I68" s="361">
        <f t="shared" si="7"/>
        <v>0</v>
      </c>
      <c r="J68" s="361" t="e">
        <f t="shared" si="5"/>
        <v>#N/A</v>
      </c>
    </row>
  </sheetData>
  <sheetProtection selectLockedCells="1"/>
  <mergeCells count="3">
    <mergeCell ref="A1:C1"/>
    <mergeCell ref="F1:G1"/>
    <mergeCell ref="D1:E1"/>
  </mergeCells>
  <phoneticPr fontId="0" type="noConversion"/>
  <conditionalFormatting sqref="B2:E65536 F2:G65536">
    <cfRule type="cellIs" dxfId="132" priority="9" stopIfTrue="1" operator="equal">
      <formula>0</formula>
    </cfRule>
  </conditionalFormatting>
  <conditionalFormatting sqref="B3:G35">
    <cfRule type="containsErrors" dxfId="131" priority="8" stopIfTrue="1">
      <formula>ISERROR(B3)</formula>
    </cfRule>
  </conditionalFormatting>
  <conditionalFormatting sqref="D3:D35 G3:G35">
    <cfRule type="duplicateValues" dxfId="130" priority="1"/>
  </conditionalFormatting>
  <pageMargins left="0.44" right="0.27559055118110237" top="0.43307086614173229" bottom="0.27559055118110237" header="0.27559055118110237" footer="0.23622047244094491"/>
  <pageSetup paperSize="9" orientation="portrait" errors="blank" r:id="rId1"/>
</worksheet>
</file>

<file path=xl/worksheets/sheet6.xml><?xml version="1.0" encoding="utf-8"?>
<worksheet xmlns="http://schemas.openxmlformats.org/spreadsheetml/2006/main" xmlns:r="http://schemas.openxmlformats.org/officeDocument/2006/relationships">
  <sheetPr codeName="Sheet4"/>
  <dimension ref="A1:AU132"/>
  <sheetViews>
    <sheetView topLeftCell="A28" zoomScaleSheetLayoutView="80" workbookViewId="0">
      <selection activeCell="AA43" sqref="Y43:AA44"/>
    </sheetView>
  </sheetViews>
  <sheetFormatPr defaultRowHeight="16.5"/>
  <cols>
    <col min="1" max="1" width="2.28515625" style="347" customWidth="1"/>
    <col min="2" max="2" width="1.85546875" style="348" customWidth="1"/>
    <col min="3" max="6" width="2.85546875" style="331" customWidth="1"/>
    <col min="7" max="9" width="2.85546875" style="349" customWidth="1"/>
    <col min="10" max="37" width="2.7109375" style="336" customWidth="1"/>
    <col min="38" max="38" width="0.85546875" style="336" customWidth="1"/>
    <col min="39" max="39" width="4" style="345" customWidth="1"/>
    <col min="40" max="47" width="9.140625" style="345"/>
    <col min="48" max="16384" width="9.140625" style="346"/>
  </cols>
  <sheetData>
    <row r="1" spans="1:39" ht="18.75" customHeight="1" thickBot="1">
      <c r="A1" s="335" t="str">
        <f>info!C3</f>
        <v>Pojedinačno prvenstvo RSTSN</v>
      </c>
      <c r="B1" s="339"/>
      <c r="C1" s="340"/>
      <c r="D1" s="341"/>
      <c r="E1" s="341"/>
      <c r="F1" s="341"/>
      <c r="G1" s="342"/>
      <c r="H1" s="343"/>
      <c r="I1" s="343"/>
      <c r="J1" s="341"/>
      <c r="K1" s="341"/>
      <c r="L1" s="341"/>
      <c r="M1" s="341"/>
      <c r="N1" s="341"/>
      <c r="O1" s="341"/>
      <c r="P1" s="334"/>
      <c r="Q1" s="334"/>
      <c r="R1" s="335"/>
      <c r="S1" s="335"/>
      <c r="T1" s="335"/>
      <c r="U1" s="335"/>
      <c r="V1" s="335"/>
      <c r="W1" s="335"/>
      <c r="X1" s="335"/>
      <c r="Y1" s="335"/>
      <c r="Z1" s="335"/>
      <c r="AA1" s="335"/>
      <c r="AB1" s="335"/>
      <c r="AC1" s="335"/>
      <c r="AD1" s="335"/>
      <c r="AE1" s="335"/>
      <c r="AF1" s="335"/>
      <c r="AG1" s="335"/>
      <c r="AH1" s="335"/>
      <c r="AI1" s="335"/>
      <c r="AJ1" s="344"/>
      <c r="AK1" s="335"/>
      <c r="AL1" s="344" t="str">
        <f>info!C4</f>
        <v>Mini kadetkinje</v>
      </c>
    </row>
    <row r="2" spans="1:39" ht="13.5" customHeight="1" thickTop="1">
      <c r="AM2" s="350"/>
    </row>
    <row r="3" spans="1:39" ht="16.5" customHeight="1">
      <c r="A3" s="542">
        <v>1</v>
      </c>
      <c r="B3" s="542">
        <v>1</v>
      </c>
      <c r="C3" s="617" t="str">
        <f>IF(ISNA(MATCH(A3,spisak!$E$4:$E$151,0)),IF(ISNA(MATCH(A3,plasman!$I$3:$I$68,0)),"bye",INDEX(plasman!$H$3:$H$68,MATCH(A3,plasman!$I$3:$I$68,0))),INDEX(spisak!$B$4:$B$151,MATCH(A3,spisak!$E$4:$E$151,0)))</f>
        <v>bye</v>
      </c>
      <c r="D3" s="617"/>
      <c r="E3" s="617"/>
      <c r="F3" s="617"/>
      <c r="G3" s="619" t="str">
        <f>IF(ISNA(MATCH(C3,spisak!$B$4:$B$151,0)),"",INDEX(spisak!$C$4:$C$151,MATCH(C3,spisak!$B$4:$B$151,0)))</f>
        <v/>
      </c>
      <c r="H3" s="619"/>
      <c r="I3" s="619"/>
      <c r="J3" s="591" t="str">
        <f>partije!$S$200</f>
        <v>bye</v>
      </c>
      <c r="K3" s="591"/>
      <c r="L3" s="591"/>
      <c r="M3" s="591"/>
      <c r="N3" s="591"/>
      <c r="O3" s="594" t="str">
        <f>IF(ISBLANK(partije!J200),"",IF(partije!J200&gt;partije!K200,partije!J200,partije!K200))</f>
        <v/>
      </c>
      <c r="P3" s="591" t="str">
        <f>IF(ISBLANK(partije!J200),"",IF(partije!J200&gt;partije!K200,partije!K200,partije!J200))</f>
        <v/>
      </c>
      <c r="Q3" s="281"/>
      <c r="R3" s="281"/>
      <c r="S3" s="281"/>
      <c r="T3" s="281"/>
      <c r="U3" s="281"/>
      <c r="V3" s="644" t="s">
        <v>137</v>
      </c>
      <c r="W3" s="644"/>
      <c r="X3" s="644"/>
      <c r="Y3" s="593" t="str">
        <f>IF(AE99="bye","",AE34)</f>
        <v/>
      </c>
      <c r="Z3" s="593"/>
      <c r="AA3" s="593"/>
      <c r="AB3" s="593"/>
      <c r="AC3" s="593"/>
      <c r="AD3" s="593"/>
      <c r="AE3" s="591" t="str">
        <f>IF(AE99="bye","",partije!S262)</f>
        <v/>
      </c>
      <c r="AF3" s="591"/>
      <c r="AG3" s="591"/>
      <c r="AH3" s="591"/>
      <c r="AI3" s="591"/>
      <c r="AJ3" s="623" t="str">
        <f>IF(ISBLANK(partije!J262),"",IF(partije!J262&gt;partije!K262,partije!J262,partije!K262))</f>
        <v/>
      </c>
      <c r="AK3" s="624" t="str">
        <f>IF(ISBLANK(partije!J262),"",IF(partije!J262&gt;partije!K262,partije!K262,partije!J262))</f>
        <v/>
      </c>
      <c r="AL3" s="282"/>
      <c r="AM3" s="351"/>
    </row>
    <row r="4" spans="1:39" ht="12" customHeight="1">
      <c r="A4" s="622">
        <v>2</v>
      </c>
      <c r="B4" s="622"/>
      <c r="C4" s="616" t="str">
        <f>IF(ISNA(MATCH(A4,spisak!$E$4:$E$151,0)),IF(ISNA(MATCH(A4,plasman!$I$3:$I$68,0)),"bye",INDEX(plasman!$H$3:$H$68,MATCH(A4,plasman!$I$3:$I$68,0))),INDEX(spisak!$B$4:$B$151,MATCH(A4,spisak!$E$4:$E$151,0)))</f>
        <v>bye</v>
      </c>
      <c r="D4" s="616"/>
      <c r="E4" s="616"/>
      <c r="F4" s="616"/>
      <c r="G4" s="618" t="str">
        <f>IF(ISNA(MATCH(C4,spisak!$B$4:$B$151,0)),"",INDEX(spisak!$C$4:$C$151,MATCH(C4,spisak!$B$4:$B$151,0)))</f>
        <v/>
      </c>
      <c r="H4" s="618"/>
      <c r="I4" s="620"/>
      <c r="J4" s="591"/>
      <c r="K4" s="591"/>
      <c r="L4" s="591"/>
      <c r="M4" s="591"/>
      <c r="N4" s="591"/>
      <c r="O4" s="594"/>
      <c r="P4" s="591"/>
      <c r="Q4" s="281"/>
      <c r="R4" s="281"/>
      <c r="S4" s="281"/>
      <c r="T4" s="281"/>
      <c r="U4" s="281"/>
      <c r="V4" s="281"/>
      <c r="W4" s="281"/>
      <c r="X4" s="281"/>
      <c r="Y4" s="642" t="str">
        <f>IF(AE99="bye","",AE99)</f>
        <v/>
      </c>
      <c r="Z4" s="642"/>
      <c r="AA4" s="642"/>
      <c r="AB4" s="642"/>
      <c r="AC4" s="642"/>
      <c r="AD4" s="643"/>
      <c r="AE4" s="593"/>
      <c r="AF4" s="593"/>
      <c r="AG4" s="593"/>
      <c r="AH4" s="593"/>
      <c r="AI4" s="593"/>
      <c r="AJ4" s="602"/>
      <c r="AK4" s="599"/>
      <c r="AL4" s="282"/>
      <c r="AM4" s="351"/>
    </row>
    <row r="5" spans="1:39" ht="12" customHeight="1">
      <c r="A5" s="622"/>
      <c r="B5" s="622"/>
      <c r="C5" s="617">
        <f>IF(ISNA(MATCH(A5,spisak!$E$4:$E$151,0)),IF(ISNA(MATCH(A5,plasman!$I$3:$I$68,0)),"bye",INDEX(plasman!$H$3:$H$68,MATCH(A5,plasman!$I$3:$I$68,0))),INDEX(spisak!$B$4:$B$151,MATCH(A5,spisak!$E$4:$E$151,0)))</f>
        <v>0</v>
      </c>
      <c r="D5" s="617"/>
      <c r="E5" s="617"/>
      <c r="F5" s="617"/>
      <c r="G5" s="619" t="str">
        <f>IF(ISNA(MATCH(C5,spisak!$B$4:$B$151,0)),"",INDEX(spisak!$C$4:$C$151,MATCH(C5,spisak!$B$4:$B$151,0)))</f>
        <v/>
      </c>
      <c r="H5" s="619"/>
      <c r="I5" s="621"/>
      <c r="J5" s="612" t="str">
        <f>IF(ISBLANK(partije!L200),"",partije!L200)</f>
        <v/>
      </c>
      <c r="K5" s="612" t="str">
        <f>IF(ISBLANK(partije!M200),"",partije!M200)</f>
        <v/>
      </c>
      <c r="L5" s="612" t="str">
        <f>IF(ISBLANK(partije!N200),"",partije!N200)</f>
        <v/>
      </c>
      <c r="M5" s="612" t="str">
        <f>IF(ISBLANK(partije!O200),"",partije!O200)</f>
        <v/>
      </c>
      <c r="N5" s="612" t="str">
        <f>IF(ISBLANK(partije!P200),"",partije!P200)</f>
        <v/>
      </c>
      <c r="O5" s="612" t="str">
        <f>IF(ISBLANK(partije!Q200),"",partije!Q200)</f>
        <v/>
      </c>
      <c r="P5" s="614" t="str">
        <f>IF(ISBLANK(partije!R200),"",partije!R200)</f>
        <v/>
      </c>
      <c r="Q5" s="590" t="str">
        <f>partije!$S$216</f>
        <v>bye</v>
      </c>
      <c r="R5" s="591"/>
      <c r="S5" s="591"/>
      <c r="T5" s="591"/>
      <c r="U5" s="591"/>
      <c r="V5" s="594"/>
      <c r="W5" s="591"/>
      <c r="X5" s="281"/>
      <c r="Y5" s="593"/>
      <c r="Z5" s="593"/>
      <c r="AA5" s="593"/>
      <c r="AB5" s="593"/>
      <c r="AC5" s="593"/>
      <c r="AD5" s="589"/>
      <c r="AE5" s="587" t="str">
        <f>IF(ISBLANK(partije!L262),"",partije!L262)</f>
        <v/>
      </c>
      <c r="AF5" s="587" t="str">
        <f>IF(ISBLANK(partije!M262),"",partije!M262)</f>
        <v/>
      </c>
      <c r="AG5" s="587" t="str">
        <f>IF(ISBLANK(partije!N262),"",partije!N262)</f>
        <v/>
      </c>
      <c r="AH5" s="587" t="str">
        <f>IF(ISBLANK(partije!O262),"",partije!O262)</f>
        <v/>
      </c>
      <c r="AI5" s="587" t="str">
        <f>IF(ISBLANK(partije!P262),"",partije!P262)</f>
        <v/>
      </c>
      <c r="AJ5" s="587" t="str">
        <f>IF(ISBLANK(partije!Q262),"",partije!Q262)</f>
        <v/>
      </c>
      <c r="AK5" s="600" t="str">
        <f>IF(ISBLANK(partije!R262),"",partije!R262)</f>
        <v/>
      </c>
      <c r="AL5" s="282"/>
      <c r="AM5" s="351"/>
    </row>
    <row r="6" spans="1:39" ht="12" customHeight="1">
      <c r="A6" s="622">
        <v>3</v>
      </c>
      <c r="B6" s="622"/>
      <c r="C6" s="616" t="str">
        <f>IF(ISNA(MATCH(A6,spisak!$E$4:$E$151,0)),IF(ISNA(MATCH(A6,plasman!$I$3:$I$68,0)),"bye",INDEX(plasman!$H$3:$H$68,MATCH(A6,plasman!$I$3:$I$68,0))),INDEX(spisak!$B$4:$B$151,MATCH(A6,spisak!$E$4:$E$151,0)))</f>
        <v>bye</v>
      </c>
      <c r="D6" s="616"/>
      <c r="E6" s="616"/>
      <c r="F6" s="616"/>
      <c r="G6" s="618" t="str">
        <f>IF(ISNA(MATCH(C6,spisak!$B$4:$B$151,0)),"",INDEX(spisak!$C$4:$C$151,MATCH(C6,spisak!$B$4:$B$151,0)))</f>
        <v/>
      </c>
      <c r="H6" s="618"/>
      <c r="I6" s="618"/>
      <c r="J6" s="613"/>
      <c r="K6" s="613"/>
      <c r="L6" s="613"/>
      <c r="M6" s="613"/>
      <c r="N6" s="613"/>
      <c r="O6" s="613"/>
      <c r="P6" s="615"/>
      <c r="Q6" s="592"/>
      <c r="R6" s="593"/>
      <c r="S6" s="593"/>
      <c r="T6" s="593"/>
      <c r="U6" s="593"/>
      <c r="V6" s="595"/>
      <c r="W6" s="593"/>
      <c r="X6" s="281"/>
      <c r="Y6" s="281"/>
      <c r="Z6" s="281"/>
      <c r="AA6" s="281"/>
      <c r="AB6" s="281"/>
      <c r="AC6" s="281"/>
      <c r="AD6" s="281"/>
      <c r="AE6" s="587"/>
      <c r="AF6" s="587"/>
      <c r="AG6" s="587"/>
      <c r="AH6" s="587"/>
      <c r="AI6" s="587"/>
      <c r="AJ6" s="587"/>
      <c r="AK6" s="587"/>
      <c r="AL6" s="282"/>
      <c r="AM6" s="351"/>
    </row>
    <row r="7" spans="1:39" ht="12" customHeight="1">
      <c r="A7" s="622"/>
      <c r="B7" s="622"/>
      <c r="C7" s="617">
        <f>IF(ISNA(MATCH(A7,spisak!$E$4:$E$151,0)),IF(ISNA(MATCH(A7,plasman!$I$3:$I$68,0)),"bye",INDEX(plasman!$H$3:$H$68,MATCH(A7,plasman!$I$3:$I$68,0))),INDEX(spisak!$B$4:$B$151,MATCH(A7,spisak!$E$4:$E$151,0)))</f>
        <v>0</v>
      </c>
      <c r="D7" s="617"/>
      <c r="E7" s="617"/>
      <c r="F7" s="617"/>
      <c r="G7" s="619" t="str">
        <f>IF(ISNA(MATCH(C7,spisak!$B$4:$B$151,0)),"",INDEX(spisak!$C$4:$C$151,MATCH(C7,spisak!$B$4:$B$151,0)))</f>
        <v/>
      </c>
      <c r="H7" s="619"/>
      <c r="I7" s="619"/>
      <c r="J7" s="591" t="str">
        <f>partije!S201</f>
        <v>bye</v>
      </c>
      <c r="K7" s="591"/>
      <c r="L7" s="591"/>
      <c r="M7" s="591"/>
      <c r="N7" s="591"/>
      <c r="O7" s="594" t="str">
        <f>IF(ISBLANK(partije!J201),"",IF(partije!J201&gt;partije!K201,partije!J201,partije!K201))</f>
        <v/>
      </c>
      <c r="P7" s="588" t="str">
        <f>IF(ISBLANK(partije!J201),"",IF(partije!J201&gt;partije!K201,partije!K201,partije!J201))</f>
        <v/>
      </c>
      <c r="Q7" s="587"/>
      <c r="R7" s="587"/>
      <c r="S7" s="587"/>
      <c r="T7" s="587" t="str">
        <f>IF(ISBLANK(partije!O216),"",partije!O216)</f>
        <v/>
      </c>
      <c r="U7" s="587" t="str">
        <f>IF(ISBLANK(partije!P216),"",partije!P216)</f>
        <v/>
      </c>
      <c r="V7" s="587" t="str">
        <f>IF(ISBLANK(partije!Q216),"",partije!Q216)</f>
        <v/>
      </c>
      <c r="W7" s="596" t="str">
        <f>IF(ISBLANK(partije!R216),"",partije!R216)</f>
        <v/>
      </c>
      <c r="X7" s="281"/>
      <c r="Y7" s="281"/>
      <c r="Z7" s="281"/>
      <c r="AA7" s="281"/>
      <c r="AB7" s="281"/>
      <c r="AC7" s="281"/>
      <c r="AD7" s="281"/>
      <c r="AE7" s="281"/>
      <c r="AF7" s="281"/>
      <c r="AG7" s="281"/>
      <c r="AH7" s="281"/>
      <c r="AI7" s="281"/>
      <c r="AJ7" s="282"/>
      <c r="AK7" s="282"/>
      <c r="AL7" s="282"/>
      <c r="AM7" s="351"/>
    </row>
    <row r="8" spans="1:39" ht="12" customHeight="1">
      <c r="A8" s="622">
        <v>4</v>
      </c>
      <c r="B8" s="622">
        <v>16</v>
      </c>
      <c r="C8" s="616" t="str">
        <f>IF(ISNA(MATCH(A8,spisak!$E$4:$E$151,0)),IF(ISNA(MATCH(A8,plasman!$I$3:$I$68,0)),"bye",INDEX(plasman!$H$3:$H$68,MATCH(A8,plasman!$I$3:$I$68,0))),INDEX(spisak!$B$4:$B$151,MATCH(A8,spisak!$E$4:$E$151,0)))</f>
        <v>bye</v>
      </c>
      <c r="D8" s="616"/>
      <c r="E8" s="616"/>
      <c r="F8" s="616"/>
      <c r="G8" s="618" t="str">
        <f>IF(ISNA(MATCH(C8,spisak!$B$4:$B$151,0)),"",INDEX(spisak!$C$4:$C$151,MATCH(C8,spisak!$B$4:$B$151,0)))</f>
        <v/>
      </c>
      <c r="H8" s="618"/>
      <c r="I8" s="620"/>
      <c r="J8" s="593"/>
      <c r="K8" s="593"/>
      <c r="L8" s="593"/>
      <c r="M8" s="593"/>
      <c r="N8" s="593"/>
      <c r="O8" s="595"/>
      <c r="P8" s="589"/>
      <c r="Q8" s="587"/>
      <c r="R8" s="587"/>
      <c r="S8" s="587"/>
      <c r="T8" s="587"/>
      <c r="U8" s="587"/>
      <c r="V8" s="587"/>
      <c r="W8" s="597"/>
      <c r="X8" s="281"/>
      <c r="Y8" s="281"/>
      <c r="Z8" s="281"/>
      <c r="AA8" s="281"/>
      <c r="AB8" s="281"/>
      <c r="AC8" s="281"/>
      <c r="AD8" s="281"/>
      <c r="AE8" s="281"/>
      <c r="AF8" s="281"/>
      <c r="AG8" s="283"/>
      <c r="AH8" s="281"/>
      <c r="AI8" s="281"/>
      <c r="AJ8" s="282"/>
      <c r="AK8" s="282"/>
      <c r="AL8" s="282"/>
      <c r="AM8" s="351"/>
    </row>
    <row r="9" spans="1:39" ht="12" customHeight="1">
      <c r="A9" s="622"/>
      <c r="B9" s="622">
        <v>16</v>
      </c>
      <c r="C9" s="617">
        <f>IF(ISNA(MATCH(A9,spisak!$E$4:$E$151,0)),IF(ISNA(MATCH(A9,plasman!$I$3:$I$68,0)),"bye",INDEX(plasman!$H$3:$H$68,MATCH(A9,plasman!$I$3:$I$68,0))),INDEX(spisak!$B$4:$B$151,MATCH(A9,spisak!$E$4:$E$151,0)))</f>
        <v>0</v>
      </c>
      <c r="D9" s="617"/>
      <c r="E9" s="617"/>
      <c r="F9" s="617"/>
      <c r="G9" s="619" t="str">
        <f>IF(ISNA(MATCH(C9,spisak!$B$4:$B$151,0)),"",INDEX(spisak!$C$4:$C$151,MATCH(C9,spisak!$B$4:$B$151,0)))</f>
        <v/>
      </c>
      <c r="H9" s="619"/>
      <c r="I9" s="621"/>
      <c r="J9" s="608" t="str">
        <f>IF(ISBLANK(partije!L201),"",partije!L201)</f>
        <v/>
      </c>
      <c r="K9" s="608" t="str">
        <f>IF(ISBLANK(partije!M201),"",partije!M201)</f>
        <v/>
      </c>
      <c r="L9" s="608" t="str">
        <f>IF(ISBLANK(partije!N201),"",partije!N201)</f>
        <v/>
      </c>
      <c r="M9" s="608" t="str">
        <f>IF(ISBLANK(partije!O201),"",partije!O201)</f>
        <v/>
      </c>
      <c r="N9" s="608" t="str">
        <f>IF(ISBLANK(partije!P201),"",partije!P201)</f>
        <v/>
      </c>
      <c r="O9" s="608" t="str">
        <f>IF(ISBLANK(partije!Q201),"",partije!Q201)</f>
        <v/>
      </c>
      <c r="P9" s="608" t="str">
        <f>IF(ISBLANK(partije!R201),"",partije!R201)</f>
        <v/>
      </c>
      <c r="Q9" s="281"/>
      <c r="R9" s="281"/>
      <c r="S9" s="281"/>
      <c r="T9" s="281"/>
      <c r="U9" s="281"/>
      <c r="V9" s="538"/>
      <c r="W9" s="544"/>
      <c r="X9" s="590" t="str">
        <f>partije!$S$224</f>
        <v>bye</v>
      </c>
      <c r="Y9" s="591"/>
      <c r="Z9" s="591"/>
      <c r="AA9" s="591"/>
      <c r="AB9" s="591"/>
      <c r="AC9" s="594"/>
      <c r="AD9" s="591"/>
      <c r="AE9" s="281"/>
      <c r="AF9" s="281"/>
      <c r="AG9" s="281"/>
      <c r="AH9" s="281"/>
      <c r="AI9" s="281"/>
      <c r="AJ9" s="282"/>
      <c r="AK9" s="282"/>
      <c r="AL9" s="282"/>
      <c r="AM9" s="351"/>
    </row>
    <row r="10" spans="1:39" ht="12" customHeight="1">
      <c r="A10" s="622">
        <v>5</v>
      </c>
      <c r="B10" s="622">
        <v>9</v>
      </c>
      <c r="C10" s="616" t="str">
        <f>IF(ISNA(MATCH(A10,spisak!$E$4:$E$151,0)),IF(ISNA(MATCH(A10,plasman!$I$3:$I$68,0)),"bye",INDEX(plasman!$H$3:$H$68,MATCH(A10,plasman!$I$3:$I$68,0))),INDEX(spisak!$B$4:$B$151,MATCH(A10,spisak!$E$4:$E$151,0)))</f>
        <v>bye</v>
      </c>
      <c r="D10" s="616"/>
      <c r="E10" s="616"/>
      <c r="F10" s="616"/>
      <c r="G10" s="618" t="str">
        <f>IF(ISNA(MATCH(C10,spisak!$B$4:$B$151,0)),"",INDEX(spisak!$C$4:$C$151,MATCH(C10,spisak!$B$4:$B$151,0)))</f>
        <v/>
      </c>
      <c r="H10" s="618"/>
      <c r="I10" s="618"/>
      <c r="J10" s="608"/>
      <c r="K10" s="608"/>
      <c r="L10" s="608"/>
      <c r="M10" s="608"/>
      <c r="N10" s="608"/>
      <c r="O10" s="608"/>
      <c r="P10" s="608"/>
      <c r="Q10" s="281"/>
      <c r="R10" s="281"/>
      <c r="S10" s="281"/>
      <c r="T10" s="281"/>
      <c r="U10" s="281"/>
      <c r="V10" s="538"/>
      <c r="W10" s="544"/>
      <c r="X10" s="592"/>
      <c r="Y10" s="593"/>
      <c r="Z10" s="593"/>
      <c r="AA10" s="593"/>
      <c r="AB10" s="593"/>
      <c r="AC10" s="595"/>
      <c r="AD10" s="593"/>
      <c r="AE10" s="281"/>
      <c r="AF10" s="281"/>
      <c r="AG10" s="281"/>
      <c r="AH10" s="281"/>
      <c r="AI10" s="281"/>
      <c r="AJ10" s="282"/>
      <c r="AK10" s="282"/>
      <c r="AL10" s="282"/>
      <c r="AM10" s="351"/>
    </row>
    <row r="11" spans="1:39" ht="12" customHeight="1">
      <c r="A11" s="622"/>
      <c r="B11" s="622">
        <v>9</v>
      </c>
      <c r="C11" s="617">
        <f>IF(ISNA(MATCH(A11,spisak!$E$4:$E$151,0)),IF(ISNA(MATCH(A11,plasman!$I$3:$I$68,0)),"bye",INDEX(plasman!$H$3:$H$68,MATCH(A11,plasman!$I$3:$I$68,0))),INDEX(spisak!$B$4:$B$151,MATCH(A11,spisak!$E$4:$E$151,0)))</f>
        <v>0</v>
      </c>
      <c r="D11" s="617"/>
      <c r="E11" s="617"/>
      <c r="F11" s="617"/>
      <c r="G11" s="619" t="str">
        <f>IF(ISNA(MATCH(C11,spisak!$B$4:$B$151,0)),"",INDEX(spisak!$C$4:$C$151,MATCH(C11,spisak!$B$4:$B$151,0)))</f>
        <v/>
      </c>
      <c r="H11" s="619"/>
      <c r="I11" s="619"/>
      <c r="J11" s="591" t="str">
        <f>partije!S202</f>
        <v>bye</v>
      </c>
      <c r="K11" s="591"/>
      <c r="L11" s="591"/>
      <c r="M11" s="591"/>
      <c r="N11" s="591"/>
      <c r="O11" s="594" t="str">
        <f>IF(ISBLANK(partije!J202),"",IF(partije!J202&gt;partije!K202,partije!J202,partije!K202))</f>
        <v/>
      </c>
      <c r="P11" s="591" t="str">
        <f>IF(ISBLANK(partije!J202),"",IF(partije!J202&gt;partije!K202,partije!K202,partije!J202))</f>
        <v/>
      </c>
      <c r="Q11" s="281"/>
      <c r="R11" s="281"/>
      <c r="S11" s="281"/>
      <c r="T11" s="281"/>
      <c r="U11" s="281"/>
      <c r="V11" s="538"/>
      <c r="W11" s="544"/>
      <c r="X11" s="587"/>
      <c r="Y11" s="587"/>
      <c r="Z11" s="587"/>
      <c r="AA11" s="587"/>
      <c r="AB11" s="587" t="str">
        <f>IF(ISBLANK(partije!P224),"",partije!P224)</f>
        <v/>
      </c>
      <c r="AC11" s="587" t="str">
        <f>IF(ISBLANK(partije!Q224),"",partije!Q224)</f>
        <v/>
      </c>
      <c r="AD11" s="596" t="str">
        <f>IF(ISBLANK(partije!R224),"",partije!R224)</f>
        <v/>
      </c>
      <c r="AE11" s="281"/>
      <c r="AF11" s="281"/>
      <c r="AG11" s="281"/>
      <c r="AH11" s="281"/>
      <c r="AI11" s="281"/>
      <c r="AJ11" s="282"/>
      <c r="AK11" s="282"/>
      <c r="AL11" s="282"/>
      <c r="AM11" s="351"/>
    </row>
    <row r="12" spans="1:39" ht="12" customHeight="1">
      <c r="A12" s="622">
        <v>6</v>
      </c>
      <c r="B12" s="622"/>
      <c r="C12" s="616" t="str">
        <f>IF(ISNA(MATCH(A12,spisak!$E$4:$E$151,0)),IF(ISNA(MATCH(A12,plasman!$I$3:$I$68,0)),"bye",INDEX(plasman!$H$3:$H$68,MATCH(A12,plasman!$I$3:$I$68,0))),INDEX(spisak!$B$4:$B$151,MATCH(A12,spisak!$E$4:$E$151,0)))</f>
        <v>bye</v>
      </c>
      <c r="D12" s="616"/>
      <c r="E12" s="616"/>
      <c r="F12" s="616"/>
      <c r="G12" s="618" t="str">
        <f>IF(ISNA(MATCH(C12,spisak!$B$4:$B$151,0)),"",INDEX(spisak!$C$4:$C$151,MATCH(C12,spisak!$B$4:$B$151,0)))</f>
        <v/>
      </c>
      <c r="H12" s="618"/>
      <c r="I12" s="620"/>
      <c r="J12" s="593"/>
      <c r="K12" s="593"/>
      <c r="L12" s="593"/>
      <c r="M12" s="593"/>
      <c r="N12" s="593"/>
      <c r="O12" s="595"/>
      <c r="P12" s="593"/>
      <c r="Q12" s="281"/>
      <c r="R12" s="281"/>
      <c r="S12" s="281"/>
      <c r="T12" s="281"/>
      <c r="U12" s="281"/>
      <c r="V12" s="538"/>
      <c r="W12" s="544"/>
      <c r="X12" s="587"/>
      <c r="Y12" s="587"/>
      <c r="Z12" s="587"/>
      <c r="AA12" s="587"/>
      <c r="AB12" s="587"/>
      <c r="AC12" s="587"/>
      <c r="AD12" s="597"/>
      <c r="AE12" s="281"/>
      <c r="AF12" s="281"/>
      <c r="AG12" s="281"/>
      <c r="AH12" s="281"/>
      <c r="AI12" s="281"/>
      <c r="AJ12" s="282"/>
      <c r="AK12" s="282"/>
      <c r="AL12" s="282"/>
      <c r="AM12" s="351"/>
    </row>
    <row r="13" spans="1:39" ht="12" customHeight="1">
      <c r="A13" s="622"/>
      <c r="B13" s="622"/>
      <c r="C13" s="617">
        <f>IF(ISNA(MATCH(A13,spisak!$E$4:$E$151,0)),IF(ISNA(MATCH(A13,plasman!$I$3:$I$68,0)),"bye",INDEX(plasman!$H$3:$H$68,MATCH(A13,plasman!$I$3:$I$68,0))),INDEX(spisak!$B$4:$B$151,MATCH(A13,spisak!$E$4:$E$151,0)))</f>
        <v>0</v>
      </c>
      <c r="D13" s="617"/>
      <c r="E13" s="617"/>
      <c r="F13" s="617"/>
      <c r="G13" s="619" t="str">
        <f>IF(ISNA(MATCH(C13,spisak!$B$4:$B$151,0)),"",INDEX(spisak!$C$4:$C$151,MATCH(C13,spisak!$B$4:$B$151,0)))</f>
        <v/>
      </c>
      <c r="H13" s="619"/>
      <c r="I13" s="621"/>
      <c r="J13" s="608" t="str">
        <f>IF(ISBLANK(partije!L202),"",partije!L202)</f>
        <v/>
      </c>
      <c r="K13" s="608" t="str">
        <f>IF(ISBLANK(partije!M202),"",partije!M202)</f>
        <v/>
      </c>
      <c r="L13" s="608" t="str">
        <f>IF(ISBLANK(partije!N202),"",partije!N202)</f>
        <v/>
      </c>
      <c r="M13" s="608" t="str">
        <f>IF(ISBLANK(partije!O202),"",partije!O202)</f>
        <v/>
      </c>
      <c r="N13" s="608" t="str">
        <f>IF(ISBLANK(partije!P202),"",partije!P202)</f>
        <v/>
      </c>
      <c r="O13" s="608" t="str">
        <f>IF(ISBLANK(partije!Q202),"",partije!Q202)</f>
        <v/>
      </c>
      <c r="P13" s="614" t="str">
        <f>IF(ISBLANK(partije!R202),"",partije!R202)</f>
        <v/>
      </c>
      <c r="Q13" s="590" t="str">
        <f>partije!$S$217</f>
        <v>bye</v>
      </c>
      <c r="R13" s="591"/>
      <c r="S13" s="591"/>
      <c r="T13" s="591"/>
      <c r="U13" s="591"/>
      <c r="V13" s="594"/>
      <c r="W13" s="588"/>
      <c r="X13" s="281"/>
      <c r="Y13" s="281"/>
      <c r="Z13" s="281"/>
      <c r="AA13" s="281"/>
      <c r="AB13" s="281"/>
      <c r="AC13" s="538"/>
      <c r="AD13" s="544"/>
      <c r="AE13" s="281"/>
      <c r="AF13" s="281"/>
      <c r="AG13" s="281"/>
      <c r="AH13" s="281"/>
      <c r="AI13" s="281"/>
      <c r="AJ13" s="282"/>
      <c r="AK13" s="282"/>
      <c r="AL13" s="282"/>
      <c r="AM13" s="351"/>
    </row>
    <row r="14" spans="1:39" ht="12" customHeight="1">
      <c r="A14" s="622">
        <v>7</v>
      </c>
      <c r="B14" s="622"/>
      <c r="C14" s="616" t="str">
        <f>IF(ISNA(MATCH(A14,spisak!$E$4:$E$151,0)),IF(ISNA(MATCH(A14,plasman!$I$3:$I$68,0)),"bye",INDEX(plasman!$H$3:$H$68,MATCH(A14,plasman!$I$3:$I$68,0))),INDEX(spisak!$B$4:$B$151,MATCH(A14,spisak!$E$4:$E$151,0)))</f>
        <v>bye</v>
      </c>
      <c r="D14" s="616"/>
      <c r="E14" s="616"/>
      <c r="F14" s="616"/>
      <c r="G14" s="618" t="str">
        <f>IF(ISNA(MATCH(C14,spisak!$B$4:$B$151,0)),"",INDEX(spisak!$C$4:$C$151,MATCH(C14,spisak!$B$4:$B$151,0)))</f>
        <v/>
      </c>
      <c r="H14" s="618"/>
      <c r="I14" s="618"/>
      <c r="J14" s="613"/>
      <c r="K14" s="613"/>
      <c r="L14" s="613"/>
      <c r="M14" s="613"/>
      <c r="N14" s="613"/>
      <c r="O14" s="613"/>
      <c r="P14" s="615"/>
      <c r="Q14" s="592"/>
      <c r="R14" s="593"/>
      <c r="S14" s="593"/>
      <c r="T14" s="593"/>
      <c r="U14" s="593"/>
      <c r="V14" s="595"/>
      <c r="W14" s="589"/>
      <c r="X14" s="281"/>
      <c r="Y14" s="281"/>
      <c r="Z14" s="281"/>
      <c r="AA14" s="281"/>
      <c r="AB14" s="281"/>
      <c r="AC14" s="538"/>
      <c r="AD14" s="544"/>
      <c r="AE14" s="281"/>
      <c r="AF14" s="281"/>
      <c r="AG14" s="281"/>
      <c r="AH14" s="281"/>
      <c r="AI14" s="281"/>
      <c r="AJ14" s="282"/>
      <c r="AK14" s="282"/>
      <c r="AL14" s="282"/>
      <c r="AM14" s="351"/>
    </row>
    <row r="15" spans="1:39" ht="12" customHeight="1">
      <c r="A15" s="622"/>
      <c r="B15" s="622"/>
      <c r="C15" s="617">
        <f>IF(ISNA(MATCH(A15,spisak!$E$4:$E$151,0)),IF(ISNA(MATCH(A15,plasman!$I$3:$I$68,0)),"bye",INDEX(plasman!$H$3:$H$68,MATCH(A15,plasman!$I$3:$I$68,0))),INDEX(spisak!$B$4:$B$151,MATCH(A15,spisak!$E$4:$E$151,0)))</f>
        <v>0</v>
      </c>
      <c r="D15" s="617"/>
      <c r="E15" s="617"/>
      <c r="F15" s="617"/>
      <c r="G15" s="619" t="str">
        <f>IF(ISNA(MATCH(C15,spisak!$B$4:$B$151,0)),"",INDEX(spisak!$C$4:$C$151,MATCH(C15,spisak!$B$4:$B$151,0)))</f>
        <v/>
      </c>
      <c r="H15" s="619"/>
      <c r="I15" s="619"/>
      <c r="J15" s="591" t="str">
        <f>partije!$S$203</f>
        <v>bye</v>
      </c>
      <c r="K15" s="591"/>
      <c r="L15" s="591"/>
      <c r="M15" s="591"/>
      <c r="N15" s="591"/>
      <c r="O15" s="594" t="str">
        <f>IF(ISBLANK(partije!J203),"",IF(partije!J203&gt;partije!K203,partije!J203,partije!K203))</f>
        <v/>
      </c>
      <c r="P15" s="588" t="str">
        <f>IF(ISBLANK(partije!J203),"",IF(partije!J203&gt;partije!K203,partije!K203,partije!J203))</f>
        <v/>
      </c>
      <c r="Q15" s="587"/>
      <c r="R15" s="587"/>
      <c r="S15" s="587"/>
      <c r="T15" s="587" t="str">
        <f>IF(ISBLANK(partije!O217),"",partije!O217)</f>
        <v/>
      </c>
      <c r="U15" s="587" t="str">
        <f>IF(ISBLANK(partije!P217),"",partije!P217)</f>
        <v/>
      </c>
      <c r="V15" s="587" t="str">
        <f>IF(ISBLANK(partije!Q217),"",partije!Q217)</f>
        <v/>
      </c>
      <c r="W15" s="587" t="str">
        <f>IF(ISBLANK(partije!R217),"",partije!R217)</f>
        <v/>
      </c>
      <c r="X15" s="281"/>
      <c r="Y15" s="281"/>
      <c r="Z15" s="281"/>
      <c r="AA15" s="281"/>
      <c r="AB15" s="281"/>
      <c r="AC15" s="538"/>
      <c r="AD15" s="544"/>
      <c r="AE15" s="281"/>
      <c r="AF15" s="281"/>
      <c r="AG15" s="281"/>
      <c r="AH15" s="281"/>
      <c r="AI15" s="281"/>
      <c r="AJ15" s="282"/>
      <c r="AK15" s="282"/>
      <c r="AL15" s="282"/>
      <c r="AM15" s="351"/>
    </row>
    <row r="16" spans="1:39" ht="12" customHeight="1">
      <c r="A16" s="622">
        <v>8</v>
      </c>
      <c r="B16" s="622">
        <v>8</v>
      </c>
      <c r="C16" s="616" t="str">
        <f>IF(ISNA(MATCH(A16,spisak!$E$4:$E$151,0)),IF(ISNA(MATCH(A16,plasman!$I$3:$I$68,0)),"bye",INDEX(plasman!$H$3:$H$68,MATCH(A16,plasman!$I$3:$I$68,0))),INDEX(spisak!$B$4:$B$151,MATCH(A16,spisak!$E$4:$E$151,0)))</f>
        <v>bye</v>
      </c>
      <c r="D16" s="616"/>
      <c r="E16" s="616"/>
      <c r="F16" s="616"/>
      <c r="G16" s="618" t="str">
        <f>IF(ISNA(MATCH(C16,spisak!$B$4:$B$151,0)),"",INDEX(spisak!$C$4:$C$151,MATCH(C16,spisak!$B$4:$B$151,0)))</f>
        <v/>
      </c>
      <c r="H16" s="618"/>
      <c r="I16" s="620"/>
      <c r="J16" s="593"/>
      <c r="K16" s="593"/>
      <c r="L16" s="593"/>
      <c r="M16" s="593"/>
      <c r="N16" s="593"/>
      <c r="O16" s="595"/>
      <c r="P16" s="589"/>
      <c r="Q16" s="587"/>
      <c r="R16" s="587"/>
      <c r="S16" s="587"/>
      <c r="T16" s="587"/>
      <c r="U16" s="587"/>
      <c r="V16" s="587"/>
      <c r="W16" s="587"/>
      <c r="X16" s="281"/>
      <c r="Y16" s="281"/>
      <c r="Z16" s="281"/>
      <c r="AA16" s="281"/>
      <c r="AB16" s="281"/>
      <c r="AC16" s="538"/>
      <c r="AD16" s="544"/>
      <c r="AE16" s="281"/>
      <c r="AF16" s="281"/>
      <c r="AG16" s="281"/>
      <c r="AH16" s="281"/>
      <c r="AI16" s="281"/>
      <c r="AJ16" s="282"/>
      <c r="AK16" s="282"/>
      <c r="AL16" s="282"/>
      <c r="AM16" s="351"/>
    </row>
    <row r="17" spans="1:39" ht="12" customHeight="1">
      <c r="A17" s="622"/>
      <c r="B17" s="622">
        <v>8</v>
      </c>
      <c r="C17" s="617">
        <f>IF(ISNA(MATCH(A17,spisak!$E$4:$E$151,0)),IF(ISNA(MATCH(A17,plasman!$I$3:$I$68,0)),"bye",INDEX(plasman!$H$3:$H$68,MATCH(A17,plasman!$I$3:$I$68,0))),INDEX(spisak!$B$4:$B$151,MATCH(A17,spisak!$E$4:$E$151,0)))</f>
        <v>0</v>
      </c>
      <c r="D17" s="617"/>
      <c r="E17" s="617"/>
      <c r="F17" s="617"/>
      <c r="G17" s="619" t="str">
        <f>IF(ISNA(MATCH(C17,spisak!$B$4:$B$151,0)),"",INDEX(spisak!$C$4:$C$151,MATCH(C17,spisak!$B$4:$B$151,0)))</f>
        <v/>
      </c>
      <c r="H17" s="619"/>
      <c r="I17" s="621"/>
      <c r="J17" s="608" t="str">
        <f>IF(ISBLANK(partije!L203),"",partije!L203)</f>
        <v/>
      </c>
      <c r="K17" s="608" t="str">
        <f>IF(ISBLANK(partije!M203),"",partije!M203)</f>
        <v/>
      </c>
      <c r="L17" s="608" t="str">
        <f>IF(ISBLANK(partije!N203),"",partije!N203)</f>
        <v/>
      </c>
      <c r="M17" s="608" t="str">
        <f>IF(ISBLANK(partije!O203),"",partije!O203)</f>
        <v/>
      </c>
      <c r="N17" s="608" t="str">
        <f>IF(ISBLANK(partije!P203),"",partije!P203)</f>
        <v/>
      </c>
      <c r="O17" s="608" t="str">
        <f>IF(ISBLANK(partije!Q203),"",partije!Q203)</f>
        <v/>
      </c>
      <c r="P17" s="608" t="str">
        <f>IF(ISBLANK(partije!R203),"",partije!R203)</f>
        <v/>
      </c>
      <c r="Q17" s="281"/>
      <c r="R17" s="281"/>
      <c r="S17" s="281"/>
      <c r="T17" s="281"/>
      <c r="U17" s="281"/>
      <c r="V17" s="538"/>
      <c r="W17" s="543"/>
      <c r="X17" s="281"/>
      <c r="Y17" s="281"/>
      <c r="Z17" s="281"/>
      <c r="AA17" s="281"/>
      <c r="AB17" s="281"/>
      <c r="AC17" s="538"/>
      <c r="AD17" s="544"/>
      <c r="AE17" s="281"/>
      <c r="AF17" s="281"/>
      <c r="AG17" s="281"/>
      <c r="AH17" s="281"/>
      <c r="AI17" s="281"/>
      <c r="AJ17" s="282"/>
      <c r="AK17" s="282"/>
      <c r="AL17" s="282"/>
      <c r="AM17" s="351"/>
    </row>
    <row r="18" spans="1:39" ht="12" customHeight="1">
      <c r="A18" s="622">
        <v>9</v>
      </c>
      <c r="B18" s="622">
        <v>5</v>
      </c>
      <c r="C18" s="616" t="str">
        <f>IF(ISNA(MATCH(A18,spisak!$E$4:$E$151,0)),IF(ISNA(MATCH(A18,plasman!$I$3:$I$68,0)),"bye",INDEX(plasman!$H$3:$H$68,MATCH(A18,plasman!$I$3:$I$68,0))),INDEX(spisak!$B$4:$B$151,MATCH(A18,spisak!$E$4:$E$151,0)))</f>
        <v>bye</v>
      </c>
      <c r="D18" s="616"/>
      <c r="E18" s="616"/>
      <c r="F18" s="616"/>
      <c r="G18" s="618" t="str">
        <f>IF(ISNA(MATCH(C18,spisak!$B$4:$B$151,0)),"",INDEX(spisak!$C$4:$C$151,MATCH(C18,spisak!$B$4:$B$151,0)))</f>
        <v/>
      </c>
      <c r="H18" s="618"/>
      <c r="I18" s="618"/>
      <c r="J18" s="608"/>
      <c r="K18" s="608"/>
      <c r="L18" s="608"/>
      <c r="M18" s="608"/>
      <c r="N18" s="608"/>
      <c r="O18" s="608"/>
      <c r="P18" s="608"/>
      <c r="Q18" s="281"/>
      <c r="R18" s="281"/>
      <c r="S18" s="281"/>
      <c r="T18" s="281"/>
      <c r="U18" s="281"/>
      <c r="V18" s="538"/>
      <c r="W18" s="543"/>
      <c r="X18" s="281"/>
      <c r="Y18" s="281"/>
      <c r="Z18" s="281"/>
      <c r="AA18" s="281"/>
      <c r="AB18" s="281"/>
      <c r="AC18" s="538"/>
      <c r="AD18" s="544"/>
      <c r="AE18" s="590" t="str">
        <f>partije!$S$228</f>
        <v>bye</v>
      </c>
      <c r="AF18" s="591"/>
      <c r="AG18" s="591"/>
      <c r="AH18" s="591"/>
      <c r="AI18" s="591"/>
      <c r="AJ18" s="623"/>
      <c r="AK18" s="624"/>
      <c r="AL18" s="282"/>
      <c r="AM18" s="351"/>
    </row>
    <row r="19" spans="1:39" ht="12" customHeight="1">
      <c r="A19" s="622"/>
      <c r="B19" s="622">
        <v>5</v>
      </c>
      <c r="C19" s="617">
        <f>IF(ISNA(MATCH(A19,spisak!$E$4:$E$151,0)),IF(ISNA(MATCH(A19,plasman!$I$3:$I$68,0)),"bye",INDEX(plasman!$H$3:$H$68,MATCH(A19,plasman!$I$3:$I$68,0))),INDEX(spisak!$B$4:$B$151,MATCH(A19,spisak!$E$4:$E$151,0)))</f>
        <v>0</v>
      </c>
      <c r="D19" s="617"/>
      <c r="E19" s="617"/>
      <c r="F19" s="617"/>
      <c r="G19" s="619" t="str">
        <f>IF(ISNA(MATCH(C19,spisak!$B$4:$B$151,0)),"",INDEX(spisak!$C$4:$C$151,MATCH(C19,spisak!$B$4:$B$151,0)))</f>
        <v/>
      </c>
      <c r="H19" s="619"/>
      <c r="I19" s="619"/>
      <c r="J19" s="591" t="str">
        <f>partije!$S$204</f>
        <v>bye</v>
      </c>
      <c r="K19" s="591"/>
      <c r="L19" s="591"/>
      <c r="M19" s="591"/>
      <c r="N19" s="591"/>
      <c r="O19" s="594" t="str">
        <f>IF(ISBLANK(partije!J204),"",IF(partije!J204&gt;partije!K204,partije!J204,partije!K204))</f>
        <v/>
      </c>
      <c r="P19" s="591" t="str">
        <f>IF(ISBLANK(partije!J204),"",IF(partije!J204&gt;partije!K204,partije!K204,partije!J204))</f>
        <v/>
      </c>
      <c r="Q19" s="281"/>
      <c r="R19" s="281"/>
      <c r="S19" s="281"/>
      <c r="T19" s="281"/>
      <c r="U19" s="281"/>
      <c r="V19" s="538"/>
      <c r="W19" s="543"/>
      <c r="X19" s="281"/>
      <c r="Y19" s="281"/>
      <c r="Z19" s="281"/>
      <c r="AA19" s="281"/>
      <c r="AB19" s="281"/>
      <c r="AC19" s="538"/>
      <c r="AD19" s="544"/>
      <c r="AE19" s="592"/>
      <c r="AF19" s="593"/>
      <c r="AG19" s="593"/>
      <c r="AH19" s="593"/>
      <c r="AI19" s="593"/>
      <c r="AJ19" s="602"/>
      <c r="AK19" s="599"/>
      <c r="AL19" s="282"/>
      <c r="AM19" s="351"/>
    </row>
    <row r="20" spans="1:39" ht="12" customHeight="1">
      <c r="A20" s="622">
        <v>10</v>
      </c>
      <c r="B20" s="622"/>
      <c r="C20" s="616" t="str">
        <f>IF(ISNA(MATCH(A20,spisak!$E$4:$E$151,0)),IF(ISNA(MATCH(A20,plasman!$I$3:$I$68,0)),"bye",INDEX(plasman!$H$3:$H$68,MATCH(A20,plasman!$I$3:$I$68,0))),INDEX(spisak!$B$4:$B$151,MATCH(A20,spisak!$E$4:$E$151,0)))</f>
        <v>bye</v>
      </c>
      <c r="D20" s="616"/>
      <c r="E20" s="616"/>
      <c r="F20" s="616"/>
      <c r="G20" s="618" t="str">
        <f>IF(ISNA(MATCH(C20,spisak!$B$4:$B$151,0)),"",INDEX(spisak!$C$4:$C$151,MATCH(C20,spisak!$B$4:$B$151,0)))</f>
        <v/>
      </c>
      <c r="H20" s="618"/>
      <c r="I20" s="620"/>
      <c r="J20" s="593"/>
      <c r="K20" s="593"/>
      <c r="L20" s="593"/>
      <c r="M20" s="593"/>
      <c r="N20" s="593"/>
      <c r="O20" s="595"/>
      <c r="P20" s="593"/>
      <c r="Q20" s="281"/>
      <c r="R20" s="281"/>
      <c r="S20" s="281"/>
      <c r="T20" s="281"/>
      <c r="U20" s="281"/>
      <c r="V20" s="538"/>
      <c r="W20" s="543"/>
      <c r="X20" s="281"/>
      <c r="Y20" s="281"/>
      <c r="Z20" s="281"/>
      <c r="AA20" s="281"/>
      <c r="AB20" s="281"/>
      <c r="AC20" s="538"/>
      <c r="AD20" s="544"/>
      <c r="AE20" s="587"/>
      <c r="AF20" s="587"/>
      <c r="AG20" s="587"/>
      <c r="AH20" s="587"/>
      <c r="AI20" s="587"/>
      <c r="AJ20" s="587" t="str">
        <f>IF(ISBLANK(partije!Q228),"",partije!Q228)</f>
        <v/>
      </c>
      <c r="AK20" s="596" t="str">
        <f>IF(ISBLANK(partije!R228),"",partije!R228)</f>
        <v/>
      </c>
      <c r="AL20" s="282"/>
      <c r="AM20" s="351"/>
    </row>
    <row r="21" spans="1:39" ht="12" customHeight="1">
      <c r="A21" s="622"/>
      <c r="B21" s="622"/>
      <c r="C21" s="617">
        <f>IF(ISNA(MATCH(A21,spisak!$E$4:$E$151,0)),IF(ISNA(MATCH(A21,plasman!$I$3:$I$68,0)),"bye",INDEX(plasman!$H$3:$H$68,MATCH(A21,plasman!$I$3:$I$68,0))),INDEX(spisak!$B$4:$B$151,MATCH(A21,spisak!$E$4:$E$151,0)))</f>
        <v>0</v>
      </c>
      <c r="D21" s="617"/>
      <c r="E21" s="617"/>
      <c r="F21" s="617"/>
      <c r="G21" s="619" t="str">
        <f>IF(ISNA(MATCH(C21,spisak!$B$4:$B$151,0)),"",INDEX(spisak!$C$4:$C$151,MATCH(C21,spisak!$B$4:$B$151,0)))</f>
        <v/>
      </c>
      <c r="H21" s="619"/>
      <c r="I21" s="621"/>
      <c r="J21" s="608" t="str">
        <f>IF(ISBLANK(partije!L204),"",partije!L204)</f>
        <v/>
      </c>
      <c r="K21" s="608" t="str">
        <f>IF(ISBLANK(partije!M204),"",partije!M204)</f>
        <v/>
      </c>
      <c r="L21" s="608" t="str">
        <f>IF(ISBLANK(partije!N204),"",partije!N204)</f>
        <v/>
      </c>
      <c r="M21" s="608" t="str">
        <f>IF(ISBLANK(partije!O204),"",partije!O204)</f>
        <v/>
      </c>
      <c r="N21" s="608" t="str">
        <f>IF(ISBLANK(partije!P204),"",partije!P204)</f>
        <v/>
      </c>
      <c r="O21" s="608" t="str">
        <f>IF(ISBLANK(partije!Q204),"",partije!Q204)</f>
        <v/>
      </c>
      <c r="P21" s="614" t="str">
        <f>IF(ISBLANK(partije!R204),"",partije!R204)</f>
        <v/>
      </c>
      <c r="Q21" s="590" t="str">
        <f>partije!$S$218</f>
        <v>bye</v>
      </c>
      <c r="R21" s="591"/>
      <c r="S21" s="591"/>
      <c r="T21" s="591"/>
      <c r="U21" s="591"/>
      <c r="V21" s="594"/>
      <c r="W21" s="591"/>
      <c r="X21" s="281"/>
      <c r="Y21" s="281"/>
      <c r="Z21" s="281"/>
      <c r="AA21" s="281"/>
      <c r="AB21" s="281"/>
      <c r="AC21" s="538"/>
      <c r="AD21" s="544"/>
      <c r="AE21" s="587"/>
      <c r="AF21" s="587"/>
      <c r="AG21" s="587"/>
      <c r="AH21" s="587"/>
      <c r="AI21" s="587"/>
      <c r="AJ21" s="587"/>
      <c r="AK21" s="597"/>
      <c r="AL21" s="282"/>
      <c r="AM21" s="351"/>
    </row>
    <row r="22" spans="1:39" ht="12" customHeight="1">
      <c r="A22" s="622">
        <v>11</v>
      </c>
      <c r="B22" s="622"/>
      <c r="C22" s="616" t="str">
        <f>IF(ISNA(MATCH(A22,spisak!$E$4:$E$151,0)),IF(ISNA(MATCH(A22,plasman!$I$3:$I$68,0)),"bye",INDEX(plasman!$H$3:$H$68,MATCH(A22,plasman!$I$3:$I$68,0))),INDEX(spisak!$B$4:$B$151,MATCH(A22,spisak!$E$4:$E$151,0)))</f>
        <v>bye</v>
      </c>
      <c r="D22" s="616"/>
      <c r="E22" s="616"/>
      <c r="F22" s="616"/>
      <c r="G22" s="618" t="str">
        <f>IF(ISNA(MATCH(C22,spisak!$B$4:$B$151,0)),"",INDEX(spisak!$C$4:$C$151,MATCH(C22,spisak!$B$4:$B$151,0)))</f>
        <v/>
      </c>
      <c r="H22" s="618"/>
      <c r="I22" s="618"/>
      <c r="J22" s="613"/>
      <c r="K22" s="613"/>
      <c r="L22" s="613"/>
      <c r="M22" s="613"/>
      <c r="N22" s="613"/>
      <c r="O22" s="613"/>
      <c r="P22" s="615"/>
      <c r="Q22" s="592"/>
      <c r="R22" s="593"/>
      <c r="S22" s="593"/>
      <c r="T22" s="593"/>
      <c r="U22" s="593"/>
      <c r="V22" s="595"/>
      <c r="W22" s="593"/>
      <c r="X22" s="281"/>
      <c r="Y22" s="281"/>
      <c r="Z22" s="281"/>
      <c r="AA22" s="281"/>
      <c r="AB22" s="281"/>
      <c r="AC22" s="538"/>
      <c r="AD22" s="544"/>
      <c r="AE22" s="281"/>
      <c r="AF22" s="281"/>
      <c r="AG22" s="281"/>
      <c r="AH22" s="281"/>
      <c r="AI22" s="281"/>
      <c r="AJ22" s="282"/>
      <c r="AK22" s="284"/>
      <c r="AL22" s="282"/>
      <c r="AM22" s="351"/>
    </row>
    <row r="23" spans="1:39" ht="12" customHeight="1">
      <c r="A23" s="622"/>
      <c r="B23" s="622"/>
      <c r="C23" s="617">
        <f>IF(ISNA(MATCH(A23,spisak!$E$4:$E$151,0)),IF(ISNA(MATCH(A23,plasman!$I$3:$I$68,0)),"bye",INDEX(plasman!$H$3:$H$68,MATCH(A23,plasman!$I$3:$I$68,0))),INDEX(spisak!$B$4:$B$151,MATCH(A23,spisak!$E$4:$E$151,0)))</f>
        <v>0</v>
      </c>
      <c r="D23" s="617"/>
      <c r="E23" s="617"/>
      <c r="F23" s="617"/>
      <c r="G23" s="619" t="str">
        <f>IF(ISNA(MATCH(C23,spisak!$B$4:$B$151,0)),"",INDEX(spisak!$C$4:$C$151,MATCH(C23,spisak!$B$4:$B$151,0)))</f>
        <v/>
      </c>
      <c r="H23" s="619"/>
      <c r="I23" s="619"/>
      <c r="J23" s="591" t="str">
        <f>partije!$S$205</f>
        <v>bye</v>
      </c>
      <c r="K23" s="591"/>
      <c r="L23" s="591"/>
      <c r="M23" s="591"/>
      <c r="N23" s="591"/>
      <c r="O23" s="594"/>
      <c r="P23" s="588"/>
      <c r="Q23" s="587"/>
      <c r="R23" s="587"/>
      <c r="S23" s="587"/>
      <c r="T23" s="587" t="str">
        <f>IF(ISBLANK(partije!O218),"",partije!O218)</f>
        <v/>
      </c>
      <c r="U23" s="587" t="str">
        <f>IF(ISBLANK(partije!P218),"",partije!P218)</f>
        <v/>
      </c>
      <c r="V23" s="587" t="str">
        <f>IF(ISBLANK(partije!Q218),"",partije!Q218)</f>
        <v/>
      </c>
      <c r="W23" s="596" t="str">
        <f>IF(ISBLANK(partije!X218),"",partije!X218)</f>
        <v/>
      </c>
      <c r="X23" s="285"/>
      <c r="Y23" s="281"/>
      <c r="Z23" s="281"/>
      <c r="AA23" s="281"/>
      <c r="AB23" s="281"/>
      <c r="AC23" s="538"/>
      <c r="AD23" s="544"/>
      <c r="AE23" s="281"/>
      <c r="AF23" s="281"/>
      <c r="AG23" s="281"/>
      <c r="AH23" s="281"/>
      <c r="AI23" s="281"/>
      <c r="AJ23" s="282"/>
      <c r="AK23" s="284"/>
      <c r="AL23" s="282"/>
      <c r="AM23" s="351"/>
    </row>
    <row r="24" spans="1:39" ht="12" customHeight="1">
      <c r="A24" s="622">
        <v>12</v>
      </c>
      <c r="B24" s="622">
        <v>12</v>
      </c>
      <c r="C24" s="616" t="str">
        <f>IF(ISNA(MATCH(A24,spisak!$E$4:$E$151,0)),IF(ISNA(MATCH(A24,plasman!$I$3:$I$68,0)),"bye",INDEX(plasman!$H$3:$H$68,MATCH(A24,plasman!$I$3:$I$68,0))),INDEX(spisak!$B$4:$B$151,MATCH(A24,spisak!$E$4:$E$151,0)))</f>
        <v>bye</v>
      </c>
      <c r="D24" s="616"/>
      <c r="E24" s="616"/>
      <c r="F24" s="616"/>
      <c r="G24" s="618" t="str">
        <f>IF(ISNA(MATCH(C24,spisak!$B$4:$B$151,0)),"",INDEX(spisak!$C$4:$C$151,MATCH(C24,spisak!$B$4:$B$151,0)))</f>
        <v/>
      </c>
      <c r="H24" s="618"/>
      <c r="I24" s="620"/>
      <c r="J24" s="593"/>
      <c r="K24" s="593"/>
      <c r="L24" s="593"/>
      <c r="M24" s="593"/>
      <c r="N24" s="593"/>
      <c r="O24" s="595"/>
      <c r="P24" s="589"/>
      <c r="Q24" s="587"/>
      <c r="R24" s="587"/>
      <c r="S24" s="587"/>
      <c r="T24" s="587"/>
      <c r="U24" s="587"/>
      <c r="V24" s="587"/>
      <c r="W24" s="597"/>
      <c r="X24" s="285"/>
      <c r="Y24" s="281"/>
      <c r="Z24" s="281"/>
      <c r="AA24" s="281"/>
      <c r="AB24" s="281"/>
      <c r="AC24" s="538"/>
      <c r="AD24" s="544"/>
      <c r="AE24" s="281"/>
      <c r="AF24" s="281"/>
      <c r="AG24" s="281"/>
      <c r="AH24" s="281"/>
      <c r="AI24" s="281"/>
      <c r="AJ24" s="282"/>
      <c r="AK24" s="284"/>
      <c r="AL24" s="282"/>
      <c r="AM24" s="351"/>
    </row>
    <row r="25" spans="1:39" ht="12" customHeight="1">
      <c r="A25" s="622"/>
      <c r="B25" s="622">
        <v>12</v>
      </c>
      <c r="C25" s="617">
        <f>IF(ISNA(MATCH(A25,spisak!$E$4:$E$151,0)),IF(ISNA(MATCH(A25,plasman!$I$3:$I$68,0)),"bye",INDEX(plasman!$H$3:$H$68,MATCH(A25,plasman!$I$3:$I$68,0))),INDEX(spisak!$B$4:$B$151,MATCH(A25,spisak!$E$4:$E$151,0)))</f>
        <v>0</v>
      </c>
      <c r="D25" s="617"/>
      <c r="E25" s="617"/>
      <c r="F25" s="617"/>
      <c r="G25" s="619" t="str">
        <f>IF(ISNA(MATCH(C25,spisak!$B$4:$B$151,0)),"",INDEX(spisak!$C$4:$C$151,MATCH(C25,spisak!$B$4:$B$151,0)))</f>
        <v/>
      </c>
      <c r="H25" s="619"/>
      <c r="I25" s="621"/>
      <c r="J25" s="608"/>
      <c r="K25" s="608"/>
      <c r="L25" s="608"/>
      <c r="M25" s="608" t="str">
        <f>IF(ISBLANK(partije!O205),"",partije!O205)</f>
        <v/>
      </c>
      <c r="N25" s="608" t="str">
        <f>IF(ISBLANK(partije!P205),"",partije!P205)</f>
        <v/>
      </c>
      <c r="O25" s="608" t="str">
        <f>IF(ISBLANK(partije!Q205),"",partije!Q205)</f>
        <v/>
      </c>
      <c r="P25" s="608" t="str">
        <f>IF(ISBLANK(partije!R205),"",partije!R205)</f>
        <v/>
      </c>
      <c r="Q25" s="281"/>
      <c r="R25" s="281"/>
      <c r="S25" s="281"/>
      <c r="T25" s="281"/>
      <c r="U25" s="281"/>
      <c r="V25" s="538"/>
      <c r="W25" s="544"/>
      <c r="X25" s="590" t="str">
        <f>partije!$S$225</f>
        <v>bye</v>
      </c>
      <c r="Y25" s="591"/>
      <c r="Z25" s="591"/>
      <c r="AA25" s="591"/>
      <c r="AB25" s="591"/>
      <c r="AC25" s="594"/>
      <c r="AD25" s="588"/>
      <c r="AE25" s="281"/>
      <c r="AF25" s="281"/>
      <c r="AG25" s="281"/>
      <c r="AH25" s="281"/>
      <c r="AI25" s="281"/>
      <c r="AJ25" s="282"/>
      <c r="AK25" s="284"/>
      <c r="AL25" s="282"/>
      <c r="AM25" s="351"/>
    </row>
    <row r="26" spans="1:39" ht="12" customHeight="1">
      <c r="A26" s="622">
        <v>13</v>
      </c>
      <c r="B26" s="622">
        <v>13</v>
      </c>
      <c r="C26" s="616" t="str">
        <f>IF(ISNA(MATCH(A26,spisak!$E$4:$E$151,0)),IF(ISNA(MATCH(A26,plasman!$I$3:$I$68,0)),"bye",INDEX(plasman!$H$3:$H$68,MATCH(A26,plasman!$I$3:$I$68,0))),INDEX(spisak!$B$4:$B$151,MATCH(A26,spisak!$E$4:$E$151,0)))</f>
        <v>bye</v>
      </c>
      <c r="D26" s="616"/>
      <c r="E26" s="616"/>
      <c r="F26" s="616"/>
      <c r="G26" s="618" t="str">
        <f>IF(ISNA(MATCH(C26,spisak!$B$4:$B$151,0)),"",INDEX(spisak!$C$4:$C$151,MATCH(C26,spisak!$B$4:$B$151,0)))</f>
        <v/>
      </c>
      <c r="H26" s="618"/>
      <c r="I26" s="618"/>
      <c r="J26" s="608"/>
      <c r="K26" s="608"/>
      <c r="L26" s="608"/>
      <c r="M26" s="608"/>
      <c r="N26" s="608"/>
      <c r="O26" s="608"/>
      <c r="P26" s="608"/>
      <c r="Q26" s="281"/>
      <c r="R26" s="281"/>
      <c r="S26" s="281"/>
      <c r="T26" s="281"/>
      <c r="U26" s="281"/>
      <c r="V26" s="538"/>
      <c r="W26" s="544"/>
      <c r="X26" s="592"/>
      <c r="Y26" s="593"/>
      <c r="Z26" s="593"/>
      <c r="AA26" s="593"/>
      <c r="AB26" s="593"/>
      <c r="AC26" s="595"/>
      <c r="AD26" s="589"/>
      <c r="AE26" s="281"/>
      <c r="AF26" s="281"/>
      <c r="AG26" s="281"/>
      <c r="AH26" s="281"/>
      <c r="AI26" s="281"/>
      <c r="AJ26" s="282"/>
      <c r="AK26" s="284"/>
      <c r="AL26" s="282"/>
      <c r="AM26" s="351"/>
    </row>
    <row r="27" spans="1:39" ht="12" customHeight="1">
      <c r="A27" s="622"/>
      <c r="B27" s="622">
        <v>13</v>
      </c>
      <c r="C27" s="617">
        <f>IF(ISNA(MATCH(A27,spisak!$E$4:$E$151,0)),IF(ISNA(MATCH(A27,plasman!$I$3:$I$68,0)),"bye",INDEX(plasman!$H$3:$H$68,MATCH(A27,plasman!$I$3:$I$68,0))),INDEX(spisak!$B$4:$B$151,MATCH(A27,spisak!$E$4:$E$151,0)))</f>
        <v>0</v>
      </c>
      <c r="D27" s="617"/>
      <c r="E27" s="617"/>
      <c r="F27" s="617"/>
      <c r="G27" s="619" t="str">
        <f>IF(ISNA(MATCH(C27,spisak!$B$4:$B$151,0)),"",INDEX(spisak!$C$4:$C$151,MATCH(C27,spisak!$B$4:$B$151,0)))</f>
        <v/>
      </c>
      <c r="H27" s="619"/>
      <c r="I27" s="619"/>
      <c r="J27" s="591" t="str">
        <f>partije!$S$206</f>
        <v>bye</v>
      </c>
      <c r="K27" s="591"/>
      <c r="L27" s="591"/>
      <c r="M27" s="591"/>
      <c r="N27" s="591"/>
      <c r="O27" s="594" t="str">
        <f>IF(ISBLANK(partije!J206),"",IF(partije!J206&gt;partije!K206,partije!J206,partije!K206))</f>
        <v/>
      </c>
      <c r="P27" s="591" t="str">
        <f>IF(ISBLANK(partije!J206),"",IF(partije!J206&gt;partije!K206,partije!K206,partije!J206))</f>
        <v/>
      </c>
      <c r="Q27" s="281"/>
      <c r="R27" s="281"/>
      <c r="S27" s="281"/>
      <c r="T27" s="281"/>
      <c r="U27" s="281"/>
      <c r="V27" s="538"/>
      <c r="W27" s="544"/>
      <c r="X27" s="587"/>
      <c r="Y27" s="587"/>
      <c r="Z27" s="587"/>
      <c r="AA27" s="587"/>
      <c r="AB27" s="587"/>
      <c r="AC27" s="587"/>
      <c r="AD27" s="587" t="str">
        <f>IF(ISBLANK(partije!R225),"",partije!R225)</f>
        <v/>
      </c>
      <c r="AE27" s="281"/>
      <c r="AF27" s="281"/>
      <c r="AG27" s="281"/>
      <c r="AH27" s="281"/>
      <c r="AI27" s="281"/>
      <c r="AJ27" s="282"/>
      <c r="AK27" s="284"/>
      <c r="AL27" s="282"/>
      <c r="AM27" s="351"/>
    </row>
    <row r="28" spans="1:39" ht="12" customHeight="1">
      <c r="A28" s="622">
        <v>14</v>
      </c>
      <c r="B28" s="622"/>
      <c r="C28" s="616" t="str">
        <f>IF(ISNA(MATCH(A28,spisak!$E$4:$E$151,0)),IF(ISNA(MATCH(A28,plasman!$I$3:$I$68,0)),"bye",INDEX(plasman!$H$3:$H$68,MATCH(A28,plasman!$I$3:$I$68,0))),INDEX(spisak!$B$4:$B$151,MATCH(A28,spisak!$E$4:$E$151,0)))</f>
        <v>bye</v>
      </c>
      <c r="D28" s="616"/>
      <c r="E28" s="616"/>
      <c r="F28" s="616"/>
      <c r="G28" s="618" t="str">
        <f>IF(ISNA(MATCH(C28,spisak!$B$4:$B$151,0)),"",INDEX(spisak!$C$4:$C$151,MATCH(C28,spisak!$B$4:$B$151,0)))</f>
        <v/>
      </c>
      <c r="H28" s="618"/>
      <c r="I28" s="620"/>
      <c r="J28" s="593"/>
      <c r="K28" s="593"/>
      <c r="L28" s="593"/>
      <c r="M28" s="593"/>
      <c r="N28" s="593"/>
      <c r="O28" s="595"/>
      <c r="P28" s="593"/>
      <c r="Q28" s="281"/>
      <c r="R28" s="281"/>
      <c r="S28" s="281"/>
      <c r="T28" s="281"/>
      <c r="U28" s="281"/>
      <c r="V28" s="538"/>
      <c r="W28" s="544"/>
      <c r="X28" s="587"/>
      <c r="Y28" s="587"/>
      <c r="Z28" s="587"/>
      <c r="AA28" s="587"/>
      <c r="AB28" s="587"/>
      <c r="AC28" s="587"/>
      <c r="AD28" s="587"/>
      <c r="AE28" s="281"/>
      <c r="AF28" s="281"/>
      <c r="AG28" s="281"/>
      <c r="AH28" s="281"/>
      <c r="AI28" s="281"/>
      <c r="AJ28" s="282"/>
      <c r="AK28" s="284"/>
      <c r="AL28" s="282"/>
      <c r="AM28" s="352"/>
    </row>
    <row r="29" spans="1:39" ht="12" customHeight="1">
      <c r="A29" s="622"/>
      <c r="B29" s="622"/>
      <c r="C29" s="617">
        <f>IF(ISNA(MATCH(A29,spisak!$E$4:$E$151,0)),IF(ISNA(MATCH(A29,plasman!$I$3:$I$68,0)),"bye",INDEX(plasman!$H$3:$H$68,MATCH(A29,plasman!$I$3:$I$68,0))),INDEX(spisak!$B$4:$B$151,MATCH(A29,spisak!$E$4:$E$151,0)))</f>
        <v>0</v>
      </c>
      <c r="D29" s="617"/>
      <c r="E29" s="617"/>
      <c r="F29" s="617"/>
      <c r="G29" s="619" t="str">
        <f>IF(ISNA(MATCH(C29,spisak!$B$4:$B$151,0)),"",INDEX(spisak!$C$4:$C$151,MATCH(C29,spisak!$B$4:$B$151,0)))</f>
        <v/>
      </c>
      <c r="H29" s="619"/>
      <c r="I29" s="621"/>
      <c r="J29" s="612" t="str">
        <f>IF(ISBLANK(partije!L206),"",partije!L206)</f>
        <v/>
      </c>
      <c r="K29" s="612" t="str">
        <f>IF(ISBLANK(partije!M206),"",partije!M206)</f>
        <v/>
      </c>
      <c r="L29" s="612" t="str">
        <f>IF(ISBLANK(partije!N206),"",partije!N206)</f>
        <v/>
      </c>
      <c r="M29" s="612" t="str">
        <f>IF(ISBLANK(partije!O206),"",partije!O206)</f>
        <v/>
      </c>
      <c r="N29" s="612" t="str">
        <f>IF(ISBLANK(partije!P206),"",partije!P206)</f>
        <v/>
      </c>
      <c r="O29" s="612" t="str">
        <f>IF(ISBLANK(partije!Q206),"",partije!Q206)</f>
        <v/>
      </c>
      <c r="P29" s="614" t="str">
        <f>IF(ISBLANK(partije!R206),"",partije!R206)</f>
        <v/>
      </c>
      <c r="Q29" s="590" t="str">
        <f>partije!$S$219</f>
        <v>bye</v>
      </c>
      <c r="R29" s="591"/>
      <c r="S29" s="591"/>
      <c r="T29" s="591"/>
      <c r="U29" s="591"/>
      <c r="V29" s="594"/>
      <c r="W29" s="588"/>
      <c r="X29" s="281"/>
      <c r="Y29" s="281"/>
      <c r="Z29" s="281"/>
      <c r="AA29" s="281"/>
      <c r="AB29" s="281"/>
      <c r="AC29" s="538"/>
      <c r="AD29" s="543"/>
      <c r="AE29" s="281"/>
      <c r="AF29" s="281"/>
      <c r="AG29" s="281"/>
      <c r="AH29" s="281"/>
      <c r="AI29" s="281"/>
      <c r="AJ29" s="282"/>
      <c r="AK29" s="284"/>
      <c r="AL29" s="282"/>
      <c r="AM29" s="352"/>
    </row>
    <row r="30" spans="1:39" ht="12" customHeight="1">
      <c r="A30" s="622">
        <v>15</v>
      </c>
      <c r="B30" s="622"/>
      <c r="C30" s="616" t="str">
        <f>IF(ISNA(MATCH(A30,spisak!$E$4:$E$151,0)),IF(ISNA(MATCH(A30,plasman!$I$3:$I$68,0)),"bye",INDEX(plasman!$H$3:$H$68,MATCH(A30,plasman!$I$3:$I$68,0))),INDEX(spisak!$B$4:$B$151,MATCH(A30,spisak!$E$4:$E$151,0)))</f>
        <v>bye</v>
      </c>
      <c r="D30" s="616"/>
      <c r="E30" s="616"/>
      <c r="F30" s="616"/>
      <c r="G30" s="618" t="str">
        <f>IF(ISNA(MATCH(C30,spisak!$B$4:$B$151,0)),"",INDEX(spisak!$C$4:$C$151,MATCH(C30,spisak!$B$4:$B$151,0)))</f>
        <v/>
      </c>
      <c r="H30" s="618"/>
      <c r="I30" s="618"/>
      <c r="J30" s="613"/>
      <c r="K30" s="613"/>
      <c r="L30" s="613"/>
      <c r="M30" s="613"/>
      <c r="N30" s="613"/>
      <c r="O30" s="613"/>
      <c r="P30" s="615"/>
      <c r="Q30" s="592"/>
      <c r="R30" s="593"/>
      <c r="S30" s="593"/>
      <c r="T30" s="593"/>
      <c r="U30" s="593"/>
      <c r="V30" s="595"/>
      <c r="W30" s="589"/>
      <c r="X30" s="281"/>
      <c r="Y30" s="281"/>
      <c r="Z30" s="281"/>
      <c r="AA30" s="281"/>
      <c r="AB30" s="281"/>
      <c r="AC30" s="538"/>
      <c r="AD30" s="543"/>
      <c r="AE30" s="281"/>
      <c r="AF30" s="281"/>
      <c r="AG30" s="281"/>
      <c r="AH30" s="281"/>
      <c r="AI30" s="281"/>
      <c r="AJ30" s="282"/>
      <c r="AK30" s="284"/>
      <c r="AL30" s="282"/>
      <c r="AM30" s="352"/>
    </row>
    <row r="31" spans="1:39" ht="12" customHeight="1">
      <c r="A31" s="622"/>
      <c r="B31" s="622"/>
      <c r="C31" s="617">
        <f>IF(ISNA(MATCH(A31,spisak!$E$4:$E$151,0)),IF(ISNA(MATCH(A31,plasman!$I$3:$I$68,0)),"bye",INDEX(plasman!$H$3:$H$68,MATCH(A31,plasman!$I$3:$I$68,0))),INDEX(spisak!$B$4:$B$151,MATCH(A31,spisak!$E$4:$E$151,0)))</f>
        <v>0</v>
      </c>
      <c r="D31" s="617"/>
      <c r="E31" s="617"/>
      <c r="F31" s="617"/>
      <c r="G31" s="619" t="str">
        <f>IF(ISNA(MATCH(C31,spisak!$B$4:$B$151,0)),"",INDEX(spisak!$C$4:$C$151,MATCH(C31,spisak!$B$4:$B$151,0)))</f>
        <v/>
      </c>
      <c r="H31" s="619"/>
      <c r="I31" s="619"/>
      <c r="J31" s="591" t="str">
        <f>partije!$S$207</f>
        <v>bye</v>
      </c>
      <c r="K31" s="591"/>
      <c r="L31" s="591"/>
      <c r="M31" s="591"/>
      <c r="N31" s="591"/>
      <c r="O31" s="594" t="str">
        <f>IF(ISBLANK(partije!J207),"",IF(partije!J207&gt;partije!K207,partije!J207,partije!K207))</f>
        <v/>
      </c>
      <c r="P31" s="588" t="str">
        <f>IF(ISBLANK(partije!J207),"",IF(partije!J207&gt;partije!K207,partije!K207,partije!J207))</f>
        <v/>
      </c>
      <c r="Q31" s="587"/>
      <c r="R31" s="587"/>
      <c r="S31" s="587"/>
      <c r="T31" s="587"/>
      <c r="U31" s="587" t="str">
        <f>IF(ISBLANK(partije!P219),"",partije!P219)</f>
        <v/>
      </c>
      <c r="V31" s="587" t="str">
        <f>IF(ISBLANK(partije!Q219),"",partije!Q219)</f>
        <v/>
      </c>
      <c r="W31" s="587" t="str">
        <f>IF(ISBLANK(partije!R219),"",partije!R219)</f>
        <v/>
      </c>
      <c r="X31" s="281"/>
      <c r="Y31" s="281"/>
      <c r="Z31" s="281"/>
      <c r="AA31" s="281"/>
      <c r="AB31" s="281"/>
      <c r="AC31" s="538"/>
      <c r="AD31" s="543"/>
      <c r="AE31" s="281"/>
      <c r="AF31" s="281"/>
      <c r="AG31" s="281"/>
      <c r="AH31" s="281"/>
      <c r="AI31" s="281"/>
      <c r="AJ31" s="282"/>
      <c r="AK31" s="284"/>
      <c r="AL31" s="282"/>
      <c r="AM31" s="352"/>
    </row>
    <row r="32" spans="1:39" ht="12" customHeight="1">
      <c r="A32" s="622">
        <v>16</v>
      </c>
      <c r="B32" s="622">
        <v>4</v>
      </c>
      <c r="C32" s="616" t="str">
        <f>IF(ISNA(MATCH(A32,spisak!$E$4:$E$151,0)),IF(ISNA(MATCH(A32,plasman!$I$3:$I$68,0)),"bye",INDEX(plasman!$H$3:$H$68,MATCH(A32,plasman!$I$3:$I$68,0))),INDEX(spisak!$B$4:$B$151,MATCH(A32,spisak!$E$4:$E$151,0)))</f>
        <v>bye</v>
      </c>
      <c r="D32" s="616"/>
      <c r="E32" s="616"/>
      <c r="F32" s="616"/>
      <c r="G32" s="618" t="str">
        <f>IF(ISNA(MATCH(C32,spisak!$B$4:$B$151,0)),"",INDEX(spisak!$C$4:$C$151,MATCH(C32,spisak!$B$4:$B$151,0)))</f>
        <v/>
      </c>
      <c r="H32" s="618"/>
      <c r="I32" s="620"/>
      <c r="J32" s="593"/>
      <c r="K32" s="593"/>
      <c r="L32" s="593"/>
      <c r="M32" s="593"/>
      <c r="N32" s="593"/>
      <c r="O32" s="595"/>
      <c r="P32" s="589"/>
      <c r="Q32" s="587"/>
      <c r="R32" s="587"/>
      <c r="S32" s="587"/>
      <c r="T32" s="587"/>
      <c r="U32" s="587"/>
      <c r="V32" s="587"/>
      <c r="W32" s="587"/>
      <c r="X32" s="281"/>
      <c r="Y32" s="281"/>
      <c r="Z32" s="281"/>
      <c r="AA32" s="281"/>
      <c r="AB32" s="281"/>
      <c r="AC32" s="538"/>
      <c r="AD32" s="543"/>
      <c r="AE32" s="281"/>
      <c r="AF32" s="281"/>
      <c r="AG32" s="281"/>
      <c r="AH32" s="281"/>
      <c r="AI32" s="281"/>
      <c r="AJ32" s="282"/>
      <c r="AK32" s="284"/>
      <c r="AL32" s="282"/>
      <c r="AM32" s="352"/>
    </row>
    <row r="33" spans="1:39" ht="12" customHeight="1">
      <c r="A33" s="622"/>
      <c r="B33" s="622">
        <v>4</v>
      </c>
      <c r="C33" s="617">
        <f>IF(ISNA(MATCH(A33,spisak!$E$4:$E$151,0)),IF(ISNA(MATCH(A33,plasman!$I$3:$I$68,0)),"bye",INDEX(plasman!$H$3:$H$68,MATCH(A33,plasman!$I$3:$I$68,0))),INDEX(spisak!$B$4:$B$151,MATCH(A33,spisak!$E$4:$E$151,0)))</f>
        <v>0</v>
      </c>
      <c r="D33" s="617"/>
      <c r="E33" s="617"/>
      <c r="F33" s="617"/>
      <c r="G33" s="619" t="str">
        <f>IF(ISNA(MATCH(C33,spisak!$B$4:$B$151,0)),"",INDEX(spisak!$C$4:$C$151,MATCH(C33,spisak!$B$4:$B$151,0)))</f>
        <v/>
      </c>
      <c r="H33" s="619"/>
      <c r="I33" s="621"/>
      <c r="J33" s="608" t="str">
        <f>IF(ISBLANK(partije!L207),"",partije!L207)</f>
        <v/>
      </c>
      <c r="K33" s="608" t="str">
        <f>IF(ISBLANK(partije!M207),"",partije!M207)</f>
        <v/>
      </c>
      <c r="L33" s="608" t="str">
        <f>IF(ISBLANK(partije!N207),"",partije!N207)</f>
        <v/>
      </c>
      <c r="M33" s="608" t="str">
        <f>IF(ISBLANK(partije!O207),"",partije!O207)</f>
        <v/>
      </c>
      <c r="N33" s="608" t="str">
        <f>IF(ISBLANK(partije!P207),"",partije!P207)</f>
        <v/>
      </c>
      <c r="O33" s="608" t="str">
        <f>IF(ISBLANK(partije!Q207),"",partije!Q207)</f>
        <v/>
      </c>
      <c r="P33" s="608" t="str">
        <f>IF(ISBLANK(partije!R207),"",partije!R207)</f>
        <v/>
      </c>
      <c r="Q33" s="281"/>
      <c r="R33" s="281"/>
      <c r="S33" s="281"/>
      <c r="T33" s="281"/>
      <c r="U33" s="281"/>
      <c r="V33" s="538"/>
      <c r="W33" s="543"/>
      <c r="X33" s="281"/>
      <c r="Y33" s="281"/>
      <c r="Z33" s="281"/>
      <c r="AA33" s="281"/>
      <c r="AB33" s="281"/>
      <c r="AC33" s="538"/>
      <c r="AD33" s="543"/>
      <c r="AE33" s="281"/>
      <c r="AF33" s="281"/>
      <c r="AG33" s="281"/>
      <c r="AH33" s="281"/>
      <c r="AI33" s="281"/>
      <c r="AJ33" s="282"/>
      <c r="AK33" s="284"/>
      <c r="AL33" s="282"/>
      <c r="AM33" s="352"/>
    </row>
    <row r="34" spans="1:39" ht="12" customHeight="1">
      <c r="A34" s="622">
        <v>17</v>
      </c>
      <c r="B34" s="622">
        <v>3</v>
      </c>
      <c r="C34" s="616" t="str">
        <f>IF(ISNA(MATCH(A34,spisak!$E$4:$E$151,0)),IF(ISNA(MATCH(A34,plasman!$I$3:$I$68,0)),"bye",INDEX(plasman!$H$3:$H$68,MATCH(A34,plasman!$I$3:$I$68,0))),INDEX(spisak!$B$4:$B$151,MATCH(A34,spisak!$E$4:$E$151,0)))</f>
        <v>bye</v>
      </c>
      <c r="D34" s="616"/>
      <c r="E34" s="616"/>
      <c r="F34" s="616"/>
      <c r="G34" s="618" t="str">
        <f>IF(ISNA(MATCH(C34,spisak!$B$4:$B$151,0)),"",INDEX(spisak!$C$4:$C$151,MATCH(C34,spisak!$B$4:$B$151,0)))</f>
        <v/>
      </c>
      <c r="H34" s="618"/>
      <c r="I34" s="618"/>
      <c r="J34" s="608"/>
      <c r="K34" s="608"/>
      <c r="L34" s="608"/>
      <c r="M34" s="608"/>
      <c r="N34" s="608"/>
      <c r="O34" s="608"/>
      <c r="P34" s="608"/>
      <c r="Q34" s="281"/>
      <c r="R34" s="281"/>
      <c r="S34" s="281"/>
      <c r="T34" s="281"/>
      <c r="U34" s="281"/>
      <c r="V34" s="538"/>
      <c r="W34" s="543"/>
      <c r="X34" s="281"/>
      <c r="Y34" s="281"/>
      <c r="Z34" s="281"/>
      <c r="AA34" s="281"/>
      <c r="AB34" s="281"/>
      <c r="AC34" s="538"/>
      <c r="AD34" s="543"/>
      <c r="AE34" s="603" t="str">
        <f>partije!$S$230</f>
        <v>bye</v>
      </c>
      <c r="AF34" s="604"/>
      <c r="AG34" s="604"/>
      <c r="AH34" s="604"/>
      <c r="AI34" s="604"/>
      <c r="AJ34" s="601"/>
      <c r="AK34" s="598"/>
      <c r="AL34" s="286"/>
      <c r="AM34" s="352"/>
    </row>
    <row r="35" spans="1:39" ht="12" customHeight="1">
      <c r="A35" s="622"/>
      <c r="B35" s="622">
        <v>3</v>
      </c>
      <c r="C35" s="617">
        <f>IF(ISNA(MATCH(A35,spisak!$E$4:$E$151,0)),IF(ISNA(MATCH(A35,plasman!$I$3:$I$68,0)),"bye",INDEX(plasman!$H$3:$H$68,MATCH(A35,plasman!$I$3:$I$68,0))),INDEX(spisak!$B$4:$B$151,MATCH(A35,spisak!$E$4:$E$151,0)))</f>
        <v>0</v>
      </c>
      <c r="D35" s="617"/>
      <c r="E35" s="617"/>
      <c r="F35" s="617"/>
      <c r="G35" s="619" t="str">
        <f>IF(ISNA(MATCH(C35,spisak!$B$4:$B$151,0)),"",INDEX(spisak!$C$4:$C$151,MATCH(C35,spisak!$B$4:$B$151,0)))</f>
        <v/>
      </c>
      <c r="H35" s="619"/>
      <c r="I35" s="619"/>
      <c r="J35" s="591" t="str">
        <f>partije!$S$208</f>
        <v>bye</v>
      </c>
      <c r="K35" s="591"/>
      <c r="L35" s="591"/>
      <c r="M35" s="591"/>
      <c r="N35" s="591"/>
      <c r="O35" s="594" t="str">
        <f>IF(ISBLANK(partije!J208),"",IF(partije!J208&gt;partije!K208,partije!J208,partije!K208))</f>
        <v/>
      </c>
      <c r="P35" s="591" t="str">
        <f>IF(ISBLANK(partije!J208),"",IF(partije!J208&gt;partije!K208,partije!K208,partije!J208))</f>
        <v/>
      </c>
      <c r="Q35" s="281"/>
      <c r="R35" s="281"/>
      <c r="S35" s="281"/>
      <c r="T35" s="281"/>
      <c r="U35" s="281"/>
      <c r="V35" s="538"/>
      <c r="W35" s="543"/>
      <c r="X35" s="281"/>
      <c r="Y35" s="281"/>
      <c r="Z35" s="281"/>
      <c r="AA35" s="281"/>
      <c r="AB35" s="281"/>
      <c r="AC35" s="538"/>
      <c r="AD35" s="543"/>
      <c r="AE35" s="605"/>
      <c r="AF35" s="606"/>
      <c r="AG35" s="606"/>
      <c r="AH35" s="606"/>
      <c r="AI35" s="606"/>
      <c r="AJ35" s="602"/>
      <c r="AK35" s="599"/>
      <c r="AL35" s="545"/>
      <c r="AM35" s="352"/>
    </row>
    <row r="36" spans="1:39" ht="12" customHeight="1">
      <c r="A36" s="622">
        <v>18</v>
      </c>
      <c r="B36" s="622"/>
      <c r="C36" s="616" t="str">
        <f>IF(ISNA(MATCH(A36,spisak!$E$4:$E$151,0)),IF(ISNA(MATCH(A36,plasman!$I$3:$I$68,0)),"bye",INDEX(plasman!$H$3:$H$68,MATCH(A36,plasman!$I$3:$I$68,0))),INDEX(spisak!$B$4:$B$151,MATCH(A36,spisak!$E$4:$E$151,0)))</f>
        <v>bye</v>
      </c>
      <c r="D36" s="616"/>
      <c r="E36" s="616"/>
      <c r="F36" s="616"/>
      <c r="G36" s="618" t="str">
        <f>IF(ISNA(MATCH(C36,spisak!$B$4:$B$151,0)),"",INDEX(spisak!$C$4:$C$151,MATCH(C36,spisak!$B$4:$B$151,0)))</f>
        <v/>
      </c>
      <c r="H36" s="618"/>
      <c r="I36" s="620"/>
      <c r="J36" s="593"/>
      <c r="K36" s="593"/>
      <c r="L36" s="593"/>
      <c r="M36" s="593"/>
      <c r="N36" s="593"/>
      <c r="O36" s="595"/>
      <c r="P36" s="593"/>
      <c r="Q36" s="281"/>
      <c r="R36" s="281"/>
      <c r="S36" s="281"/>
      <c r="T36" s="281"/>
      <c r="U36" s="281"/>
      <c r="V36" s="538"/>
      <c r="W36" s="543"/>
      <c r="X36" s="281"/>
      <c r="Y36" s="281"/>
      <c r="Z36" s="281"/>
      <c r="AA36" s="281"/>
      <c r="AB36" s="281"/>
      <c r="AC36" s="538"/>
      <c r="AD36" s="543"/>
      <c r="AE36" s="600" t="str">
        <f>IF(ISBLANK(partije!L230),"",partije!L230)</f>
        <v/>
      </c>
      <c r="AF36" s="600" t="str">
        <f>IF(ISBLANK(partije!M230),"",partije!M230)</f>
        <v/>
      </c>
      <c r="AG36" s="600" t="str">
        <f>IF(ISBLANK(partije!N230),"",partije!N230)</f>
        <v/>
      </c>
      <c r="AH36" s="600" t="str">
        <f>IF(ISBLANK(partije!O230),"",partije!O230)</f>
        <v/>
      </c>
      <c r="AI36" s="600" t="str">
        <f>IF(ISBLANK(partije!P230),"",partije!P230)</f>
        <v/>
      </c>
      <c r="AJ36" s="600" t="str">
        <f>IF(ISBLANK(partije!Q230),"",partije!Q230)</f>
        <v/>
      </c>
      <c r="AK36" s="596" t="str">
        <f>IF(ISBLANK(partije!R230),"",partije!R230)</f>
        <v/>
      </c>
      <c r="AL36" s="287"/>
      <c r="AM36" s="352"/>
    </row>
    <row r="37" spans="1:39" ht="12" customHeight="1">
      <c r="A37" s="622"/>
      <c r="B37" s="622"/>
      <c r="C37" s="617">
        <f>IF(ISNA(MATCH(A37,spisak!$E$4:$E$151,0)),IF(ISNA(MATCH(A37,plasman!$I$3:$I$68,0)),"bye",INDEX(plasman!$H$3:$H$68,MATCH(A37,plasman!$I$3:$I$68,0))),INDEX(spisak!$B$4:$B$151,MATCH(A37,spisak!$E$4:$E$151,0)))</f>
        <v>0</v>
      </c>
      <c r="D37" s="617"/>
      <c r="E37" s="617"/>
      <c r="F37" s="617"/>
      <c r="G37" s="619" t="str">
        <f>IF(ISNA(MATCH(C37,spisak!$B$4:$B$151,0)),"",INDEX(spisak!$C$4:$C$151,MATCH(C37,spisak!$B$4:$B$151,0)))</f>
        <v/>
      </c>
      <c r="H37" s="619"/>
      <c r="I37" s="621"/>
      <c r="J37" s="612" t="str">
        <f>IF(ISBLANK(partije!L208),"",partije!L208)</f>
        <v/>
      </c>
      <c r="K37" s="612" t="str">
        <f>IF(ISBLANK(partije!M208),"",partije!M208)</f>
        <v/>
      </c>
      <c r="L37" s="612" t="str">
        <f>IF(ISBLANK(partije!N208),"",partije!N208)</f>
        <v/>
      </c>
      <c r="M37" s="612" t="str">
        <f>IF(ISBLANK(partije!O208),"",partije!O208)</f>
        <v/>
      </c>
      <c r="N37" s="612" t="str">
        <f>IF(ISBLANK(partije!P208),"",partije!P208)</f>
        <v/>
      </c>
      <c r="O37" s="612" t="str">
        <f>IF(ISBLANK(partije!Q208),"",partije!Q208)</f>
        <v/>
      </c>
      <c r="P37" s="614" t="str">
        <f>IF(ISBLANK(partije!R208),"",partije!R208)</f>
        <v/>
      </c>
      <c r="Q37" s="590" t="str">
        <f>partije!$S$220</f>
        <v>bye</v>
      </c>
      <c r="R37" s="591"/>
      <c r="S37" s="591"/>
      <c r="T37" s="591"/>
      <c r="U37" s="591"/>
      <c r="V37" s="594"/>
      <c r="W37" s="591"/>
      <c r="X37" s="281"/>
      <c r="Y37" s="281"/>
      <c r="Z37" s="281"/>
      <c r="AA37" s="281"/>
      <c r="AB37" s="281"/>
      <c r="AC37" s="538"/>
      <c r="AD37" s="543"/>
      <c r="AE37" s="587"/>
      <c r="AF37" s="587"/>
      <c r="AG37" s="587"/>
      <c r="AH37" s="587"/>
      <c r="AI37" s="587"/>
      <c r="AJ37" s="587"/>
      <c r="AK37" s="597"/>
      <c r="AL37" s="282"/>
      <c r="AM37" s="352"/>
    </row>
    <row r="38" spans="1:39" ht="12" customHeight="1">
      <c r="A38" s="622">
        <v>19</v>
      </c>
      <c r="B38" s="622"/>
      <c r="C38" s="616" t="str">
        <f>IF(ISNA(MATCH(A38,spisak!$E$4:$E$151,0)),IF(ISNA(MATCH(A38,plasman!$I$3:$I$68,0)),"bye",INDEX(plasman!$H$3:$H$68,MATCH(A38,plasman!$I$3:$I$68,0))),INDEX(spisak!$B$4:$B$151,MATCH(A38,spisak!$E$4:$E$151,0)))</f>
        <v>bye</v>
      </c>
      <c r="D38" s="616"/>
      <c r="E38" s="616"/>
      <c r="F38" s="616"/>
      <c r="G38" s="618" t="str">
        <f>IF(ISNA(MATCH(C38,spisak!$B$4:$B$151,0)),"",INDEX(spisak!$C$4:$C$151,MATCH(C38,spisak!$B$4:$B$151,0)))</f>
        <v/>
      </c>
      <c r="H38" s="618"/>
      <c r="I38" s="618"/>
      <c r="J38" s="613"/>
      <c r="K38" s="613"/>
      <c r="L38" s="613"/>
      <c r="M38" s="613"/>
      <c r="N38" s="613"/>
      <c r="O38" s="613"/>
      <c r="P38" s="615"/>
      <c r="Q38" s="592"/>
      <c r="R38" s="593"/>
      <c r="S38" s="593"/>
      <c r="T38" s="593"/>
      <c r="U38" s="593"/>
      <c r="V38" s="595"/>
      <c r="W38" s="593"/>
      <c r="X38" s="281"/>
      <c r="Y38" s="281"/>
      <c r="Z38" s="281"/>
      <c r="AA38" s="281"/>
      <c r="AB38" s="281"/>
      <c r="AC38" s="538"/>
      <c r="AD38" s="543"/>
      <c r="AE38" s="281"/>
      <c r="AF38" s="281"/>
      <c r="AG38" s="281"/>
      <c r="AH38" s="281"/>
      <c r="AI38" s="281"/>
      <c r="AJ38" s="282"/>
      <c r="AK38" s="284"/>
      <c r="AL38" s="282"/>
      <c r="AM38" s="352"/>
    </row>
    <row r="39" spans="1:39" ht="12" customHeight="1">
      <c r="A39" s="622"/>
      <c r="B39" s="622"/>
      <c r="C39" s="617">
        <f>IF(ISNA(MATCH(A39,spisak!$E$4:$E$151,0)),IF(ISNA(MATCH(A39,plasman!$I$3:$I$68,0)),"bye",INDEX(plasman!$H$3:$H$68,MATCH(A39,plasman!$I$3:$I$68,0))),INDEX(spisak!$B$4:$B$151,MATCH(A39,spisak!$E$4:$E$151,0)))</f>
        <v>0</v>
      </c>
      <c r="D39" s="617"/>
      <c r="E39" s="617"/>
      <c r="F39" s="617"/>
      <c r="G39" s="619" t="str">
        <f>IF(ISNA(MATCH(C39,spisak!$B$4:$B$151,0)),"",INDEX(spisak!$C$4:$C$151,MATCH(C39,spisak!$B$4:$B$151,0)))</f>
        <v/>
      </c>
      <c r="H39" s="619"/>
      <c r="I39" s="619"/>
      <c r="J39" s="591" t="str">
        <f>partije!$S$209</f>
        <v>bye</v>
      </c>
      <c r="K39" s="591"/>
      <c r="L39" s="591"/>
      <c r="M39" s="591"/>
      <c r="N39" s="591"/>
      <c r="O39" s="594" t="str">
        <f>IF(ISBLANK(partije!J209),"",IF(partije!J209&gt;partije!K209,partije!J209,partije!K209))</f>
        <v/>
      </c>
      <c r="P39" s="588" t="str">
        <f>IF(ISBLANK(partije!J209),"",IF(partije!J209&gt;partije!K209,partije!K209,partije!J209))</f>
        <v/>
      </c>
      <c r="Q39" s="587"/>
      <c r="R39" s="587"/>
      <c r="S39" s="587"/>
      <c r="T39" s="587" t="str">
        <f>IF(ISBLANK(partije!O220),"",partije!O220)</f>
        <v/>
      </c>
      <c r="U39" s="587" t="str">
        <f>IF(ISBLANK(partije!P220),"",partije!P220)</f>
        <v/>
      </c>
      <c r="V39" s="587" t="str">
        <f>IF(ISBLANK(partije!Q220),"",partije!Q220)</f>
        <v/>
      </c>
      <c r="W39" s="596" t="str">
        <f>IF(ISBLANK(partije!R220),"",partije!R220)</f>
        <v/>
      </c>
      <c r="X39" s="281"/>
      <c r="Y39" s="281"/>
      <c r="Z39" s="281"/>
      <c r="AA39" s="281"/>
      <c r="AB39" s="281"/>
      <c r="AC39" s="538"/>
      <c r="AD39" s="543"/>
      <c r="AE39" s="281"/>
      <c r="AF39" s="281"/>
      <c r="AG39" s="281"/>
      <c r="AH39" s="281"/>
      <c r="AI39" s="281"/>
      <c r="AJ39" s="282"/>
      <c r="AK39" s="284"/>
      <c r="AL39" s="282"/>
      <c r="AM39" s="352"/>
    </row>
    <row r="40" spans="1:39" ht="12" customHeight="1">
      <c r="A40" s="622">
        <v>20</v>
      </c>
      <c r="B40" s="622">
        <v>14</v>
      </c>
      <c r="C40" s="616" t="str">
        <f>IF(ISNA(MATCH(A40,spisak!$E$4:$E$151,0)),IF(ISNA(MATCH(A40,plasman!$I$3:$I$68,0)),"bye",INDEX(plasman!$H$3:$H$68,MATCH(A40,plasman!$I$3:$I$68,0))),INDEX(spisak!$B$4:$B$151,MATCH(A40,spisak!$E$4:$E$151,0)))</f>
        <v>bye</v>
      </c>
      <c r="D40" s="616"/>
      <c r="E40" s="616"/>
      <c r="F40" s="616"/>
      <c r="G40" s="618" t="str">
        <f>IF(ISNA(MATCH(C40,spisak!$B$4:$B$151,0)),"",INDEX(spisak!$C$4:$C$151,MATCH(C40,spisak!$B$4:$B$151,0)))</f>
        <v/>
      </c>
      <c r="H40" s="618"/>
      <c r="I40" s="620"/>
      <c r="J40" s="593"/>
      <c r="K40" s="593"/>
      <c r="L40" s="593"/>
      <c r="M40" s="593"/>
      <c r="N40" s="593"/>
      <c r="O40" s="595"/>
      <c r="P40" s="589"/>
      <c r="Q40" s="587"/>
      <c r="R40" s="587"/>
      <c r="S40" s="587"/>
      <c r="T40" s="587"/>
      <c r="U40" s="587"/>
      <c r="V40" s="587"/>
      <c r="W40" s="597"/>
      <c r="X40" s="281"/>
      <c r="Y40" s="281"/>
      <c r="Z40" s="281"/>
      <c r="AA40" s="281"/>
      <c r="AB40" s="281"/>
      <c r="AC40" s="538"/>
      <c r="AD40" s="543"/>
      <c r="AE40" s="281"/>
      <c r="AF40" s="281"/>
      <c r="AG40" s="281"/>
      <c r="AH40" s="281"/>
      <c r="AI40" s="281"/>
      <c r="AJ40" s="282"/>
      <c r="AK40" s="284"/>
      <c r="AL40" s="282"/>
      <c r="AM40" s="352"/>
    </row>
    <row r="41" spans="1:39" ht="12" customHeight="1">
      <c r="A41" s="622"/>
      <c r="B41" s="622">
        <v>14</v>
      </c>
      <c r="C41" s="617">
        <f>IF(ISNA(MATCH(A41,spisak!$E$4:$E$151,0)),IF(ISNA(MATCH(A41,plasman!$I$3:$I$68,0)),"bye",INDEX(plasman!$H$3:$H$68,MATCH(A41,plasman!$I$3:$I$68,0))),INDEX(spisak!$B$4:$B$151,MATCH(A41,spisak!$E$4:$E$151,0)))</f>
        <v>0</v>
      </c>
      <c r="D41" s="617"/>
      <c r="E41" s="617"/>
      <c r="F41" s="617"/>
      <c r="G41" s="619" t="str">
        <f>IF(ISNA(MATCH(C41,spisak!$B$4:$B$151,0)),"",INDEX(spisak!$C$4:$C$151,MATCH(C41,spisak!$B$4:$B$151,0)))</f>
        <v/>
      </c>
      <c r="H41" s="619"/>
      <c r="I41" s="621"/>
      <c r="J41" s="608" t="str">
        <f>IF(ISBLANK(partije!L209),"",partije!L209)</f>
        <v/>
      </c>
      <c r="K41" s="608" t="str">
        <f>IF(ISBLANK(partije!M209),"",partije!M209)</f>
        <v/>
      </c>
      <c r="L41" s="608" t="str">
        <f>IF(ISBLANK(partije!N209),"",partije!N209)</f>
        <v/>
      </c>
      <c r="M41" s="608" t="str">
        <f>IF(ISBLANK(partije!O209),"",partije!O209)</f>
        <v/>
      </c>
      <c r="N41" s="608" t="str">
        <f>IF(ISBLANK(partije!P209),"",partije!P209)</f>
        <v/>
      </c>
      <c r="O41" s="608" t="str">
        <f>IF(ISBLANK(partije!Q209),"",partije!Q209)</f>
        <v/>
      </c>
      <c r="P41" s="608" t="str">
        <f>IF(ISBLANK(partije!R209),"",partije!R209)</f>
        <v/>
      </c>
      <c r="Q41" s="281"/>
      <c r="R41" s="281"/>
      <c r="S41" s="281"/>
      <c r="T41" s="281"/>
      <c r="U41" s="281"/>
      <c r="V41" s="538"/>
      <c r="W41" s="544"/>
      <c r="X41" s="590" t="str">
        <f>partije!$S$226</f>
        <v>bye</v>
      </c>
      <c r="Y41" s="591"/>
      <c r="Z41" s="591"/>
      <c r="AA41" s="591"/>
      <c r="AB41" s="591"/>
      <c r="AC41" s="594"/>
      <c r="AD41" s="591"/>
      <c r="AE41" s="281"/>
      <c r="AF41" s="281"/>
      <c r="AG41" s="281"/>
      <c r="AH41" s="281"/>
      <c r="AI41" s="281"/>
      <c r="AJ41" s="282"/>
      <c r="AK41" s="284"/>
      <c r="AL41" s="282"/>
      <c r="AM41" s="352"/>
    </row>
    <row r="42" spans="1:39" ht="12" customHeight="1">
      <c r="A42" s="622">
        <v>21</v>
      </c>
      <c r="B42" s="622">
        <v>11</v>
      </c>
      <c r="C42" s="616" t="str">
        <f>IF(ISNA(MATCH(A42,spisak!$E$4:$E$151,0)),IF(ISNA(MATCH(A42,plasman!$I$3:$I$68,0)),"bye",INDEX(plasman!$H$3:$H$68,MATCH(A42,plasman!$I$3:$I$68,0))),INDEX(spisak!$B$4:$B$151,MATCH(A42,spisak!$E$4:$E$151,0)))</f>
        <v>bye</v>
      </c>
      <c r="D42" s="616"/>
      <c r="E42" s="616"/>
      <c r="F42" s="616"/>
      <c r="G42" s="618" t="str">
        <f>IF(ISNA(MATCH(C42,spisak!$B$4:$B$151,0)),"",INDEX(spisak!$C$4:$C$151,MATCH(C42,spisak!$B$4:$B$151,0)))</f>
        <v/>
      </c>
      <c r="H42" s="618"/>
      <c r="I42" s="618"/>
      <c r="J42" s="608"/>
      <c r="K42" s="608"/>
      <c r="L42" s="608"/>
      <c r="M42" s="608"/>
      <c r="N42" s="608"/>
      <c r="O42" s="608"/>
      <c r="P42" s="608"/>
      <c r="Q42" s="281"/>
      <c r="R42" s="281"/>
      <c r="S42" s="281"/>
      <c r="T42" s="281"/>
      <c r="U42" s="281"/>
      <c r="V42" s="538"/>
      <c r="W42" s="544"/>
      <c r="X42" s="592"/>
      <c r="Y42" s="593"/>
      <c r="Z42" s="593"/>
      <c r="AA42" s="593"/>
      <c r="AB42" s="593"/>
      <c r="AC42" s="595"/>
      <c r="AD42" s="593"/>
      <c r="AE42" s="281"/>
      <c r="AF42" s="281"/>
      <c r="AG42" s="281"/>
      <c r="AH42" s="281"/>
      <c r="AI42" s="281"/>
      <c r="AJ42" s="282"/>
      <c r="AK42" s="284"/>
      <c r="AL42" s="282"/>
      <c r="AM42" s="352"/>
    </row>
    <row r="43" spans="1:39" ht="12" customHeight="1">
      <c r="A43" s="622"/>
      <c r="B43" s="622">
        <v>11</v>
      </c>
      <c r="C43" s="617">
        <f>IF(ISNA(MATCH(A43,spisak!$E$4:$E$151,0)),IF(ISNA(MATCH(A43,plasman!$I$3:$I$68,0)),"bye",INDEX(plasman!$H$3:$H$68,MATCH(A43,plasman!$I$3:$I$68,0))),INDEX(spisak!$B$4:$B$151,MATCH(A43,spisak!$E$4:$E$151,0)))</f>
        <v>0</v>
      </c>
      <c r="D43" s="617"/>
      <c r="E43" s="617"/>
      <c r="F43" s="617"/>
      <c r="G43" s="619" t="str">
        <f>IF(ISNA(MATCH(C43,spisak!$B$4:$B$151,0)),"",INDEX(spisak!$C$4:$C$151,MATCH(C43,spisak!$B$4:$B$151,0)))</f>
        <v/>
      </c>
      <c r="H43" s="619"/>
      <c r="I43" s="619"/>
      <c r="J43" s="609" t="str">
        <f>partije!$S$210</f>
        <v>bye</v>
      </c>
      <c r="K43" s="609"/>
      <c r="L43" s="609"/>
      <c r="M43" s="609"/>
      <c r="N43" s="609"/>
      <c r="O43" s="594" t="str">
        <f>IF(ISBLANK(partije!J210),"",IF(partije!J210&gt;partije!K210,partije!J210,partije!K210))</f>
        <v/>
      </c>
      <c r="P43" s="591" t="str">
        <f>IF(ISBLANK(partije!J210),"",IF(partije!J210&gt;partije!K210,partije!K210,partije!J210))</f>
        <v/>
      </c>
      <c r="Q43" s="281"/>
      <c r="R43" s="281"/>
      <c r="S43" s="281"/>
      <c r="T43" s="281"/>
      <c r="U43" s="281"/>
      <c r="V43" s="538"/>
      <c r="W43" s="544"/>
      <c r="X43" s="587" t="str">
        <f>IF(ISBLANK(partije!L226),"",partije!L226)</f>
        <v/>
      </c>
      <c r="Y43" s="587" t="str">
        <f>IF(ISBLANK(partije!M226),"",partije!M226)</f>
        <v/>
      </c>
      <c r="Z43" s="587" t="str">
        <f>IF(ISBLANK(partije!N226),"",partije!N226)</f>
        <v/>
      </c>
      <c r="AA43" s="587" t="str">
        <f>IF(ISBLANK(partije!O226),"",partije!O226)</f>
        <v/>
      </c>
      <c r="AB43" s="587" t="str">
        <f>IF(ISBLANK(partije!P226),"",partije!P226)</f>
        <v/>
      </c>
      <c r="AC43" s="587" t="str">
        <f>IF(ISBLANK(partije!Q226),"",partije!Q226)</f>
        <v/>
      </c>
      <c r="AD43" s="596" t="str">
        <f>IF(ISBLANK(partije!R226),"",partije!R226)</f>
        <v/>
      </c>
      <c r="AE43" s="281"/>
      <c r="AF43" s="281"/>
      <c r="AG43" s="281"/>
      <c r="AH43" s="281"/>
      <c r="AI43" s="281"/>
      <c r="AJ43" s="282"/>
      <c r="AK43" s="284"/>
      <c r="AL43" s="282"/>
      <c r="AM43" s="352"/>
    </row>
    <row r="44" spans="1:39" ht="12" customHeight="1">
      <c r="A44" s="622">
        <v>22</v>
      </c>
      <c r="B44" s="622"/>
      <c r="C44" s="616" t="str">
        <f>IF(ISNA(MATCH(A44,spisak!$E$4:$E$151,0)),IF(ISNA(MATCH(A44,plasman!$I$3:$I$68,0)),"bye",INDEX(plasman!$H$3:$H$68,MATCH(A44,plasman!$I$3:$I$68,0))),INDEX(spisak!$B$4:$B$151,MATCH(A44,spisak!$E$4:$E$151,0)))</f>
        <v>bye</v>
      </c>
      <c r="D44" s="616"/>
      <c r="E44" s="616"/>
      <c r="F44" s="616"/>
      <c r="G44" s="618" t="str">
        <f>IF(ISNA(MATCH(C44,spisak!$B$4:$B$151,0)),"",INDEX(spisak!$C$4:$C$151,MATCH(C44,spisak!$B$4:$B$151,0)))</f>
        <v/>
      </c>
      <c r="H44" s="618"/>
      <c r="I44" s="620"/>
      <c r="J44" s="609"/>
      <c r="K44" s="609"/>
      <c r="L44" s="609"/>
      <c r="M44" s="609"/>
      <c r="N44" s="609"/>
      <c r="O44" s="595"/>
      <c r="P44" s="593"/>
      <c r="Q44" s="281"/>
      <c r="R44" s="281"/>
      <c r="S44" s="281"/>
      <c r="T44" s="281"/>
      <c r="U44" s="281"/>
      <c r="V44" s="538"/>
      <c r="W44" s="544"/>
      <c r="X44" s="587"/>
      <c r="Y44" s="587"/>
      <c r="Z44" s="587"/>
      <c r="AA44" s="587"/>
      <c r="AB44" s="587"/>
      <c r="AC44" s="587"/>
      <c r="AD44" s="597"/>
      <c r="AE44" s="281"/>
      <c r="AF44" s="281"/>
      <c r="AG44" s="281"/>
      <c r="AH44" s="281"/>
      <c r="AI44" s="281"/>
      <c r="AJ44" s="282"/>
      <c r="AK44" s="284"/>
      <c r="AL44" s="282"/>
      <c r="AM44" s="352"/>
    </row>
    <row r="45" spans="1:39" ht="12" customHeight="1">
      <c r="A45" s="622"/>
      <c r="B45" s="622"/>
      <c r="C45" s="617">
        <f>IF(ISNA(MATCH(A45,spisak!$E$4:$E$151,0)),IF(ISNA(MATCH(A45,plasman!$I$3:$I$68,0)),"bye",INDEX(plasman!$H$3:$H$68,MATCH(A45,plasman!$I$3:$I$68,0))),INDEX(spisak!$B$4:$B$151,MATCH(A45,spisak!$E$4:$E$151,0)))</f>
        <v>0</v>
      </c>
      <c r="D45" s="617"/>
      <c r="E45" s="617"/>
      <c r="F45" s="617"/>
      <c r="G45" s="619" t="str">
        <f>IF(ISNA(MATCH(C45,spisak!$B$4:$B$151,0)),"",INDEX(spisak!$C$4:$C$151,MATCH(C45,spisak!$B$4:$B$151,0)))</f>
        <v/>
      </c>
      <c r="H45" s="619"/>
      <c r="I45" s="621"/>
      <c r="J45" s="612" t="str">
        <f>IF(ISBLANK(partije!L210),"",partije!L210)</f>
        <v/>
      </c>
      <c r="K45" s="612" t="str">
        <f>IF(ISBLANK(partije!M210),"",partije!M210)</f>
        <v/>
      </c>
      <c r="L45" s="612" t="str">
        <f>IF(ISBLANK(partije!N210),"",partije!N210)</f>
        <v/>
      </c>
      <c r="M45" s="612" t="str">
        <f>IF(ISBLANK(partije!O210),"",partije!O210)</f>
        <v/>
      </c>
      <c r="N45" s="612" t="str">
        <f>IF(ISBLANK(partije!P210),"",partije!P210)</f>
        <v/>
      </c>
      <c r="O45" s="612" t="str">
        <f>IF(ISBLANK(partije!Q210),"",partije!Q210)</f>
        <v/>
      </c>
      <c r="P45" s="614" t="str">
        <f>IF(ISBLANK(partije!R210),"",partije!R210)</f>
        <v/>
      </c>
      <c r="Q45" s="590" t="str">
        <f>partije!$S$221</f>
        <v>bye</v>
      </c>
      <c r="R45" s="591"/>
      <c r="S45" s="591"/>
      <c r="T45" s="591"/>
      <c r="U45" s="591"/>
      <c r="V45" s="594" t="str">
        <f>IF(ISBLANK(partije!J221),"",IF(partije!J221&gt;partije!K221,partije!J221,partije!K221))</f>
        <v/>
      </c>
      <c r="W45" s="588" t="str">
        <f>IF(ISBLANK(partije!J221),"",IF(partije!J221&gt;partije!K221,partije!K221,partije!J221))</f>
        <v/>
      </c>
      <c r="X45" s="281"/>
      <c r="Y45" s="281"/>
      <c r="Z45" s="281"/>
      <c r="AA45" s="281"/>
      <c r="AB45" s="281"/>
      <c r="AC45" s="538"/>
      <c r="AD45" s="544"/>
      <c r="AE45" s="281"/>
      <c r="AF45" s="281"/>
      <c r="AG45" s="281"/>
      <c r="AH45" s="281"/>
      <c r="AI45" s="281"/>
      <c r="AJ45" s="282"/>
      <c r="AK45" s="284"/>
      <c r="AL45" s="282"/>
      <c r="AM45" s="352"/>
    </row>
    <row r="46" spans="1:39" ht="12" customHeight="1">
      <c r="A46" s="622">
        <v>23</v>
      </c>
      <c r="B46" s="622"/>
      <c r="C46" s="616" t="str">
        <f>IF(ISNA(MATCH(A46,spisak!$E$4:$E$151,0)),IF(ISNA(MATCH(A46,plasman!$I$3:$I$68,0)),"bye",INDEX(plasman!$H$3:$H$68,MATCH(A46,plasman!$I$3:$I$68,0))),INDEX(spisak!$B$4:$B$151,MATCH(A46,spisak!$E$4:$E$151,0)))</f>
        <v>bye</v>
      </c>
      <c r="D46" s="616"/>
      <c r="E46" s="616"/>
      <c r="F46" s="616"/>
      <c r="G46" s="618" t="str">
        <f>IF(ISNA(MATCH(C46,spisak!$B$4:$B$151,0)),"",INDEX(spisak!$C$4:$C$151,MATCH(C46,spisak!$B$4:$B$151,0)))</f>
        <v/>
      </c>
      <c r="H46" s="618"/>
      <c r="I46" s="618"/>
      <c r="J46" s="608"/>
      <c r="K46" s="608"/>
      <c r="L46" s="608"/>
      <c r="M46" s="608"/>
      <c r="N46" s="608"/>
      <c r="O46" s="608"/>
      <c r="P46" s="611"/>
      <c r="Q46" s="592"/>
      <c r="R46" s="593"/>
      <c r="S46" s="593"/>
      <c r="T46" s="593"/>
      <c r="U46" s="593"/>
      <c r="V46" s="595"/>
      <c r="W46" s="589"/>
      <c r="X46" s="281"/>
      <c r="Y46" s="281"/>
      <c r="Z46" s="281"/>
      <c r="AA46" s="281"/>
      <c r="AB46" s="281"/>
      <c r="AC46" s="538"/>
      <c r="AD46" s="544"/>
      <c r="AE46" s="281"/>
      <c r="AF46" s="281"/>
      <c r="AG46" s="281"/>
      <c r="AH46" s="281"/>
      <c r="AI46" s="281"/>
      <c r="AJ46" s="282"/>
      <c r="AK46" s="284"/>
      <c r="AL46" s="282"/>
      <c r="AM46" s="352"/>
    </row>
    <row r="47" spans="1:39" ht="12" customHeight="1">
      <c r="A47" s="622"/>
      <c r="B47" s="622"/>
      <c r="C47" s="617">
        <f>IF(ISNA(MATCH(A47,spisak!$E$4:$E$151,0)),IF(ISNA(MATCH(A47,plasman!$I$3:$I$68,0)),"bye",INDEX(plasman!$H$3:$H$68,MATCH(A47,plasman!$I$3:$I$68,0))),INDEX(spisak!$B$4:$B$151,MATCH(A47,spisak!$E$4:$E$151,0)))</f>
        <v>0</v>
      </c>
      <c r="D47" s="617"/>
      <c r="E47" s="617"/>
      <c r="F47" s="617"/>
      <c r="G47" s="619" t="str">
        <f>IF(ISNA(MATCH(C47,spisak!$B$4:$B$151,0)),"",INDEX(spisak!$C$4:$C$151,MATCH(C47,spisak!$B$4:$B$151,0)))</f>
        <v/>
      </c>
      <c r="H47" s="619"/>
      <c r="I47" s="619"/>
      <c r="J47" s="591" t="str">
        <f>partije!$S$211</f>
        <v>bye</v>
      </c>
      <c r="K47" s="591"/>
      <c r="L47" s="591"/>
      <c r="M47" s="591"/>
      <c r="N47" s="591"/>
      <c r="O47" s="594" t="str">
        <f>IF(ISBLANK(partije!J211),"",IF(partije!J211&gt;partije!K211,partije!J211,partije!K211))</f>
        <v/>
      </c>
      <c r="P47" s="588" t="str">
        <f>IF(ISBLANK(partije!J211),"",IF(partije!J211&gt;partije!K211,partije!K211,partije!J211))</f>
        <v/>
      </c>
      <c r="Q47" s="587" t="str">
        <f>IF(ISBLANK(partije!L221),"",partije!L221)</f>
        <v/>
      </c>
      <c r="R47" s="587" t="str">
        <f>IF(ISBLANK(partije!M221),"",partije!M221)</f>
        <v/>
      </c>
      <c r="S47" s="587" t="str">
        <f>IF(ISBLANK(partije!N221),"",partije!N221)</f>
        <v/>
      </c>
      <c r="T47" s="587" t="str">
        <f>IF(ISBLANK(partije!O221),"",partije!O221)</f>
        <v/>
      </c>
      <c r="U47" s="587" t="str">
        <f>IF(ISBLANK(partije!P221),"",partije!P221)</f>
        <v/>
      </c>
      <c r="V47" s="587" t="str">
        <f>IF(ISBLANK(partije!Q221),"",partije!Q221)</f>
        <v/>
      </c>
      <c r="W47" s="587" t="str">
        <f>IF(ISBLANK(partije!R221),"",partije!R221)</f>
        <v/>
      </c>
      <c r="X47" s="281"/>
      <c r="Y47" s="281"/>
      <c r="Z47" s="281"/>
      <c r="AA47" s="281"/>
      <c r="AB47" s="281"/>
      <c r="AC47" s="538"/>
      <c r="AD47" s="544"/>
      <c r="AE47" s="281"/>
      <c r="AF47" s="281"/>
      <c r="AG47" s="281"/>
      <c r="AH47" s="281"/>
      <c r="AI47" s="281"/>
      <c r="AJ47" s="282"/>
      <c r="AK47" s="284"/>
      <c r="AL47" s="282"/>
      <c r="AM47" s="352"/>
    </row>
    <row r="48" spans="1:39" ht="12" customHeight="1">
      <c r="A48" s="622">
        <v>24</v>
      </c>
      <c r="B48" s="622">
        <v>6</v>
      </c>
      <c r="C48" s="616" t="str">
        <f>IF(ISNA(MATCH(A48,spisak!$E$4:$E$151,0)),IF(ISNA(MATCH(A48,plasman!$I$3:$I$68,0)),"bye",INDEX(plasman!$H$3:$H$68,MATCH(A48,plasman!$I$3:$I$68,0))),INDEX(spisak!$B$4:$B$151,MATCH(A48,spisak!$E$4:$E$151,0)))</f>
        <v>bye</v>
      </c>
      <c r="D48" s="616"/>
      <c r="E48" s="616"/>
      <c r="F48" s="616"/>
      <c r="G48" s="618" t="str">
        <f>IF(ISNA(MATCH(C48,spisak!$B$4:$B$151,0)),"",INDEX(spisak!$C$4:$C$151,MATCH(C48,spisak!$B$4:$B$151,0)))</f>
        <v/>
      </c>
      <c r="H48" s="626"/>
      <c r="I48" s="627"/>
      <c r="J48" s="593"/>
      <c r="K48" s="593"/>
      <c r="L48" s="593"/>
      <c r="M48" s="593"/>
      <c r="N48" s="593"/>
      <c r="O48" s="595"/>
      <c r="P48" s="589"/>
      <c r="Q48" s="587"/>
      <c r="R48" s="587"/>
      <c r="S48" s="587"/>
      <c r="T48" s="587"/>
      <c r="U48" s="587"/>
      <c r="V48" s="587"/>
      <c r="W48" s="587"/>
      <c r="X48" s="281"/>
      <c r="Y48" s="281"/>
      <c r="Z48" s="281"/>
      <c r="AA48" s="281"/>
      <c r="AB48" s="281"/>
      <c r="AC48" s="538"/>
      <c r="AD48" s="544"/>
      <c r="AE48" s="281"/>
      <c r="AF48" s="281"/>
      <c r="AG48" s="281"/>
      <c r="AH48" s="281"/>
      <c r="AI48" s="281"/>
      <c r="AJ48" s="282"/>
      <c r="AK48" s="284"/>
      <c r="AL48" s="282"/>
      <c r="AM48" s="352"/>
    </row>
    <row r="49" spans="1:39" ht="12" customHeight="1">
      <c r="A49" s="622"/>
      <c r="B49" s="622">
        <v>6</v>
      </c>
      <c r="C49" s="617">
        <f>IF(ISNA(MATCH(A49,spisak!$E$4:$E$151,0)),IF(ISNA(MATCH(A49,plasman!$I$3:$I$68,0)),"bye",INDEX(plasman!$H$3:$H$68,MATCH(A49,plasman!$I$3:$I$68,0))),INDEX(spisak!$B$4:$B$151,MATCH(A49,spisak!$E$4:$E$151,0)))</f>
        <v>0</v>
      </c>
      <c r="D49" s="617"/>
      <c r="E49" s="617"/>
      <c r="F49" s="617"/>
      <c r="G49" s="628" t="str">
        <f>IF(ISNA(MATCH(C49,spisak!$B$4:$B$151,0)),"",INDEX(spisak!$C$4:$C$151,MATCH(C49,spisak!$B$4:$B$151,0)))</f>
        <v/>
      </c>
      <c r="H49" s="628"/>
      <c r="I49" s="629"/>
      <c r="J49" s="608" t="str">
        <f>IF(ISBLANK(partije!L211),"",partije!L211)</f>
        <v/>
      </c>
      <c r="K49" s="608" t="str">
        <f>IF(ISBLANK(partije!M211),"",partije!M211)</f>
        <v/>
      </c>
      <c r="L49" s="608" t="str">
        <f>IF(ISBLANK(partije!N211),"",partije!N211)</f>
        <v/>
      </c>
      <c r="M49" s="608" t="str">
        <f>IF(ISBLANK(partije!O211),"",partije!O211)</f>
        <v/>
      </c>
      <c r="N49" s="608" t="str">
        <f>IF(ISBLANK(partije!P211),"",partije!P211)</f>
        <v/>
      </c>
      <c r="O49" s="608" t="str">
        <f>IF(ISBLANK(partije!Q211),"",partije!Q211)</f>
        <v/>
      </c>
      <c r="P49" s="608" t="str">
        <f>IF(ISBLANK(partije!R211),"",partije!R211)</f>
        <v/>
      </c>
      <c r="Q49" s="281"/>
      <c r="R49" s="281"/>
      <c r="S49" s="281"/>
      <c r="T49" s="281"/>
      <c r="U49" s="281"/>
      <c r="V49" s="538"/>
      <c r="W49" s="543"/>
      <c r="X49" s="281"/>
      <c r="Y49" s="281"/>
      <c r="Z49" s="281"/>
      <c r="AA49" s="281"/>
      <c r="AB49" s="281"/>
      <c r="AC49" s="538"/>
      <c r="AD49" s="543"/>
      <c r="AE49" s="285"/>
      <c r="AF49" s="281"/>
      <c r="AG49" s="281"/>
      <c r="AH49" s="281"/>
      <c r="AI49" s="281"/>
      <c r="AJ49" s="282"/>
      <c r="AK49" s="284"/>
      <c r="AL49" s="282"/>
      <c r="AM49" s="352"/>
    </row>
    <row r="50" spans="1:39" ht="12" customHeight="1">
      <c r="A50" s="622">
        <v>25</v>
      </c>
      <c r="B50" s="622">
        <v>7</v>
      </c>
      <c r="C50" s="616" t="str">
        <f>IF(ISNA(MATCH(A50,spisak!$E$4:$E$151,0)),IF(ISNA(MATCH(A50,plasman!$I$3:$I$68,0)),"bye",INDEX(plasman!$H$3:$H$68,MATCH(A50,plasman!$I$3:$I$68,0))),INDEX(spisak!$B$4:$B$151,MATCH(A50,spisak!$E$4:$E$151,0)))</f>
        <v>bye</v>
      </c>
      <c r="D50" s="616"/>
      <c r="E50" s="616"/>
      <c r="F50" s="616"/>
      <c r="G50" s="618" t="str">
        <f>IF(ISNA(MATCH(C50,spisak!$B$4:$B$151,0)),"",INDEX(spisak!$C$4:$C$151,MATCH(C50,spisak!$B$4:$B$151,0)))</f>
        <v/>
      </c>
      <c r="H50" s="618"/>
      <c r="I50" s="618"/>
      <c r="J50" s="608"/>
      <c r="K50" s="608"/>
      <c r="L50" s="608"/>
      <c r="M50" s="608"/>
      <c r="N50" s="608"/>
      <c r="O50" s="608"/>
      <c r="P50" s="608"/>
      <c r="Q50" s="281"/>
      <c r="R50" s="281"/>
      <c r="S50" s="281"/>
      <c r="T50" s="281"/>
      <c r="U50" s="281"/>
      <c r="V50" s="538"/>
      <c r="W50" s="543"/>
      <c r="X50" s="281"/>
      <c r="Y50" s="281"/>
      <c r="Z50" s="281"/>
      <c r="AA50" s="281"/>
      <c r="AB50" s="281"/>
      <c r="AC50" s="538"/>
      <c r="AD50" s="543"/>
      <c r="AE50" s="590" t="str">
        <f>partije!$S$229</f>
        <v>bye</v>
      </c>
      <c r="AF50" s="591"/>
      <c r="AG50" s="591"/>
      <c r="AH50" s="591"/>
      <c r="AI50" s="591"/>
      <c r="AJ50" s="594"/>
      <c r="AK50" s="588"/>
      <c r="AL50" s="282"/>
      <c r="AM50" s="352"/>
    </row>
    <row r="51" spans="1:39" ht="12" customHeight="1">
      <c r="A51" s="622"/>
      <c r="B51" s="622">
        <v>7</v>
      </c>
      <c r="C51" s="617">
        <f>IF(ISNA(MATCH(A51,spisak!$E$4:$E$151,0)),IF(ISNA(MATCH(A51,plasman!$I$3:$I$68,0)),"bye",INDEX(plasman!$H$3:$H$68,MATCH(A51,plasman!$I$3:$I$68,0))),INDEX(spisak!$B$4:$B$151,MATCH(A51,spisak!$E$4:$E$151,0)))</f>
        <v>0</v>
      </c>
      <c r="D51" s="617"/>
      <c r="E51" s="617"/>
      <c r="F51" s="617"/>
      <c r="G51" s="619" t="str">
        <f>IF(ISNA(MATCH(C51,spisak!$B$4:$B$151,0)),"",INDEX(spisak!$C$4:$C$151,MATCH(C51,spisak!$B$4:$B$151,0)))</f>
        <v/>
      </c>
      <c r="H51" s="619"/>
      <c r="I51" s="619"/>
      <c r="J51" s="591" t="str">
        <f>partije!$S$212</f>
        <v>bye</v>
      </c>
      <c r="K51" s="591"/>
      <c r="L51" s="591"/>
      <c r="M51" s="591"/>
      <c r="N51" s="591"/>
      <c r="O51" s="594" t="str">
        <f>IF(ISBLANK(partije!J212),"",IF(partije!J212&gt;partije!K212,partije!J212,partije!K212))</f>
        <v/>
      </c>
      <c r="P51" s="591" t="str">
        <f>IF(ISBLANK(partije!J212),"",IF(partije!J212&gt;partije!K212,partije!K212,partije!J212))</f>
        <v/>
      </c>
      <c r="Q51" s="281"/>
      <c r="R51" s="281"/>
      <c r="S51" s="281"/>
      <c r="T51" s="281"/>
      <c r="U51" s="281"/>
      <c r="V51" s="538"/>
      <c r="W51" s="543"/>
      <c r="X51" s="281"/>
      <c r="Y51" s="281"/>
      <c r="Z51" s="281"/>
      <c r="AA51" s="281"/>
      <c r="AB51" s="281"/>
      <c r="AC51" s="538"/>
      <c r="AD51" s="543"/>
      <c r="AE51" s="592"/>
      <c r="AF51" s="593"/>
      <c r="AG51" s="593"/>
      <c r="AH51" s="593"/>
      <c r="AI51" s="593"/>
      <c r="AJ51" s="595"/>
      <c r="AK51" s="589"/>
      <c r="AL51" s="282"/>
      <c r="AM51" s="352"/>
    </row>
    <row r="52" spans="1:39" ht="12" customHeight="1">
      <c r="A52" s="622">
        <v>26</v>
      </c>
      <c r="B52" s="622"/>
      <c r="C52" s="616" t="str">
        <f>IF(ISNA(MATCH(A52,spisak!$E$4:$E$151,0)),IF(ISNA(MATCH(A52,plasman!$I$3:$I$68,0)),"bye",INDEX(plasman!$H$3:$H$68,MATCH(A52,plasman!$I$3:$I$68,0))),INDEX(spisak!$B$4:$B$151,MATCH(A52,spisak!$E$4:$E$151,0)))</f>
        <v>bye</v>
      </c>
      <c r="D52" s="616"/>
      <c r="E52" s="616"/>
      <c r="F52" s="616"/>
      <c r="G52" s="618" t="str">
        <f>IF(ISNA(MATCH(C52,spisak!$B$4:$B$151,0)),"",INDEX(spisak!$C$4:$C$151,MATCH(C52,spisak!$B$4:$B$151,0)))</f>
        <v/>
      </c>
      <c r="H52" s="618"/>
      <c r="I52" s="620"/>
      <c r="J52" s="593"/>
      <c r="K52" s="593"/>
      <c r="L52" s="593"/>
      <c r="M52" s="593"/>
      <c r="N52" s="593"/>
      <c r="O52" s="595"/>
      <c r="P52" s="593"/>
      <c r="Q52" s="281"/>
      <c r="R52" s="281"/>
      <c r="S52" s="281"/>
      <c r="T52" s="281"/>
      <c r="U52" s="281"/>
      <c r="V52" s="538"/>
      <c r="W52" s="543"/>
      <c r="X52" s="281"/>
      <c r="Y52" s="281"/>
      <c r="Z52" s="281"/>
      <c r="AA52" s="281"/>
      <c r="AB52" s="281"/>
      <c r="AC52" s="538"/>
      <c r="AD52" s="543"/>
      <c r="AE52" s="607"/>
      <c r="AF52" s="587"/>
      <c r="AG52" s="587"/>
      <c r="AH52" s="587"/>
      <c r="AI52" s="587" t="str">
        <f>IF(ISBLANK(partije!P229),"",partije!P229)</f>
        <v/>
      </c>
      <c r="AJ52" s="587" t="str">
        <f>IF(ISBLANK(partije!Q229),"",partije!Q229)</f>
        <v/>
      </c>
      <c r="AK52" s="587" t="str">
        <f>IF(ISBLANK(partije!R229),"",partije!R229)</f>
        <v/>
      </c>
      <c r="AL52" s="282"/>
      <c r="AM52" s="352"/>
    </row>
    <row r="53" spans="1:39" ht="12" customHeight="1">
      <c r="A53" s="622"/>
      <c r="B53" s="622"/>
      <c r="C53" s="617">
        <f>IF(ISNA(MATCH(A53,spisak!$E$4:$E$151,0)),IF(ISNA(MATCH(A53,plasman!$I$3:$I$68,0)),"bye",INDEX(plasman!$H$3:$H$68,MATCH(A53,plasman!$I$3:$I$68,0))),INDEX(spisak!$B$4:$B$151,MATCH(A53,spisak!$E$4:$E$151,0)))</f>
        <v>0</v>
      </c>
      <c r="D53" s="617"/>
      <c r="E53" s="617"/>
      <c r="F53" s="617"/>
      <c r="G53" s="619" t="str">
        <f>IF(ISNA(MATCH(C53,spisak!$B$4:$B$151,0)),"",INDEX(spisak!$C$4:$C$151,MATCH(C53,spisak!$B$4:$B$151,0)))</f>
        <v/>
      </c>
      <c r="H53" s="619"/>
      <c r="I53" s="621"/>
      <c r="J53" s="612" t="str">
        <f>IF(ISBLANK(partije!L212),"",partije!L212)</f>
        <v/>
      </c>
      <c r="K53" s="612" t="str">
        <f>IF(ISBLANK(partije!M212),"",partije!M212)</f>
        <v/>
      </c>
      <c r="L53" s="612" t="str">
        <f>IF(ISBLANK(partije!N212),"",partije!N212)</f>
        <v/>
      </c>
      <c r="M53" s="612" t="str">
        <f>IF(ISBLANK(partije!O212),"",partije!O212)</f>
        <v/>
      </c>
      <c r="N53" s="612" t="str">
        <f>IF(ISBLANK(partije!P212),"",partije!P212)</f>
        <v/>
      </c>
      <c r="O53" s="612" t="str">
        <f>IF(ISBLANK(partije!Q212),"",partije!Q212)</f>
        <v/>
      </c>
      <c r="P53" s="614" t="str">
        <f>IF(ISBLANK(partije!R212),"",partije!R212)</f>
        <v/>
      </c>
      <c r="Q53" s="590" t="str">
        <f>partije!$S$222</f>
        <v>bye</v>
      </c>
      <c r="R53" s="591"/>
      <c r="S53" s="591"/>
      <c r="T53" s="591"/>
      <c r="U53" s="591"/>
      <c r="V53" s="594" t="str">
        <f>IF(ISBLANK(partije!J222),"",IF(partije!J222&gt;partije!K222,partije!J222,partije!K222))</f>
        <v/>
      </c>
      <c r="W53" s="591" t="str">
        <f>IF(ISBLANK(partije!J222),"",IF(partije!J222&gt;partije!K222,partije!K222,partije!J222))</f>
        <v/>
      </c>
      <c r="X53" s="281"/>
      <c r="Y53" s="281"/>
      <c r="Z53" s="281"/>
      <c r="AA53" s="281"/>
      <c r="AB53" s="281"/>
      <c r="AC53" s="538"/>
      <c r="AD53" s="543"/>
      <c r="AE53" s="607"/>
      <c r="AF53" s="587"/>
      <c r="AG53" s="587"/>
      <c r="AH53" s="587"/>
      <c r="AI53" s="587"/>
      <c r="AJ53" s="587"/>
      <c r="AK53" s="587"/>
      <c r="AL53" s="282"/>
      <c r="AM53" s="352"/>
    </row>
    <row r="54" spans="1:39" ht="12" customHeight="1">
      <c r="A54" s="622">
        <v>27</v>
      </c>
      <c r="B54" s="622"/>
      <c r="C54" s="616" t="str">
        <f>IF(ISNA(MATCH(A54,spisak!$E$4:$E$151,0)),IF(ISNA(MATCH(A54,plasman!$I$3:$I$68,0)),"bye",INDEX(plasman!$H$3:$H$68,MATCH(A54,plasman!$I$3:$I$68,0))),INDEX(spisak!$B$4:$B$151,MATCH(A54,spisak!$E$4:$E$151,0)))</f>
        <v>bye</v>
      </c>
      <c r="D54" s="616"/>
      <c r="E54" s="616"/>
      <c r="F54" s="616"/>
      <c r="G54" s="618" t="str">
        <f>IF(ISNA(MATCH(C54,spisak!$B$4:$B$151,0)),"",INDEX(spisak!$C$4:$C$151,MATCH(C54,spisak!$B$4:$B$151,0)))</f>
        <v/>
      </c>
      <c r="H54" s="618"/>
      <c r="I54" s="618"/>
      <c r="J54" s="613"/>
      <c r="K54" s="613"/>
      <c r="L54" s="613"/>
      <c r="M54" s="613"/>
      <c r="N54" s="613"/>
      <c r="O54" s="613"/>
      <c r="P54" s="615"/>
      <c r="Q54" s="592"/>
      <c r="R54" s="593"/>
      <c r="S54" s="593"/>
      <c r="T54" s="593"/>
      <c r="U54" s="593"/>
      <c r="V54" s="595"/>
      <c r="W54" s="593"/>
      <c r="X54" s="281"/>
      <c r="Y54" s="281"/>
      <c r="Z54" s="281"/>
      <c r="AA54" s="281"/>
      <c r="AB54" s="281"/>
      <c r="AC54" s="538"/>
      <c r="AD54" s="544"/>
      <c r="AE54" s="281"/>
      <c r="AF54" s="281"/>
      <c r="AG54" s="281"/>
      <c r="AH54" s="281"/>
      <c r="AI54" s="281"/>
      <c r="AJ54" s="282"/>
      <c r="AK54" s="282"/>
      <c r="AL54" s="282"/>
      <c r="AM54" s="352"/>
    </row>
    <row r="55" spans="1:39" ht="12" customHeight="1">
      <c r="A55" s="622"/>
      <c r="B55" s="622"/>
      <c r="C55" s="617">
        <f>IF(ISNA(MATCH(A55,spisak!$E$4:$E$151,0)),IF(ISNA(MATCH(A55,plasman!$I$3:$I$68,0)),"bye",INDEX(plasman!$H$3:$H$68,MATCH(A55,plasman!$I$3:$I$68,0))),INDEX(spisak!$B$4:$B$151,MATCH(A55,spisak!$E$4:$E$151,0)))</f>
        <v>0</v>
      </c>
      <c r="D55" s="617"/>
      <c r="E55" s="617"/>
      <c r="F55" s="617"/>
      <c r="G55" s="619" t="str">
        <f>IF(ISNA(MATCH(C55,spisak!$B$4:$B$151,0)),"",INDEX(spisak!$C$4:$C$151,MATCH(C55,spisak!$B$4:$B$151,0)))</f>
        <v/>
      </c>
      <c r="H55" s="619"/>
      <c r="I55" s="619"/>
      <c r="J55" s="609" t="str">
        <f>partije!$S$213</f>
        <v>bye</v>
      </c>
      <c r="K55" s="609"/>
      <c r="L55" s="609"/>
      <c r="M55" s="609"/>
      <c r="N55" s="609"/>
      <c r="O55" s="594" t="str">
        <f>IF(ISBLANK(partije!J213),"",IF(partije!J213&gt;partije!K213,partije!J213,partije!K213))</f>
        <v/>
      </c>
      <c r="P55" s="588" t="str">
        <f>IF(ISBLANK(partije!J213),"",IF(partije!J213&gt;partije!K213,partije!K213,partije!J213))</f>
        <v/>
      </c>
      <c r="Q55" s="587" t="str">
        <f>IF(ISBLANK(partije!L222),"",partije!L222)</f>
        <v/>
      </c>
      <c r="R55" s="587" t="str">
        <f>IF(ISBLANK(partije!M222),"",partije!M222)</f>
        <v/>
      </c>
      <c r="S55" s="587" t="str">
        <f>IF(ISBLANK(partije!N222),"",partije!N222)</f>
        <v/>
      </c>
      <c r="T55" s="587" t="str">
        <f>IF(ISBLANK(partije!O222),"",partije!O222)</f>
        <v/>
      </c>
      <c r="U55" s="587" t="str">
        <f>IF(ISBLANK(partije!P222),"",partije!P222)</f>
        <v/>
      </c>
      <c r="V55" s="587" t="str">
        <f>IF(ISBLANK(partije!Q222),"",partije!Q222)</f>
        <v/>
      </c>
      <c r="W55" s="596" t="str">
        <f>IF(ISBLANK(partije!R222),"",partije!R222)</f>
        <v/>
      </c>
      <c r="X55" s="285"/>
      <c r="Y55" s="281"/>
      <c r="Z55" s="281"/>
      <c r="AA55" s="281"/>
      <c r="AB55" s="281"/>
      <c r="AC55" s="538"/>
      <c r="AD55" s="544"/>
      <c r="AE55" s="281"/>
      <c r="AF55" s="281"/>
      <c r="AG55" s="281"/>
      <c r="AH55" s="281"/>
      <c r="AI55" s="281"/>
      <c r="AJ55" s="282"/>
      <c r="AK55" s="282"/>
      <c r="AL55" s="282"/>
      <c r="AM55" s="352"/>
    </row>
    <row r="56" spans="1:39" ht="12" customHeight="1">
      <c r="A56" s="622">
        <v>28</v>
      </c>
      <c r="B56" s="622">
        <v>10</v>
      </c>
      <c r="C56" s="616" t="str">
        <f>IF(ISNA(MATCH(A56,spisak!$E$4:$E$151,0)),IF(ISNA(MATCH(A56,plasman!$I$3:$I$68,0)),"bye",INDEX(plasman!$H$3:$H$68,MATCH(A56,plasman!$I$3:$I$68,0))),INDEX(spisak!$B$4:$B$151,MATCH(A56,spisak!$E$4:$E$151,0)))</f>
        <v>bye</v>
      </c>
      <c r="D56" s="616"/>
      <c r="E56" s="616"/>
      <c r="F56" s="616"/>
      <c r="G56" s="618" t="str">
        <f>IF(ISNA(MATCH(C56,spisak!$B$4:$B$151,0)),"",INDEX(spisak!$C$4:$C$151,MATCH(C56,spisak!$B$4:$B$151,0)))</f>
        <v/>
      </c>
      <c r="H56" s="618"/>
      <c r="I56" s="620"/>
      <c r="J56" s="610"/>
      <c r="K56" s="610"/>
      <c r="L56" s="610"/>
      <c r="M56" s="610"/>
      <c r="N56" s="610"/>
      <c r="O56" s="595"/>
      <c r="P56" s="589"/>
      <c r="Q56" s="587"/>
      <c r="R56" s="587"/>
      <c r="S56" s="587"/>
      <c r="T56" s="587"/>
      <c r="U56" s="587"/>
      <c r="V56" s="587"/>
      <c r="W56" s="597"/>
      <c r="X56" s="285"/>
      <c r="Y56" s="281"/>
      <c r="Z56" s="281"/>
      <c r="AA56" s="281"/>
      <c r="AB56" s="281"/>
      <c r="AC56" s="538"/>
      <c r="AD56" s="544"/>
      <c r="AE56" s="281"/>
      <c r="AF56" s="281"/>
      <c r="AG56" s="281"/>
      <c r="AH56" s="281"/>
      <c r="AI56" s="281"/>
      <c r="AJ56" s="282"/>
      <c r="AK56" s="282"/>
      <c r="AL56" s="282"/>
      <c r="AM56" s="352"/>
    </row>
    <row r="57" spans="1:39" ht="12" customHeight="1">
      <c r="A57" s="622"/>
      <c r="B57" s="622">
        <v>10</v>
      </c>
      <c r="C57" s="617">
        <f>IF(ISNA(MATCH(A57,spisak!$E$4:$E$151,0)),IF(ISNA(MATCH(A57,plasman!$I$3:$I$68,0)),"bye",INDEX(plasman!$H$3:$H$68,MATCH(A57,plasman!$I$3:$I$68,0))),INDEX(spisak!$B$4:$B$151,MATCH(A57,spisak!$E$4:$E$151,0)))</f>
        <v>0</v>
      </c>
      <c r="D57" s="617"/>
      <c r="E57" s="617"/>
      <c r="F57" s="617"/>
      <c r="G57" s="619" t="str">
        <f>IF(ISNA(MATCH(C57,spisak!$B$4:$B$151,0)),"",INDEX(spisak!$C$4:$C$151,MATCH(C57,spisak!$B$4:$B$151,0)))</f>
        <v/>
      </c>
      <c r="H57" s="619"/>
      <c r="I57" s="621"/>
      <c r="J57" s="608" t="str">
        <f>IF(ISBLANK(partije!L213),"",partije!L213)</f>
        <v/>
      </c>
      <c r="K57" s="608" t="str">
        <f>IF(ISBLANK(partije!M213),"",partije!M213)</f>
        <v/>
      </c>
      <c r="L57" s="608" t="str">
        <f>IF(ISBLANK(partije!N213),"",partije!N213)</f>
        <v/>
      </c>
      <c r="M57" s="608" t="str">
        <f>IF(ISBLANK(partije!O213),"",partije!O213)</f>
        <v/>
      </c>
      <c r="N57" s="608" t="str">
        <f>IF(ISBLANK(partije!P213),"",partije!P213)</f>
        <v/>
      </c>
      <c r="O57" s="608" t="str">
        <f>IF(ISBLANK(partije!Q213),"",partije!Q213)</f>
        <v/>
      </c>
      <c r="P57" s="608" t="str">
        <f>IF(ISBLANK(partije!R213),"",partije!R213)</f>
        <v/>
      </c>
      <c r="Q57" s="281"/>
      <c r="R57" s="281"/>
      <c r="S57" s="281"/>
      <c r="T57" s="281"/>
      <c r="U57" s="281"/>
      <c r="V57" s="538"/>
      <c r="W57" s="544"/>
      <c r="X57" s="590" t="str">
        <f>partije!$S$227</f>
        <v>bye</v>
      </c>
      <c r="Y57" s="591"/>
      <c r="Z57" s="591"/>
      <c r="AA57" s="591"/>
      <c r="AB57" s="591"/>
      <c r="AC57" s="594" t="str">
        <f>IF(ISBLANK(partije!J227),"",IF(partije!J227&gt;partije!K227,partije!J227,partije!K227))</f>
        <v/>
      </c>
      <c r="AD57" s="588" t="str">
        <f>IF(ISBLANK(partije!J227),"",IF(partije!J227&gt;partije!K227,partije!K227,partije!J227))</f>
        <v/>
      </c>
      <c r="AE57" s="281"/>
      <c r="AF57" s="281"/>
      <c r="AG57" s="586"/>
      <c r="AH57" s="586"/>
      <c r="AI57" s="586"/>
      <c r="AJ57" s="586"/>
      <c r="AK57" s="586"/>
      <c r="AL57" s="586"/>
      <c r="AM57" s="352"/>
    </row>
    <row r="58" spans="1:39" ht="12" customHeight="1">
      <c r="A58" s="622">
        <v>29</v>
      </c>
      <c r="B58" s="622">
        <v>15</v>
      </c>
      <c r="C58" s="616" t="str">
        <f>IF(ISNA(MATCH(A58,spisak!$E$4:$E$151,0)),IF(ISNA(MATCH(A58,plasman!$I$3:$I$68,0)),"bye",INDEX(plasman!$H$3:$H$68,MATCH(A58,plasman!$I$3:$I$68,0))),INDEX(spisak!$B$4:$B$151,MATCH(A58,spisak!$E$4:$E$151,0)))</f>
        <v>bye</v>
      </c>
      <c r="D58" s="616"/>
      <c r="E58" s="616"/>
      <c r="F58" s="616"/>
      <c r="G58" s="618" t="str">
        <f>IF(ISNA(MATCH(C58,spisak!$B$4:$B$151,0)),"",INDEX(spisak!$C$4:$C$151,MATCH(C58,spisak!$B$4:$B$151,0)))</f>
        <v/>
      </c>
      <c r="H58" s="618"/>
      <c r="I58" s="618"/>
      <c r="J58" s="608"/>
      <c r="K58" s="608"/>
      <c r="L58" s="608"/>
      <c r="M58" s="608"/>
      <c r="N58" s="608"/>
      <c r="O58" s="608"/>
      <c r="P58" s="608"/>
      <c r="Q58" s="281"/>
      <c r="R58" s="281"/>
      <c r="S58" s="281"/>
      <c r="T58" s="281"/>
      <c r="U58" s="281"/>
      <c r="V58" s="538"/>
      <c r="W58" s="544"/>
      <c r="X58" s="592"/>
      <c r="Y58" s="593"/>
      <c r="Z58" s="593"/>
      <c r="AA58" s="593"/>
      <c r="AB58" s="593"/>
      <c r="AC58" s="595"/>
      <c r="AD58" s="589"/>
      <c r="AE58" s="281"/>
      <c r="AF58" s="281"/>
      <c r="AG58" s="586"/>
      <c r="AH58" s="586"/>
      <c r="AI58" s="586"/>
      <c r="AJ58" s="586"/>
      <c r="AK58" s="586"/>
      <c r="AL58" s="586"/>
      <c r="AM58" s="352"/>
    </row>
    <row r="59" spans="1:39" ht="12" customHeight="1">
      <c r="A59" s="622"/>
      <c r="B59" s="622">
        <v>15</v>
      </c>
      <c r="C59" s="617">
        <f>IF(ISNA(MATCH(A59,spisak!$E$4:$E$151,0)),IF(ISNA(MATCH(A59,plasman!$I$3:$I$68,0)),"bye",INDEX(plasman!$H$3:$H$68,MATCH(A59,plasman!$I$3:$I$68,0))),INDEX(spisak!$B$4:$B$151,MATCH(A59,spisak!$E$4:$E$151,0)))</f>
        <v>0</v>
      </c>
      <c r="D59" s="617"/>
      <c r="E59" s="617"/>
      <c r="F59" s="617"/>
      <c r="G59" s="619" t="str">
        <f>IF(ISNA(MATCH(C59,spisak!$B$4:$B$151,0)),"",INDEX(spisak!$C$4:$C$151,MATCH(C59,spisak!$B$4:$B$151,0)))</f>
        <v/>
      </c>
      <c r="H59" s="619"/>
      <c r="I59" s="619"/>
      <c r="J59" s="591" t="str">
        <f>partije!$S$214</f>
        <v>bye</v>
      </c>
      <c r="K59" s="591"/>
      <c r="L59" s="591"/>
      <c r="M59" s="591"/>
      <c r="N59" s="591"/>
      <c r="O59" s="594" t="str">
        <f>IF(ISBLANK(partije!J214),"",IF(partije!J214&gt;partije!K214,partije!J214,partije!K214))</f>
        <v/>
      </c>
      <c r="P59" s="591" t="str">
        <f>IF(ISBLANK(partije!J214),"",IF(partije!J214&gt;partije!K214,partije!K214,partije!J214))</f>
        <v/>
      </c>
      <c r="Q59" s="281"/>
      <c r="R59" s="281"/>
      <c r="S59" s="281"/>
      <c r="T59" s="281"/>
      <c r="U59" s="281"/>
      <c r="V59" s="538"/>
      <c r="W59" s="544"/>
      <c r="X59" s="587" t="str">
        <f>IF(ISBLANK(partije!L227),"",partije!L227)</f>
        <v/>
      </c>
      <c r="Y59" s="587" t="str">
        <f>IF(ISBLANK(partije!M227),"",partije!M227)</f>
        <v/>
      </c>
      <c r="Z59" s="587" t="str">
        <f>IF(ISBLANK(partije!N227),"",partije!N227)</f>
        <v/>
      </c>
      <c r="AA59" s="587" t="str">
        <f>IF(ISBLANK(partije!O227),"",partije!O227)</f>
        <v/>
      </c>
      <c r="AB59" s="587" t="str">
        <f>IF(ISBLANK(partije!P227),"",partije!P227)</f>
        <v/>
      </c>
      <c r="AC59" s="587" t="str">
        <f>IF(ISBLANK(partije!Q227),"",partije!Q227)</f>
        <v/>
      </c>
      <c r="AD59" s="587" t="str">
        <f>IF(ISBLANK(partije!R227),"",partije!R227)</f>
        <v/>
      </c>
      <c r="AE59" s="281"/>
      <c r="AF59" s="281"/>
      <c r="AG59" s="541"/>
      <c r="AH59" s="541"/>
      <c r="AI59" s="541"/>
      <c r="AJ59" s="541"/>
      <c r="AK59" s="541"/>
      <c r="AL59" s="541"/>
      <c r="AM59" s="352"/>
    </row>
    <row r="60" spans="1:39" ht="12" customHeight="1">
      <c r="A60" s="622">
        <v>30</v>
      </c>
      <c r="B60" s="622"/>
      <c r="C60" s="616" t="str">
        <f>IF(ISNA(MATCH(A60,spisak!$E$4:$E$151,0)),IF(ISNA(MATCH(A60,plasman!$I$3:$I$68,0)),"bye",INDEX(plasman!$H$3:$H$68,MATCH(A60,plasman!$I$3:$I$68,0))),INDEX(spisak!$B$4:$B$151,MATCH(A60,spisak!$E$4:$E$151,0)))</f>
        <v>bye</v>
      </c>
      <c r="D60" s="616"/>
      <c r="E60" s="616"/>
      <c r="F60" s="616"/>
      <c r="G60" s="618" t="str">
        <f>IF(ISNA(MATCH(C60,spisak!$B$4:$B$151,0)),"",INDEX(spisak!$C$4:$C$151,MATCH(C60,spisak!$B$4:$B$151,0)))</f>
        <v/>
      </c>
      <c r="H60" s="618"/>
      <c r="I60" s="620"/>
      <c r="J60" s="593"/>
      <c r="K60" s="593"/>
      <c r="L60" s="593"/>
      <c r="M60" s="593"/>
      <c r="N60" s="593"/>
      <c r="O60" s="595"/>
      <c r="P60" s="593"/>
      <c r="Q60" s="281"/>
      <c r="R60" s="281"/>
      <c r="S60" s="281"/>
      <c r="T60" s="281"/>
      <c r="U60" s="281"/>
      <c r="V60" s="538"/>
      <c r="W60" s="544"/>
      <c r="X60" s="587"/>
      <c r="Y60" s="587"/>
      <c r="Z60" s="587"/>
      <c r="AA60" s="587"/>
      <c r="AB60" s="587"/>
      <c r="AC60" s="587"/>
      <c r="AD60" s="587"/>
      <c r="AE60" s="281"/>
      <c r="AF60" s="281"/>
      <c r="AG60" s="541"/>
      <c r="AH60" s="541"/>
      <c r="AI60" s="541"/>
      <c r="AJ60" s="541"/>
      <c r="AK60" s="541"/>
      <c r="AL60" s="541"/>
      <c r="AM60" s="352"/>
    </row>
    <row r="61" spans="1:39" ht="12" customHeight="1">
      <c r="A61" s="622"/>
      <c r="B61" s="622"/>
      <c r="C61" s="617">
        <f>IF(ISNA(MATCH(A61,spisak!$E$4:$E$151,0)),IF(ISNA(MATCH(A61,plasman!$I$3:$I$68,0)),"bye",INDEX(plasman!$H$3:$H$68,MATCH(A61,plasman!$I$3:$I$68,0))),INDEX(spisak!$B$4:$B$151,MATCH(A61,spisak!$E$4:$E$151,0)))</f>
        <v>0</v>
      </c>
      <c r="D61" s="617"/>
      <c r="E61" s="617"/>
      <c r="F61" s="617"/>
      <c r="G61" s="619" t="str">
        <f>IF(ISNA(MATCH(C61,spisak!$B$4:$B$151,0)),"",INDEX(spisak!$C$4:$C$151,MATCH(C61,spisak!$B$4:$B$151,0)))</f>
        <v/>
      </c>
      <c r="H61" s="619"/>
      <c r="I61" s="621"/>
      <c r="J61" s="608" t="str">
        <f>IF(ISBLANK(partije!L214),"",partije!L214)</f>
        <v/>
      </c>
      <c r="K61" s="608" t="str">
        <f>IF(ISBLANK(partije!M214),"",partije!M214)</f>
        <v/>
      </c>
      <c r="L61" s="608" t="str">
        <f>IF(ISBLANK(partije!N214),"",partije!N214)</f>
        <v/>
      </c>
      <c r="M61" s="608" t="str">
        <f>IF(ISBLANK(partije!O214),"",partije!O214)</f>
        <v/>
      </c>
      <c r="N61" s="608" t="str">
        <f>IF(ISBLANK(partije!P214),"",partije!P214)</f>
        <v/>
      </c>
      <c r="O61" s="608" t="str">
        <f>IF(ISBLANK(partije!Q214),"",partije!Q214)</f>
        <v/>
      </c>
      <c r="P61" s="611" t="str">
        <f>IF(ISBLANK(partije!R214),"",partije!R214)</f>
        <v/>
      </c>
      <c r="Q61" s="590" t="str">
        <f>partije!$S$223</f>
        <v>bye</v>
      </c>
      <c r="R61" s="591"/>
      <c r="S61" s="591"/>
      <c r="T61" s="591"/>
      <c r="U61" s="591"/>
      <c r="V61" s="594" t="str">
        <f>IF(ISBLANK(partije!J223),"",IF(partije!J223&gt;partije!K223,partije!J223,partije!K223))</f>
        <v/>
      </c>
      <c r="W61" s="588" t="str">
        <f>IF(ISBLANK(partije!J223),"",IF(partije!J223&gt;partije!K223,partije!K223,partije!J223))</f>
        <v/>
      </c>
      <c r="X61" s="281"/>
      <c r="Y61" s="281"/>
      <c r="Z61" s="281"/>
      <c r="AA61" s="281"/>
      <c r="AB61" s="281"/>
      <c r="AC61" s="281"/>
      <c r="AD61" s="281"/>
      <c r="AE61" s="281"/>
      <c r="AF61" s="281"/>
      <c r="AG61" s="541"/>
      <c r="AH61" s="541"/>
      <c r="AI61" s="541"/>
      <c r="AJ61" s="541"/>
      <c r="AK61" s="541"/>
      <c r="AL61" s="541"/>
      <c r="AM61" s="352"/>
    </row>
    <row r="62" spans="1:39" ht="12" customHeight="1">
      <c r="A62" s="622">
        <v>31</v>
      </c>
      <c r="B62" s="622"/>
      <c r="C62" s="616" t="str">
        <f>IF(ISNA(MATCH(A62,spisak!$E$4:$E$151,0)),IF(ISNA(MATCH(A62,plasman!$I$3:$I$68,0)),"bye",INDEX(plasman!$H$3:$H$68,MATCH(A62,plasman!$I$3:$I$68,0))),INDEX(spisak!$B$4:$B$151,MATCH(A62,spisak!$E$4:$E$151,0)))</f>
        <v>bye</v>
      </c>
      <c r="D62" s="616"/>
      <c r="E62" s="616"/>
      <c r="F62" s="616"/>
      <c r="G62" s="618" t="str">
        <f>IF(ISNA(MATCH(C62,spisak!$B$4:$B$151,0)),"",INDEX(spisak!$C$4:$C$151,MATCH(C62,spisak!$B$4:$B$151,0)))</f>
        <v/>
      </c>
      <c r="H62" s="618"/>
      <c r="I62" s="618"/>
      <c r="J62" s="608"/>
      <c r="K62" s="608"/>
      <c r="L62" s="608"/>
      <c r="M62" s="608"/>
      <c r="N62" s="608"/>
      <c r="O62" s="608"/>
      <c r="P62" s="611"/>
      <c r="Q62" s="592"/>
      <c r="R62" s="593"/>
      <c r="S62" s="593"/>
      <c r="T62" s="593"/>
      <c r="U62" s="593"/>
      <c r="V62" s="595"/>
      <c r="W62" s="589"/>
      <c r="X62" s="281"/>
      <c r="Y62" s="281"/>
      <c r="Z62" s="281"/>
      <c r="AA62" s="281"/>
      <c r="AB62" s="281"/>
      <c r="AC62" s="281"/>
      <c r="AD62" s="281"/>
      <c r="AE62" s="281"/>
      <c r="AF62" s="281"/>
      <c r="AG62" s="541"/>
      <c r="AH62" s="541"/>
      <c r="AI62" s="541"/>
      <c r="AJ62" s="541"/>
      <c r="AK62" s="541"/>
      <c r="AL62" s="541"/>
      <c r="AM62" s="352"/>
    </row>
    <row r="63" spans="1:39" ht="12" customHeight="1">
      <c r="A63" s="622"/>
      <c r="B63" s="622"/>
      <c r="C63" s="617">
        <f>IF(ISNA(MATCH(A63,spisak!$E$4:$E$151,0)),IF(ISNA(MATCH(A63,plasman!$I$3:$I$68,0)),"bye",INDEX(plasman!$H$3:$H$68,MATCH(A63,plasman!$I$3:$I$68,0))),INDEX(spisak!$B$4:$B$151,MATCH(A63,spisak!$E$4:$E$151,0)))</f>
        <v>0</v>
      </c>
      <c r="D63" s="617"/>
      <c r="E63" s="617"/>
      <c r="F63" s="617"/>
      <c r="G63" s="619" t="str">
        <f>IF(ISNA(MATCH(C63,spisak!$B$4:$B$151,0)),"",INDEX(spisak!$C$4:$C$151,MATCH(C63,spisak!$B$4:$B$151,0)))</f>
        <v/>
      </c>
      <c r="H63" s="619"/>
      <c r="I63" s="619"/>
      <c r="J63" s="591" t="str">
        <f>partije!$S$215</f>
        <v>bye</v>
      </c>
      <c r="K63" s="591"/>
      <c r="L63" s="591"/>
      <c r="M63" s="591"/>
      <c r="N63" s="591"/>
      <c r="O63" s="594" t="str">
        <f>IF(ISBLANK(partije!J215),"",IF(partije!J215&gt;partije!K215,partije!J215,partije!K215))</f>
        <v/>
      </c>
      <c r="P63" s="588" t="str">
        <f>IF(ISBLANK(partije!J215),"",IF(partije!J215&gt;partije!K215,partije!K215,partije!J215))</f>
        <v/>
      </c>
      <c r="Q63" s="587" t="str">
        <f>IF(ISBLANK(partije!L223),"",partije!L223)</f>
        <v/>
      </c>
      <c r="R63" s="587" t="str">
        <f>IF(ISBLANK(partije!M223),"",partije!M223)</f>
        <v/>
      </c>
      <c r="S63" s="587" t="str">
        <f>IF(ISBLANK(partije!N223),"",partije!N223)</f>
        <v/>
      </c>
      <c r="T63" s="587" t="str">
        <f>IF(ISBLANK(partije!O223),"",partije!O223)</f>
        <v/>
      </c>
      <c r="U63" s="587" t="str">
        <f>IF(ISBLANK(partije!P223),"",partije!P223)</f>
        <v/>
      </c>
      <c r="V63" s="587" t="str">
        <f>IF(ISBLANK(partije!Q223),"",partije!Q223)</f>
        <v/>
      </c>
      <c r="W63" s="587" t="str">
        <f>IF(ISBLANK(partije!R223),"",partije!R223)</f>
        <v/>
      </c>
      <c r="X63" s="281"/>
      <c r="Y63" s="281"/>
      <c r="Z63" s="281"/>
      <c r="AA63" s="281"/>
      <c r="AB63" s="281"/>
      <c r="AC63" s="281"/>
      <c r="AD63" s="281"/>
      <c r="AE63" s="281"/>
      <c r="AF63" s="281"/>
      <c r="AG63" s="541"/>
      <c r="AH63" s="541"/>
      <c r="AI63" s="541"/>
      <c r="AJ63" s="541"/>
      <c r="AK63" s="541"/>
      <c r="AL63" s="541"/>
      <c r="AM63" s="352"/>
    </row>
    <row r="64" spans="1:39" ht="12" customHeight="1">
      <c r="A64" s="622">
        <v>32</v>
      </c>
      <c r="B64" s="622">
        <v>2</v>
      </c>
      <c r="C64" s="616" t="str">
        <f>IF(ISNA(MATCH(A64,spisak!$E$4:$E$151,0)),IF(ISNA(MATCH(A64,plasman!$I$3:$I$68,0)),"bye",INDEX(plasman!$H$3:$H$68,MATCH(A64,plasman!$I$3:$I$68,0))),INDEX(spisak!$B$4:$B$151,MATCH(A64,spisak!$E$4:$E$151,0)))</f>
        <v>bye</v>
      </c>
      <c r="D64" s="616"/>
      <c r="E64" s="616"/>
      <c r="F64" s="616"/>
      <c r="G64" s="618" t="str">
        <f>IF(ISNA(MATCH(C64,spisak!$B$4:$B$151,0)),"",INDEX(spisak!$C$4:$C$151,MATCH(C64,spisak!$B$4:$B$151,0)))</f>
        <v/>
      </c>
      <c r="H64" s="618"/>
      <c r="I64" s="620"/>
      <c r="J64" s="593"/>
      <c r="K64" s="593"/>
      <c r="L64" s="593"/>
      <c r="M64" s="593"/>
      <c r="N64" s="593"/>
      <c r="O64" s="595"/>
      <c r="P64" s="589"/>
      <c r="Q64" s="587"/>
      <c r="R64" s="587"/>
      <c r="S64" s="587"/>
      <c r="T64" s="587"/>
      <c r="U64" s="587"/>
      <c r="V64" s="587"/>
      <c r="W64" s="587"/>
      <c r="X64" s="281"/>
      <c r="Y64" s="281"/>
      <c r="Z64" s="281"/>
      <c r="AA64" s="281"/>
      <c r="AB64" s="281"/>
      <c r="AC64" s="281"/>
      <c r="AD64" s="281"/>
      <c r="AE64" s="281"/>
      <c r="AF64" s="281"/>
      <c r="AG64" s="541"/>
      <c r="AH64" s="541"/>
      <c r="AI64" s="541"/>
      <c r="AJ64" s="541"/>
      <c r="AK64" s="541"/>
      <c r="AL64" s="541"/>
      <c r="AM64" s="352"/>
    </row>
    <row r="65" spans="1:39" ht="12" customHeight="1">
      <c r="A65" s="622"/>
      <c r="B65" s="622"/>
      <c r="C65" s="617">
        <f>IF(ISNA(MATCH(A65,spisak!$E$4:$E$151,0)),IF(ISNA(MATCH(A65,plasman!$I$3:$I$68,0)),"bye",INDEX(plasman!$H$3:$H$68,MATCH(A65,plasman!$I$3:$I$68,0))),INDEX(spisak!$B$4:$B$151,MATCH(A65,spisak!$E$4:$E$151,0)))</f>
        <v>0</v>
      </c>
      <c r="D65" s="617"/>
      <c r="E65" s="617"/>
      <c r="F65" s="617"/>
      <c r="G65" s="619" t="str">
        <f>IF(ISNA(MATCH(C65,spisak!$B$4:$B$151,0)),"",INDEX(spisak!$C$4:$C$151,MATCH(C65,spisak!$B$4:$B$151,0)))</f>
        <v/>
      </c>
      <c r="H65" s="619"/>
      <c r="I65" s="621"/>
      <c r="J65" s="608" t="str">
        <f>IF(ISBLANK(partije!L215),"",partije!L215)</f>
        <v/>
      </c>
      <c r="K65" s="608" t="str">
        <f>IF(ISBLANK(partije!M215),"",partije!M215)</f>
        <v/>
      </c>
      <c r="L65" s="608" t="str">
        <f>IF(ISBLANK(partije!N215),"",partije!N215)</f>
        <v/>
      </c>
      <c r="M65" s="608" t="str">
        <f>IF(ISBLANK(partije!O215),"",partije!O215)</f>
        <v/>
      </c>
      <c r="N65" s="608" t="str">
        <f>IF(ISBLANK(partije!P215),"",partije!P215)</f>
        <v/>
      </c>
      <c r="O65" s="608" t="str">
        <f>IF(ISBLANK(partije!Q215),"",partije!Q215)</f>
        <v/>
      </c>
      <c r="P65" s="608" t="str">
        <f>IF(ISBLANK(partije!R215),"",partije!R215)</f>
        <v/>
      </c>
      <c r="Q65" s="281"/>
      <c r="R65" s="281"/>
      <c r="S65" s="281"/>
      <c r="T65" s="281"/>
      <c r="U65" s="281"/>
      <c r="V65" s="281"/>
      <c r="W65" s="281"/>
      <c r="X65" s="281"/>
      <c r="Y65" s="281"/>
      <c r="Z65" s="281"/>
      <c r="AA65" s="281"/>
      <c r="AB65" s="281"/>
      <c r="AC65" s="281"/>
      <c r="AD65" s="281"/>
      <c r="AE65" s="281"/>
      <c r="AF65" s="281"/>
      <c r="AG65" s="281"/>
      <c r="AH65" s="281"/>
      <c r="AI65" s="281"/>
      <c r="AJ65" s="282"/>
      <c r="AK65" s="282"/>
      <c r="AL65" s="282"/>
      <c r="AM65" s="352"/>
    </row>
    <row r="66" spans="1:39" ht="15" customHeight="1" thickBot="1">
      <c r="A66" s="353"/>
      <c r="B66" s="354"/>
      <c r="C66" s="328"/>
      <c r="D66" s="328"/>
      <c r="E66" s="328"/>
      <c r="F66" s="328"/>
      <c r="G66" s="329"/>
      <c r="H66" s="330"/>
      <c r="I66" s="330"/>
      <c r="J66" s="625"/>
      <c r="K66" s="625"/>
      <c r="L66" s="625"/>
      <c r="M66" s="625"/>
      <c r="N66" s="625"/>
      <c r="O66" s="625"/>
      <c r="P66" s="625"/>
      <c r="Q66" s="288"/>
      <c r="R66" s="288"/>
      <c r="S66" s="288"/>
      <c r="T66" s="288"/>
      <c r="U66" s="288"/>
      <c r="V66" s="288"/>
      <c r="W66" s="288"/>
      <c r="X66" s="288"/>
      <c r="Y66" s="288"/>
      <c r="Z66" s="288"/>
      <c r="AA66" s="288"/>
      <c r="AB66" s="288"/>
      <c r="AC66" s="288"/>
      <c r="AD66" s="288"/>
      <c r="AE66" s="288"/>
      <c r="AF66" s="288"/>
      <c r="AG66" s="288"/>
      <c r="AH66" s="288"/>
      <c r="AI66" s="288"/>
      <c r="AJ66" s="289"/>
      <c r="AK66" s="290"/>
      <c r="AL66" s="289"/>
      <c r="AM66" s="352"/>
    </row>
    <row r="67" spans="1:39" ht="17.25" customHeight="1" thickTop="1">
      <c r="A67" s="355" t="str">
        <f>CONCATENATE(info!C6,", ",info!C5)</f>
        <v>Niš, 15.04.2017.</v>
      </c>
      <c r="B67" s="356"/>
      <c r="D67" s="332"/>
      <c r="E67" s="332"/>
      <c r="F67" s="332"/>
      <c r="G67" s="333"/>
      <c r="H67" s="333"/>
      <c r="I67" s="333"/>
      <c r="J67" s="291"/>
      <c r="K67" s="291"/>
      <c r="L67" s="291"/>
      <c r="M67" s="291"/>
      <c r="N67" s="291"/>
      <c r="O67" s="291"/>
      <c r="P67" s="291"/>
      <c r="Q67" s="291"/>
      <c r="R67" s="291"/>
      <c r="S67" s="291"/>
      <c r="T67" s="291"/>
      <c r="U67" s="291"/>
      <c r="V67" s="291"/>
      <c r="W67" s="291"/>
      <c r="X67" s="291"/>
      <c r="Y67" s="291"/>
      <c r="Z67" s="291"/>
      <c r="AA67" s="291"/>
      <c r="AB67" s="291"/>
      <c r="AC67" s="291"/>
      <c r="AD67" s="291"/>
      <c r="AE67" s="291"/>
      <c r="AF67" s="291"/>
      <c r="AG67" s="291"/>
      <c r="AH67" s="291"/>
      <c r="AI67" s="291"/>
      <c r="AJ67" s="291"/>
      <c r="AK67" s="291"/>
      <c r="AL67" s="292" t="str">
        <f>info!C7</f>
        <v>STK "Palilula"</v>
      </c>
    </row>
    <row r="68" spans="1:39" ht="16.5" customHeight="1">
      <c r="A68" s="542">
        <v>33</v>
      </c>
      <c r="B68" s="542">
        <v>1</v>
      </c>
      <c r="C68" s="617" t="str">
        <f>IF(ISNA(MATCH(A68,spisak!$E$4:$E$151,0)),IF(ISNA(MATCH(A68,plasman!$I$3:$I$68,0)),"bye",INDEX(plasman!$H$3:$H$68,MATCH(A68,plasman!$I$3:$I$68,0))),INDEX(spisak!$B$4:$B$151,MATCH(A68,spisak!$E$4:$E$151,0)))</f>
        <v>bye</v>
      </c>
      <c r="D68" s="617"/>
      <c r="E68" s="617"/>
      <c r="F68" s="617"/>
      <c r="G68" s="619" t="str">
        <f>IF(ISNA(MATCH(C68,spisak!$B$4:$B$151,0)),"",INDEX(spisak!$C$4:$C$151,MATCH(C68,spisak!$B$4:$B$151,0)))</f>
        <v/>
      </c>
      <c r="H68" s="619"/>
      <c r="I68" s="619"/>
      <c r="J68" s="591" t="str">
        <f>partije!$S$231</f>
        <v>bye</v>
      </c>
      <c r="K68" s="591"/>
      <c r="L68" s="591"/>
      <c r="M68" s="591"/>
      <c r="N68" s="591"/>
      <c r="O68" s="594" t="str">
        <f>IF(ISBLANK(partije!$J$231),"",IF(partije!$J$231&gt;partije!$K$231,partije!$J$231,partije!$K$231))</f>
        <v/>
      </c>
      <c r="P68" s="591" t="str">
        <f>IF(ISBLANK(partije!$J$231),"",IF(partije!$J$231&gt;partije!$K$231,partije!$K$231,partije!$J$231))</f>
        <v/>
      </c>
      <c r="Q68" s="281"/>
      <c r="R68" s="281"/>
      <c r="S68" s="281"/>
      <c r="T68" s="281"/>
      <c r="U68" s="281"/>
      <c r="V68" s="281"/>
      <c r="W68" s="281"/>
      <c r="X68" s="281"/>
      <c r="Y68" s="281"/>
      <c r="Z68" s="281"/>
      <c r="AA68" s="281"/>
      <c r="AB68" s="281"/>
      <c r="AC68" s="281"/>
      <c r="AD68" s="281"/>
      <c r="AE68" s="281"/>
      <c r="AF68" s="281"/>
      <c r="AG68" s="281"/>
      <c r="AH68" s="281"/>
      <c r="AI68" s="281"/>
      <c r="AJ68" s="282"/>
      <c r="AK68" s="282"/>
      <c r="AL68" s="282"/>
      <c r="AM68" s="351"/>
    </row>
    <row r="69" spans="1:39" ht="12" customHeight="1">
      <c r="A69" s="622">
        <v>34</v>
      </c>
      <c r="B69" s="622"/>
      <c r="C69" s="616" t="str">
        <f>IF(ISNA(MATCH(A69,spisak!$E$4:$E$151,0)),IF(ISNA(MATCH(A69,plasman!$I$3:$I$68,0)),"bye",INDEX(plasman!$H$3:$H$68,MATCH(A69,plasman!$I$3:$I$68,0))),INDEX(spisak!$B$4:$B$151,MATCH(A69,spisak!$E$4:$E$151,0)))</f>
        <v>bye</v>
      </c>
      <c r="D69" s="616"/>
      <c r="E69" s="616"/>
      <c r="F69" s="616"/>
      <c r="G69" s="618" t="str">
        <f>IF(ISNA(MATCH(C69,spisak!$B$4:$B$151,0)),"",INDEX(spisak!$C$4:$C$151,MATCH(C69,spisak!$B$4:$B$151,0)))</f>
        <v/>
      </c>
      <c r="H69" s="618"/>
      <c r="I69" s="620"/>
      <c r="J69" s="591"/>
      <c r="K69" s="591"/>
      <c r="L69" s="591"/>
      <c r="M69" s="591"/>
      <c r="N69" s="591"/>
      <c r="O69" s="594"/>
      <c r="P69" s="593"/>
      <c r="Q69" s="281"/>
      <c r="R69" s="281"/>
      <c r="S69" s="281"/>
      <c r="T69" s="281"/>
      <c r="U69" s="281"/>
      <c r="V69" s="281"/>
      <c r="W69" s="281"/>
      <c r="X69" s="281"/>
      <c r="Y69" s="281"/>
      <c r="Z69" s="281"/>
      <c r="AA69" s="281"/>
      <c r="AB69" s="281"/>
      <c r="AC69" s="281"/>
      <c r="AD69" s="281"/>
      <c r="AE69" s="281"/>
      <c r="AF69" s="281"/>
      <c r="AG69" s="281"/>
      <c r="AH69" s="281"/>
      <c r="AI69" s="281"/>
      <c r="AJ69" s="282"/>
      <c r="AK69" s="282"/>
      <c r="AL69" s="282"/>
      <c r="AM69" s="351"/>
    </row>
    <row r="70" spans="1:39" ht="12" customHeight="1">
      <c r="A70" s="622"/>
      <c r="B70" s="622"/>
      <c r="C70" s="617">
        <f>IF(ISNA(MATCH(A70,spisak!$E$4:$E$151,0)),IF(ISNA(MATCH(A70,plasman!$I$3:$I$68,0)),"bye",INDEX(plasman!$H$3:$H$68,MATCH(A70,plasman!$I$3:$I$68,0))),INDEX(spisak!$B$4:$B$151,MATCH(A70,spisak!$E$4:$E$151,0)))</f>
        <v>0</v>
      </c>
      <c r="D70" s="617"/>
      <c r="E70" s="617"/>
      <c r="F70" s="617"/>
      <c r="G70" s="619" t="str">
        <f>IF(ISNA(MATCH(C70,spisak!$B$4:$B$151,0)),"",INDEX(spisak!$C$4:$C$151,MATCH(C70,spisak!$B$4:$B$151,0)))</f>
        <v/>
      </c>
      <c r="H70" s="619"/>
      <c r="I70" s="621"/>
      <c r="J70" s="612" t="str">
        <f>IF(ISBLANK(partije!$L$231),"",partije!$L$231)</f>
        <v/>
      </c>
      <c r="K70" s="612" t="str">
        <f>IF(ISBLANK(partije!$M$231),"",partije!$M$231)</f>
        <v/>
      </c>
      <c r="L70" s="612" t="str">
        <f>IF(ISBLANK(partije!$N$231),"",partije!$N$231)</f>
        <v/>
      </c>
      <c r="M70" s="612" t="str">
        <f>IF(ISBLANK(partije!$O$231),"",partije!$O$231)</f>
        <v/>
      </c>
      <c r="N70" s="612" t="str">
        <f>IF(ISBLANK(partije!$P$231),"",partije!$P$231)</f>
        <v/>
      </c>
      <c r="O70" s="612" t="str">
        <f>IF(ISBLANK(partije!$Q$231),"",partije!$Q$231)</f>
        <v/>
      </c>
      <c r="P70" s="611" t="str">
        <f>IF(ISBLANK(partije!$R$231),"",partije!$R$231)</f>
        <v/>
      </c>
      <c r="Q70" s="590" t="str">
        <f>partije!$S$247</f>
        <v>bye</v>
      </c>
      <c r="R70" s="591"/>
      <c r="S70" s="591"/>
      <c r="T70" s="591"/>
      <c r="U70" s="591"/>
      <c r="V70" s="594" t="str">
        <f>IF(ISBLANK(partije!$J$247),"",IF(partije!$J$247&gt;partije!$K$247,partije!$J$247,partije!$K$247))</f>
        <v/>
      </c>
      <c r="W70" s="591" t="str">
        <f>IF(ISBLANK(partije!$J$247),"",IF(partije!$J$247&gt;partije!$K$247,partije!$K$247,partije!$J$247))</f>
        <v/>
      </c>
      <c r="X70" s="281"/>
      <c r="Y70" s="281"/>
      <c r="Z70" s="281"/>
      <c r="AA70" s="281"/>
      <c r="AB70" s="281"/>
      <c r="AC70" s="281"/>
      <c r="AD70" s="281"/>
      <c r="AE70" s="281"/>
      <c r="AF70" s="281"/>
      <c r="AG70" s="281"/>
      <c r="AH70" s="281"/>
      <c r="AI70" s="281"/>
      <c r="AJ70" s="282"/>
      <c r="AK70" s="282"/>
      <c r="AL70" s="282"/>
      <c r="AM70" s="351"/>
    </row>
    <row r="71" spans="1:39" ht="12" customHeight="1">
      <c r="A71" s="622">
        <v>35</v>
      </c>
      <c r="B71" s="622"/>
      <c r="C71" s="616" t="str">
        <f>IF(ISNA(MATCH(A71,spisak!$E$4:$E$151,0)),IF(ISNA(MATCH(A71,plasman!$I$3:$I$68,0)),"bye",INDEX(plasman!$H$3:$H$68,MATCH(A71,plasman!$I$3:$I$68,0))),INDEX(spisak!$B$4:$B$151,MATCH(A71,spisak!$E$4:$E$151,0)))</f>
        <v>bye</v>
      </c>
      <c r="D71" s="616"/>
      <c r="E71" s="616"/>
      <c r="F71" s="616"/>
      <c r="G71" s="618" t="str">
        <f>IF(ISNA(MATCH(C71,spisak!$B$4:$B$151,0)),"",INDEX(spisak!$C$4:$C$151,MATCH(C71,spisak!$B$4:$B$151,0)))</f>
        <v/>
      </c>
      <c r="H71" s="618"/>
      <c r="I71" s="618"/>
      <c r="J71" s="613"/>
      <c r="K71" s="613"/>
      <c r="L71" s="613"/>
      <c r="M71" s="613"/>
      <c r="N71" s="613"/>
      <c r="O71" s="613"/>
      <c r="P71" s="611"/>
      <c r="Q71" s="592"/>
      <c r="R71" s="593"/>
      <c r="S71" s="593"/>
      <c r="T71" s="593"/>
      <c r="U71" s="593"/>
      <c r="V71" s="595"/>
      <c r="W71" s="593"/>
      <c r="X71" s="281"/>
      <c r="Y71" s="281"/>
      <c r="Z71" s="281"/>
      <c r="AA71" s="281"/>
      <c r="AB71" s="281"/>
      <c r="AC71" s="281"/>
      <c r="AD71" s="281"/>
      <c r="AE71" s="281"/>
      <c r="AF71" s="281"/>
      <c r="AG71" s="281"/>
      <c r="AH71" s="281"/>
      <c r="AI71" s="281"/>
      <c r="AJ71" s="282"/>
      <c r="AK71" s="282"/>
      <c r="AL71" s="282"/>
      <c r="AM71" s="351"/>
    </row>
    <row r="72" spans="1:39" ht="12" customHeight="1">
      <c r="A72" s="622"/>
      <c r="B72" s="622"/>
      <c r="C72" s="617">
        <f>IF(ISNA(MATCH(A72,spisak!$E$4:$E$151,0)),IF(ISNA(MATCH(A72,plasman!$I$3:$I$68,0)),"bye",INDEX(plasman!$H$3:$H$68,MATCH(A72,plasman!$I$3:$I$68,0))),INDEX(spisak!$B$4:$B$151,MATCH(A72,spisak!$E$4:$E$151,0)))</f>
        <v>0</v>
      </c>
      <c r="D72" s="617"/>
      <c r="E72" s="617"/>
      <c r="F72" s="617"/>
      <c r="G72" s="619" t="str">
        <f>IF(ISNA(MATCH(C72,spisak!$B$4:$B$151,0)),"",INDEX(spisak!$C$4:$C$151,MATCH(C72,spisak!$B$4:$B$151,0)))</f>
        <v/>
      </c>
      <c r="H72" s="619"/>
      <c r="I72" s="619"/>
      <c r="J72" s="591" t="str">
        <f>partije!$S$232</f>
        <v>bye</v>
      </c>
      <c r="K72" s="591"/>
      <c r="L72" s="591"/>
      <c r="M72" s="591"/>
      <c r="N72" s="591"/>
      <c r="O72" s="594" t="str">
        <f>IF(ISBLANK(partije!$J$232),"",IF(partije!$J$232&gt;partije!$K$232,partije!$J$232,partije!$K$232))</f>
        <v/>
      </c>
      <c r="P72" s="588" t="str">
        <f>IF(ISBLANK(partije!$J$232),"",IF(partije!$J$232&gt;partije!$K$232,partije!$K$232,partije!$J$232))</f>
        <v/>
      </c>
      <c r="Q72" s="587" t="str">
        <f>IF(ISBLANK(partije!$L$247),"",partije!$L$247)</f>
        <v/>
      </c>
      <c r="R72" s="587" t="str">
        <f>IF(ISBLANK(partije!$M$247),"",partije!$M$247)</f>
        <v/>
      </c>
      <c r="S72" s="587" t="str">
        <f>IF(ISBLANK(partije!$N$247),"",partije!$N$247)</f>
        <v/>
      </c>
      <c r="T72" s="587" t="str">
        <f>IF(ISBLANK(partije!$O$247),"",partije!$O$247)</f>
        <v/>
      </c>
      <c r="U72" s="587" t="str">
        <f>IF(ISBLANK(partije!$P$247),"",partije!$P$247)</f>
        <v/>
      </c>
      <c r="V72" s="587" t="str">
        <f>IF(ISBLANK(partije!$Q$247),"",partije!$Q$247)</f>
        <v/>
      </c>
      <c r="W72" s="596" t="str">
        <f>IF(ISBLANK(partije!$R$247),"",partije!$R$247)</f>
        <v/>
      </c>
      <c r="X72" s="281"/>
      <c r="Y72" s="281"/>
      <c r="Z72" s="281"/>
      <c r="AA72" s="281"/>
      <c r="AB72" s="281"/>
      <c r="AC72" s="281"/>
      <c r="AD72" s="281"/>
      <c r="AE72" s="281"/>
      <c r="AF72" s="281"/>
      <c r="AG72" s="281"/>
      <c r="AH72" s="281"/>
      <c r="AI72" s="281"/>
      <c r="AJ72" s="282"/>
      <c r="AK72" s="282"/>
      <c r="AL72" s="282"/>
      <c r="AM72" s="351"/>
    </row>
    <row r="73" spans="1:39" ht="12" customHeight="1">
      <c r="A73" s="622">
        <v>36</v>
      </c>
      <c r="B73" s="622">
        <v>16</v>
      </c>
      <c r="C73" s="616" t="str">
        <f>IF(ISNA(MATCH(A73,spisak!$E$4:$E$151,0)),IF(ISNA(MATCH(A73,plasman!$I$3:$I$68,0)),"bye",INDEX(plasman!$H$3:$H$68,MATCH(A73,plasman!$I$3:$I$68,0))),INDEX(spisak!$B$4:$B$151,MATCH(A73,spisak!$E$4:$E$151,0)))</f>
        <v>bye</v>
      </c>
      <c r="D73" s="616"/>
      <c r="E73" s="616"/>
      <c r="F73" s="616"/>
      <c r="G73" s="618" t="str">
        <f>IF(ISNA(MATCH(C73,spisak!$B$4:$B$151,0)),"",INDEX(spisak!$C$4:$C$151,MATCH(C73,spisak!$B$4:$B$151,0)))</f>
        <v/>
      </c>
      <c r="H73" s="618"/>
      <c r="I73" s="620"/>
      <c r="J73" s="593"/>
      <c r="K73" s="593"/>
      <c r="L73" s="593"/>
      <c r="M73" s="593"/>
      <c r="N73" s="593"/>
      <c r="O73" s="595"/>
      <c r="P73" s="589"/>
      <c r="Q73" s="587"/>
      <c r="R73" s="587"/>
      <c r="S73" s="587"/>
      <c r="T73" s="587"/>
      <c r="U73" s="587"/>
      <c r="V73" s="587"/>
      <c r="W73" s="597"/>
      <c r="X73" s="281"/>
      <c r="Y73" s="281"/>
      <c r="Z73" s="281"/>
      <c r="AA73" s="281"/>
      <c r="AB73" s="281"/>
      <c r="AC73" s="281"/>
      <c r="AD73" s="281"/>
      <c r="AE73" s="281"/>
      <c r="AF73" s="281"/>
      <c r="AG73" s="283"/>
      <c r="AH73" s="281"/>
      <c r="AI73" s="281"/>
      <c r="AJ73" s="282"/>
      <c r="AK73" s="282"/>
      <c r="AL73" s="282"/>
      <c r="AM73" s="351"/>
    </row>
    <row r="74" spans="1:39" ht="12" customHeight="1">
      <c r="A74" s="622"/>
      <c r="B74" s="622">
        <v>16</v>
      </c>
      <c r="C74" s="617">
        <f>IF(ISNA(MATCH(A74,spisak!$E$4:$E$151,0)),IF(ISNA(MATCH(A74,plasman!$I$3:$I$68,0)),"bye",INDEX(plasman!$H$3:$H$68,MATCH(A74,plasman!$I$3:$I$68,0))),INDEX(spisak!$B$4:$B$151,MATCH(A74,spisak!$E$4:$E$151,0)))</f>
        <v>0</v>
      </c>
      <c r="D74" s="617"/>
      <c r="E74" s="617"/>
      <c r="F74" s="617"/>
      <c r="G74" s="619" t="str">
        <f>IF(ISNA(MATCH(C74,spisak!$B$4:$B$151,0)),"",INDEX(spisak!$C$4:$C$151,MATCH(C74,spisak!$B$4:$B$151,0)))</f>
        <v/>
      </c>
      <c r="H74" s="619"/>
      <c r="I74" s="621"/>
      <c r="J74" s="608" t="str">
        <f>IF(ISBLANK(partije!$L$232),"",partije!$L$232)</f>
        <v/>
      </c>
      <c r="K74" s="608" t="str">
        <f>IF(ISBLANK(partije!$M$232),"",partije!$M$232)</f>
        <v/>
      </c>
      <c r="L74" s="608" t="str">
        <f>IF(ISBLANK(partije!$N$232),"",partije!$N$232)</f>
        <v/>
      </c>
      <c r="M74" s="608" t="str">
        <f>IF(ISBLANK(partije!$O$232),"",partije!$O$232)</f>
        <v/>
      </c>
      <c r="N74" s="608" t="str">
        <f>IF(ISBLANK(partije!$P$232),"",partije!$P$232)</f>
        <v/>
      </c>
      <c r="O74" s="608" t="str">
        <f>IF(ISBLANK(partije!$Q$232),"",partije!$Q$232)</f>
        <v/>
      </c>
      <c r="P74" s="608" t="str">
        <f>IF(ISBLANK(partije!$R$232),"",partije!$R$232)</f>
        <v/>
      </c>
      <c r="Q74" s="281"/>
      <c r="R74" s="281"/>
      <c r="S74" s="281"/>
      <c r="T74" s="281"/>
      <c r="U74" s="281"/>
      <c r="V74" s="538"/>
      <c r="W74" s="544"/>
      <c r="X74" s="590" t="str">
        <f>partije!$S$255</f>
        <v>bye</v>
      </c>
      <c r="Y74" s="591"/>
      <c r="Z74" s="591"/>
      <c r="AA74" s="591"/>
      <c r="AB74" s="591"/>
      <c r="AC74" s="594" t="str">
        <f>IF(ISBLANK(partije!$J$255),"",IF(partije!$J$255&gt;partije!$K$255,partije!$J$255,partije!$K$255))</f>
        <v/>
      </c>
      <c r="AD74" s="630" t="str">
        <f>IF(ISBLANK(partije!$J$255),"",IF(partije!$J$255&gt;partije!$K$255,partije!$K$255,partije!$J$255))</f>
        <v/>
      </c>
      <c r="AE74" s="281"/>
      <c r="AF74" s="281"/>
      <c r="AG74" s="281"/>
      <c r="AH74" s="281"/>
      <c r="AI74" s="281"/>
      <c r="AJ74" s="282"/>
      <c r="AK74" s="282"/>
      <c r="AL74" s="282"/>
      <c r="AM74" s="351"/>
    </row>
    <row r="75" spans="1:39" ht="12" customHeight="1">
      <c r="A75" s="622">
        <v>37</v>
      </c>
      <c r="B75" s="622">
        <v>9</v>
      </c>
      <c r="C75" s="616" t="str">
        <f>IF(ISNA(MATCH(A75,spisak!$E$4:$E$151,0)),IF(ISNA(MATCH(A75,plasman!$I$3:$I$68,0)),"bye",INDEX(plasman!$H$3:$H$68,MATCH(A75,plasman!$I$3:$I$68,0))),INDEX(spisak!$B$4:$B$151,MATCH(A75,spisak!$E$4:$E$151,0)))</f>
        <v>bye</v>
      </c>
      <c r="D75" s="616"/>
      <c r="E75" s="616"/>
      <c r="F75" s="616"/>
      <c r="G75" s="618" t="str">
        <f>IF(ISNA(MATCH(C75,spisak!$B$4:$B$151,0)),"",INDEX(spisak!$C$4:$C$151,MATCH(C75,spisak!$B$4:$B$151,0)))</f>
        <v/>
      </c>
      <c r="H75" s="618"/>
      <c r="I75" s="618"/>
      <c r="J75" s="608"/>
      <c r="K75" s="608"/>
      <c r="L75" s="608"/>
      <c r="M75" s="608"/>
      <c r="N75" s="608"/>
      <c r="O75" s="608"/>
      <c r="P75" s="608"/>
      <c r="Q75" s="281"/>
      <c r="R75" s="281"/>
      <c r="S75" s="281"/>
      <c r="T75" s="281"/>
      <c r="U75" s="281"/>
      <c r="V75" s="538"/>
      <c r="W75" s="544"/>
      <c r="X75" s="592"/>
      <c r="Y75" s="593"/>
      <c r="Z75" s="593"/>
      <c r="AA75" s="593"/>
      <c r="AB75" s="593"/>
      <c r="AC75" s="595"/>
      <c r="AD75" s="631"/>
      <c r="AE75" s="281"/>
      <c r="AF75" s="281"/>
      <c r="AG75" s="281"/>
      <c r="AH75" s="281"/>
      <c r="AI75" s="281"/>
      <c r="AJ75" s="282"/>
      <c r="AK75" s="282"/>
      <c r="AL75" s="282"/>
      <c r="AM75" s="351"/>
    </row>
    <row r="76" spans="1:39" ht="12" customHeight="1">
      <c r="A76" s="622"/>
      <c r="B76" s="622">
        <v>9</v>
      </c>
      <c r="C76" s="617">
        <f>IF(ISNA(MATCH(A76,spisak!$E$4:$E$151,0)),IF(ISNA(MATCH(A76,plasman!$I$3:$I$68,0)),"bye",INDEX(plasman!$H$3:$H$68,MATCH(A76,plasman!$I$3:$I$68,0))),INDEX(spisak!$B$4:$B$151,MATCH(A76,spisak!$E$4:$E$151,0)))</f>
        <v>0</v>
      </c>
      <c r="D76" s="617"/>
      <c r="E76" s="617"/>
      <c r="F76" s="617"/>
      <c r="G76" s="619" t="str">
        <f>IF(ISNA(MATCH(C76,spisak!$B$4:$B$151,0)),"",INDEX(spisak!$C$4:$C$151,MATCH(C76,spisak!$B$4:$B$151,0)))</f>
        <v/>
      </c>
      <c r="H76" s="619"/>
      <c r="I76" s="619"/>
      <c r="J76" s="591" t="str">
        <f>partije!$S$233</f>
        <v>bye</v>
      </c>
      <c r="K76" s="591"/>
      <c r="L76" s="591"/>
      <c r="M76" s="591"/>
      <c r="N76" s="591"/>
      <c r="O76" s="594" t="str">
        <f>IF(ISBLANK(partije!$J$233),"",IF(partije!$J$233&gt;partije!$K$233,partije!$J$233,partije!$K$233))</f>
        <v/>
      </c>
      <c r="P76" s="591" t="str">
        <f>IF(ISBLANK(partije!$J$233),"",IF(partije!$J$233&gt;partije!$K$233,partije!$K$233,partije!$J$233))</f>
        <v/>
      </c>
      <c r="Q76" s="281"/>
      <c r="R76" s="281"/>
      <c r="S76" s="281"/>
      <c r="T76" s="281"/>
      <c r="U76" s="281"/>
      <c r="V76" s="538"/>
      <c r="W76" s="544"/>
      <c r="X76" s="587" t="str">
        <f>IF(ISBLANK(partije!$L$255),"",partije!$L$255)</f>
        <v/>
      </c>
      <c r="Y76" s="587" t="str">
        <f>IF(ISBLANK(partije!$M$255),"",partije!$M$255)</f>
        <v/>
      </c>
      <c r="Z76" s="587" t="str">
        <f>IF(ISBLANK(partije!$N$255),"",partije!$N$255)</f>
        <v/>
      </c>
      <c r="AA76" s="587" t="str">
        <f>IF(ISBLANK(partije!$O$255),"",partije!$O$255)</f>
        <v/>
      </c>
      <c r="AB76" s="587" t="str">
        <f>IF(ISBLANK(partije!$P$255),"",partije!$P$255)</f>
        <v/>
      </c>
      <c r="AC76" s="587" t="str">
        <f>IF(ISBLANK(partije!$Q$255),"",partije!$Q$255)</f>
        <v/>
      </c>
      <c r="AD76" s="596" t="str">
        <f>IF(ISBLANK(partije!$R$255),"",partije!$R$255)</f>
        <v/>
      </c>
      <c r="AE76" s="281"/>
      <c r="AF76" s="281"/>
      <c r="AG76" s="281"/>
      <c r="AH76" s="281"/>
      <c r="AI76" s="281"/>
      <c r="AJ76" s="282"/>
      <c r="AK76" s="282"/>
      <c r="AL76" s="282"/>
      <c r="AM76" s="351"/>
    </row>
    <row r="77" spans="1:39" ht="12" customHeight="1">
      <c r="A77" s="622">
        <v>38</v>
      </c>
      <c r="B77" s="622"/>
      <c r="C77" s="616" t="str">
        <f>IF(ISNA(MATCH(A77,spisak!$E$4:$E$151,0)),IF(ISNA(MATCH(A77,plasman!$I$3:$I$68,0)),"bye",INDEX(plasman!$H$3:$H$68,MATCH(A77,plasman!$I$3:$I$68,0))),INDEX(spisak!$B$4:$B$151,MATCH(A77,spisak!$E$4:$E$151,0)))</f>
        <v>bye</v>
      </c>
      <c r="D77" s="616"/>
      <c r="E77" s="616"/>
      <c r="F77" s="616"/>
      <c r="G77" s="618" t="str">
        <f>IF(ISNA(MATCH(C77,spisak!$B$4:$B$151,0)),"",INDEX(spisak!$C$4:$C$151,MATCH(C77,spisak!$B$4:$B$151,0)))</f>
        <v/>
      </c>
      <c r="H77" s="618"/>
      <c r="I77" s="620"/>
      <c r="J77" s="593"/>
      <c r="K77" s="593"/>
      <c r="L77" s="593"/>
      <c r="M77" s="593"/>
      <c r="N77" s="593"/>
      <c r="O77" s="595"/>
      <c r="P77" s="593"/>
      <c r="Q77" s="281"/>
      <c r="R77" s="281"/>
      <c r="S77" s="281"/>
      <c r="T77" s="281"/>
      <c r="U77" s="281"/>
      <c r="V77" s="538"/>
      <c r="W77" s="544"/>
      <c r="X77" s="587"/>
      <c r="Y77" s="587"/>
      <c r="Z77" s="587"/>
      <c r="AA77" s="587"/>
      <c r="AB77" s="587"/>
      <c r="AC77" s="587"/>
      <c r="AD77" s="597"/>
      <c r="AE77" s="281"/>
      <c r="AF77" s="281"/>
      <c r="AG77" s="281"/>
      <c r="AH77" s="281"/>
      <c r="AI77" s="281"/>
      <c r="AJ77" s="282"/>
      <c r="AK77" s="282"/>
      <c r="AL77" s="282"/>
      <c r="AM77" s="351"/>
    </row>
    <row r="78" spans="1:39" ht="12" customHeight="1">
      <c r="A78" s="622"/>
      <c r="B78" s="622"/>
      <c r="C78" s="617">
        <f>IF(ISNA(MATCH(A78,spisak!$E$4:$E$151,0)),IF(ISNA(MATCH(A78,plasman!$I$3:$I$68,0)),"bye",INDEX(plasman!$H$3:$H$68,MATCH(A78,plasman!$I$3:$I$68,0))),INDEX(spisak!$B$4:$B$151,MATCH(A78,spisak!$E$4:$E$151,0)))</f>
        <v>0</v>
      </c>
      <c r="D78" s="617"/>
      <c r="E78" s="617"/>
      <c r="F78" s="617"/>
      <c r="G78" s="619" t="str">
        <f>IF(ISNA(MATCH(C78,spisak!$B$4:$B$151,0)),"",INDEX(spisak!$C$4:$C$151,MATCH(C78,spisak!$B$4:$B$151,0)))</f>
        <v/>
      </c>
      <c r="H78" s="619"/>
      <c r="I78" s="621"/>
      <c r="J78" s="608" t="str">
        <f>IF(ISBLANK(partije!$L$233),"",partije!$L$233)</f>
        <v/>
      </c>
      <c r="K78" s="608" t="str">
        <f>IF(ISBLANK(partije!$M$233),"",partije!$M$233)</f>
        <v/>
      </c>
      <c r="L78" s="608" t="str">
        <f>IF(ISBLANK(partije!$N$233),"",partije!$N$233)</f>
        <v/>
      </c>
      <c r="M78" s="608" t="str">
        <f>IF(ISBLANK(partije!$O$233),"",partije!$O$233)</f>
        <v/>
      </c>
      <c r="N78" s="608" t="str">
        <f>IF(ISBLANK(partije!$P$233),"",partije!$P$233)</f>
        <v/>
      </c>
      <c r="O78" s="608" t="str">
        <f>IF(ISBLANK(partije!$Q$233),"",partije!$Q$233)</f>
        <v/>
      </c>
      <c r="P78" s="614" t="str">
        <f>IF(ISBLANK(partije!$R$233),"",partije!$R$233)</f>
        <v/>
      </c>
      <c r="Q78" s="590" t="str">
        <f>partije!$S$248</f>
        <v>bye</v>
      </c>
      <c r="R78" s="591"/>
      <c r="S78" s="591"/>
      <c r="T78" s="591"/>
      <c r="U78" s="591"/>
      <c r="V78" s="634" t="str">
        <f>IF(ISBLANK(partije!$J$248),"",IF(partije!$J$248&gt;partije!$K$248,partije!$J$248,partije!$K$248))</f>
        <v/>
      </c>
      <c r="W78" s="632" t="str">
        <f>IF(ISBLANK(partije!$J$248),"",IF(partije!$J$248&gt;partije!$K$248,partije!$K$248,partije!$J$248))</f>
        <v/>
      </c>
      <c r="X78" s="281"/>
      <c r="Y78" s="281"/>
      <c r="Z78" s="281"/>
      <c r="AA78" s="281"/>
      <c r="AB78" s="281"/>
      <c r="AC78" s="538"/>
      <c r="AD78" s="544"/>
      <c r="AE78" s="281"/>
      <c r="AF78" s="281"/>
      <c r="AG78" s="281"/>
      <c r="AH78" s="281"/>
      <c r="AI78" s="281"/>
      <c r="AJ78" s="282"/>
      <c r="AK78" s="282"/>
      <c r="AL78" s="282"/>
      <c r="AM78" s="351"/>
    </row>
    <row r="79" spans="1:39" ht="12" customHeight="1">
      <c r="A79" s="622">
        <v>39</v>
      </c>
      <c r="B79" s="622"/>
      <c r="C79" s="616" t="str">
        <f>IF(ISNA(MATCH(A79,spisak!$E$4:$E$151,0)),IF(ISNA(MATCH(A79,plasman!$I$3:$I$68,0)),"bye",INDEX(plasman!$H$3:$H$68,MATCH(A79,plasman!$I$3:$I$68,0))),INDEX(spisak!$B$4:$B$151,MATCH(A79,spisak!$E$4:$E$151,0)))</f>
        <v>bye</v>
      </c>
      <c r="D79" s="616"/>
      <c r="E79" s="616"/>
      <c r="F79" s="616"/>
      <c r="G79" s="618" t="str">
        <f>IF(ISNA(MATCH(C79,spisak!$B$4:$B$151,0)),"",INDEX(spisak!$C$4:$C$151,MATCH(C79,spisak!$B$4:$B$151,0)))</f>
        <v/>
      </c>
      <c r="H79" s="618"/>
      <c r="I79" s="618"/>
      <c r="J79" s="613"/>
      <c r="K79" s="613"/>
      <c r="L79" s="613"/>
      <c r="M79" s="613"/>
      <c r="N79" s="613"/>
      <c r="O79" s="613"/>
      <c r="P79" s="615"/>
      <c r="Q79" s="592"/>
      <c r="R79" s="593"/>
      <c r="S79" s="593"/>
      <c r="T79" s="593"/>
      <c r="U79" s="593"/>
      <c r="V79" s="635"/>
      <c r="W79" s="633"/>
      <c r="X79" s="281"/>
      <c r="Y79" s="281"/>
      <c r="Z79" s="281"/>
      <c r="AA79" s="281"/>
      <c r="AB79" s="281"/>
      <c r="AC79" s="538"/>
      <c r="AD79" s="544"/>
      <c r="AE79" s="281"/>
      <c r="AF79" s="281"/>
      <c r="AG79" s="281"/>
      <c r="AH79" s="281"/>
      <c r="AI79" s="281"/>
      <c r="AJ79" s="282"/>
      <c r="AK79" s="282"/>
      <c r="AL79" s="282"/>
      <c r="AM79" s="351"/>
    </row>
    <row r="80" spans="1:39" ht="12" customHeight="1">
      <c r="A80" s="622"/>
      <c r="B80" s="622"/>
      <c r="C80" s="617">
        <f>IF(ISNA(MATCH(A80,spisak!$E$4:$E$151,0)),IF(ISNA(MATCH(A80,plasman!$I$3:$I$68,0)),"bye",INDEX(plasman!$H$3:$H$68,MATCH(A80,plasman!$I$3:$I$68,0))),INDEX(spisak!$B$4:$B$151,MATCH(A80,spisak!$E$4:$E$151,0)))</f>
        <v>0</v>
      </c>
      <c r="D80" s="617"/>
      <c r="E80" s="617"/>
      <c r="F80" s="617"/>
      <c r="G80" s="619" t="str">
        <f>IF(ISNA(MATCH(C80,spisak!$B$4:$B$151,0)),"",INDEX(spisak!$C$4:$C$151,MATCH(C80,spisak!$B$4:$B$151,0)))</f>
        <v/>
      </c>
      <c r="H80" s="619"/>
      <c r="I80" s="619"/>
      <c r="J80" s="591" t="str">
        <f>partije!$S$234</f>
        <v>bye</v>
      </c>
      <c r="K80" s="591"/>
      <c r="L80" s="591"/>
      <c r="M80" s="591"/>
      <c r="N80" s="591"/>
      <c r="O80" s="594" t="str">
        <f>IF(ISBLANK(partije!$J$234),"",IF(partije!$J$234&gt;partije!$K$234,partije!$J$234,partije!$K$234))</f>
        <v/>
      </c>
      <c r="P80" s="588" t="str">
        <f>IF(ISBLANK(partije!$J$234),"",IF(partije!$J$234&gt;partije!$K$234,partije!$K$234,partije!$J$234))</f>
        <v/>
      </c>
      <c r="Q80" s="587" t="str">
        <f>IF(ISBLANK(partije!$L$248),"",partije!$L$248)</f>
        <v/>
      </c>
      <c r="R80" s="587" t="str">
        <f>IF(ISBLANK(partije!$M$248),"",partije!$M$248)</f>
        <v/>
      </c>
      <c r="S80" s="587" t="str">
        <f>IF(ISBLANK(partije!$N$248),"",partije!$N$248)</f>
        <v/>
      </c>
      <c r="T80" s="587" t="str">
        <f>IF(ISBLANK(partije!$O$248),"",partije!$O$248)</f>
        <v/>
      </c>
      <c r="U80" s="587" t="str">
        <f>IF(ISBLANK(partije!$P$248),"",partije!$P$248)</f>
        <v/>
      </c>
      <c r="V80" s="587" t="str">
        <f>IF(ISBLANK(partije!$Q$248),"",partije!$Q$248)</f>
        <v/>
      </c>
      <c r="W80" s="587" t="str">
        <f>IF(ISBLANK(partije!$R$248),"",partije!$R$248)</f>
        <v/>
      </c>
      <c r="X80" s="281"/>
      <c r="Y80" s="281"/>
      <c r="Z80" s="281"/>
      <c r="AA80" s="281"/>
      <c r="AB80" s="281"/>
      <c r="AC80" s="538"/>
      <c r="AD80" s="544"/>
      <c r="AE80" s="281"/>
      <c r="AF80" s="281"/>
      <c r="AG80" s="281"/>
      <c r="AH80" s="281"/>
      <c r="AI80" s="281"/>
      <c r="AJ80" s="282"/>
      <c r="AK80" s="282"/>
      <c r="AL80" s="282"/>
      <c r="AM80" s="351"/>
    </row>
    <row r="81" spans="1:39" ht="12" customHeight="1">
      <c r="A81" s="622">
        <v>40</v>
      </c>
      <c r="B81" s="622">
        <v>8</v>
      </c>
      <c r="C81" s="616" t="str">
        <f>IF(ISNA(MATCH(A81,spisak!$E$4:$E$151,0)),IF(ISNA(MATCH(A81,plasman!$I$3:$I$68,0)),"bye",INDEX(plasman!$H$3:$H$68,MATCH(A81,plasman!$I$3:$I$68,0))),INDEX(spisak!$B$4:$B$151,MATCH(A81,spisak!$E$4:$E$151,0)))</f>
        <v>bye</v>
      </c>
      <c r="D81" s="616"/>
      <c r="E81" s="616"/>
      <c r="F81" s="616"/>
      <c r="G81" s="618" t="str">
        <f>IF(ISNA(MATCH(C81,spisak!$B$4:$B$151,0)),"",INDEX(spisak!$C$4:$C$151,MATCH(C81,spisak!$B$4:$B$151,0)))</f>
        <v/>
      </c>
      <c r="H81" s="618"/>
      <c r="I81" s="620"/>
      <c r="J81" s="593"/>
      <c r="K81" s="593"/>
      <c r="L81" s="593"/>
      <c r="M81" s="593"/>
      <c r="N81" s="593"/>
      <c r="O81" s="595"/>
      <c r="P81" s="589"/>
      <c r="Q81" s="587"/>
      <c r="R81" s="587"/>
      <c r="S81" s="587"/>
      <c r="T81" s="587"/>
      <c r="U81" s="587"/>
      <c r="V81" s="587"/>
      <c r="W81" s="587"/>
      <c r="X81" s="281"/>
      <c r="Y81" s="281"/>
      <c r="Z81" s="281"/>
      <c r="AA81" s="281"/>
      <c r="AB81" s="281"/>
      <c r="AC81" s="538"/>
      <c r="AD81" s="544"/>
      <c r="AE81" s="281"/>
      <c r="AF81" s="281"/>
      <c r="AG81" s="281"/>
      <c r="AH81" s="281"/>
      <c r="AI81" s="281"/>
      <c r="AJ81" s="282"/>
      <c r="AK81" s="282"/>
      <c r="AL81" s="282"/>
      <c r="AM81" s="351"/>
    </row>
    <row r="82" spans="1:39" ht="12" customHeight="1">
      <c r="A82" s="622"/>
      <c r="B82" s="622">
        <v>8</v>
      </c>
      <c r="C82" s="617">
        <f>IF(ISNA(MATCH(A82,spisak!$E$4:$E$151,0)),IF(ISNA(MATCH(A82,plasman!$I$3:$I$68,0)),"bye",INDEX(plasman!$H$3:$H$68,MATCH(A82,plasman!$I$3:$I$68,0))),INDEX(spisak!$B$4:$B$151,MATCH(A82,spisak!$E$4:$E$151,0)))</f>
        <v>0</v>
      </c>
      <c r="D82" s="617"/>
      <c r="E82" s="617"/>
      <c r="F82" s="617"/>
      <c r="G82" s="619" t="str">
        <f>IF(ISNA(MATCH(C82,spisak!$B$4:$B$151,0)),"",INDEX(spisak!$C$4:$C$151,MATCH(C82,spisak!$B$4:$B$151,0)))</f>
        <v/>
      </c>
      <c r="H82" s="619"/>
      <c r="I82" s="621"/>
      <c r="J82" s="608" t="str">
        <f>IF(ISBLANK(partije!$L$234),"",partije!$L$234)</f>
        <v/>
      </c>
      <c r="K82" s="608" t="str">
        <f>IF(ISBLANK(partije!$M$234),"",partije!$M$234)</f>
        <v/>
      </c>
      <c r="L82" s="608" t="str">
        <f>IF(ISBLANK(partije!$N$234),"",partije!$N$234)</f>
        <v/>
      </c>
      <c r="M82" s="608" t="str">
        <f>IF(ISBLANK(partije!$O$234),"",partije!$O$234)</f>
        <v/>
      </c>
      <c r="N82" s="608" t="str">
        <f>IF(ISBLANK(partije!$P$234),"",partije!$P$234)</f>
        <v/>
      </c>
      <c r="O82" s="608" t="str">
        <f>IF(ISBLANK(partije!$Q$234),"",partije!$Q$234)</f>
        <v/>
      </c>
      <c r="P82" s="608" t="str">
        <f>IF(ISBLANK(partije!$R$234),"",partije!$R$234)</f>
        <v/>
      </c>
      <c r="Q82" s="281"/>
      <c r="R82" s="281"/>
      <c r="S82" s="281"/>
      <c r="T82" s="281"/>
      <c r="U82" s="281"/>
      <c r="V82" s="538"/>
      <c r="W82" s="543"/>
      <c r="X82" s="281"/>
      <c r="Y82" s="281"/>
      <c r="Z82" s="281"/>
      <c r="AA82" s="281"/>
      <c r="AB82" s="281"/>
      <c r="AC82" s="538"/>
      <c r="AD82" s="544"/>
      <c r="AE82" s="281"/>
      <c r="AF82" s="281"/>
      <c r="AG82" s="281"/>
      <c r="AH82" s="281"/>
      <c r="AI82" s="281"/>
      <c r="AJ82" s="282"/>
      <c r="AK82" s="282"/>
      <c r="AL82" s="282"/>
      <c r="AM82" s="351"/>
    </row>
    <row r="83" spans="1:39" ht="12" customHeight="1">
      <c r="A83" s="622">
        <v>41</v>
      </c>
      <c r="B83" s="622">
        <v>5</v>
      </c>
      <c r="C83" s="616" t="str">
        <f>IF(ISNA(MATCH(A83,spisak!$E$4:$E$151,0)),IF(ISNA(MATCH(A83,plasman!$I$3:$I$68,0)),"bye",INDEX(plasman!$H$3:$H$68,MATCH(A83,plasman!$I$3:$I$68,0))),INDEX(spisak!$B$4:$B$151,MATCH(A83,spisak!$E$4:$E$151,0)))</f>
        <v>bye</v>
      </c>
      <c r="D83" s="616"/>
      <c r="E83" s="616"/>
      <c r="F83" s="616"/>
      <c r="G83" s="618" t="str">
        <f>IF(ISNA(MATCH(C83,spisak!$B$4:$B$151,0)),"",INDEX(spisak!$C$4:$C$151,MATCH(C83,spisak!$B$4:$B$151,0)))</f>
        <v/>
      </c>
      <c r="H83" s="618"/>
      <c r="I83" s="618"/>
      <c r="J83" s="608"/>
      <c r="K83" s="608"/>
      <c r="L83" s="608"/>
      <c r="M83" s="608"/>
      <c r="N83" s="608"/>
      <c r="O83" s="608"/>
      <c r="P83" s="608"/>
      <c r="Q83" s="281"/>
      <c r="R83" s="281"/>
      <c r="S83" s="281"/>
      <c r="T83" s="281"/>
      <c r="U83" s="281"/>
      <c r="V83" s="538"/>
      <c r="W83" s="543"/>
      <c r="X83" s="281"/>
      <c r="Y83" s="281"/>
      <c r="Z83" s="281"/>
      <c r="AA83" s="281"/>
      <c r="AB83" s="281"/>
      <c r="AC83" s="538"/>
      <c r="AD83" s="544"/>
      <c r="AE83" s="590" t="str">
        <f>partije!$S$259</f>
        <v>bye</v>
      </c>
      <c r="AF83" s="591"/>
      <c r="AG83" s="591"/>
      <c r="AH83" s="591"/>
      <c r="AI83" s="591"/>
      <c r="AJ83" s="623" t="str">
        <f>IF(ISBLANK(partije!$J$259),"",IF(partije!$J$259&gt;partije!$K$259,partije!$J$259,partije!$K$259))</f>
        <v/>
      </c>
      <c r="AK83" s="624" t="str">
        <f>IF(ISBLANK(partije!$J$259),"",IF(partije!$J$259&gt;partije!$K$259,partije!$K$259,partije!$J$259))</f>
        <v/>
      </c>
      <c r="AL83" s="282"/>
      <c r="AM83" s="351"/>
    </row>
    <row r="84" spans="1:39" ht="12" customHeight="1">
      <c r="A84" s="622"/>
      <c r="B84" s="622">
        <v>5</v>
      </c>
      <c r="C84" s="617">
        <f>IF(ISNA(MATCH(A84,spisak!$E$4:$E$151,0)),IF(ISNA(MATCH(A84,plasman!$I$3:$I$68,0)),"bye",INDEX(plasman!$H$3:$H$68,MATCH(A84,plasman!$I$3:$I$68,0))),INDEX(spisak!$B$4:$B$151,MATCH(A84,spisak!$E$4:$E$151,0)))</f>
        <v>0</v>
      </c>
      <c r="D84" s="617"/>
      <c r="E84" s="617"/>
      <c r="F84" s="617"/>
      <c r="G84" s="619" t="str">
        <f>IF(ISNA(MATCH(C84,spisak!$B$4:$B$151,0)),"",INDEX(spisak!$C$4:$C$151,MATCH(C84,spisak!$B$4:$B$151,0)))</f>
        <v/>
      </c>
      <c r="H84" s="619"/>
      <c r="I84" s="619"/>
      <c r="J84" s="591" t="str">
        <f>partije!$S$235</f>
        <v>bye</v>
      </c>
      <c r="K84" s="591"/>
      <c r="L84" s="591"/>
      <c r="M84" s="591"/>
      <c r="N84" s="591"/>
      <c r="O84" s="594" t="str">
        <f>IF(ISBLANK(partije!$J$235),"",IF(partije!$J$235&gt;partije!$K$235,partije!$J$235,partije!$K$235))</f>
        <v/>
      </c>
      <c r="P84" s="591" t="str">
        <f>IF(ISBLANK(partije!$J$235),"",IF(partije!$J$235&gt;partije!$K$235,partije!$K$235,partije!$J$235))</f>
        <v/>
      </c>
      <c r="Q84" s="281"/>
      <c r="R84" s="281"/>
      <c r="S84" s="281"/>
      <c r="T84" s="281"/>
      <c r="U84" s="281"/>
      <c r="V84" s="538"/>
      <c r="W84" s="543"/>
      <c r="X84" s="281"/>
      <c r="Y84" s="281"/>
      <c r="Z84" s="281"/>
      <c r="AA84" s="281"/>
      <c r="AB84" s="281"/>
      <c r="AC84" s="538"/>
      <c r="AD84" s="544"/>
      <c r="AE84" s="592"/>
      <c r="AF84" s="593"/>
      <c r="AG84" s="593"/>
      <c r="AH84" s="593"/>
      <c r="AI84" s="593"/>
      <c r="AJ84" s="602"/>
      <c r="AK84" s="599"/>
      <c r="AL84" s="282"/>
      <c r="AM84" s="351"/>
    </row>
    <row r="85" spans="1:39" ht="12" customHeight="1">
      <c r="A85" s="622">
        <v>42</v>
      </c>
      <c r="B85" s="622"/>
      <c r="C85" s="616" t="str">
        <f>IF(ISNA(MATCH(A85,spisak!$E$4:$E$151,0)),IF(ISNA(MATCH(A85,plasman!$I$3:$I$68,0)),"bye",INDEX(plasman!$H$3:$H$68,MATCH(A85,plasman!$I$3:$I$68,0))),INDEX(spisak!$B$4:$B$151,MATCH(A85,spisak!$E$4:$E$151,0)))</f>
        <v>bye</v>
      </c>
      <c r="D85" s="616"/>
      <c r="E85" s="616"/>
      <c r="F85" s="616"/>
      <c r="G85" s="618" t="str">
        <f>IF(ISNA(MATCH(C85,spisak!$B$4:$B$151,0)),"",INDEX(spisak!$C$4:$C$151,MATCH(C85,spisak!$B$4:$B$151,0)))</f>
        <v/>
      </c>
      <c r="H85" s="618"/>
      <c r="I85" s="620"/>
      <c r="J85" s="593"/>
      <c r="K85" s="593"/>
      <c r="L85" s="593"/>
      <c r="M85" s="593"/>
      <c r="N85" s="593"/>
      <c r="O85" s="595"/>
      <c r="P85" s="593"/>
      <c r="Q85" s="281"/>
      <c r="R85" s="281"/>
      <c r="S85" s="281"/>
      <c r="T85" s="281"/>
      <c r="U85" s="281"/>
      <c r="V85" s="538"/>
      <c r="W85" s="543"/>
      <c r="X85" s="281"/>
      <c r="Y85" s="281"/>
      <c r="Z85" s="281"/>
      <c r="AA85" s="281"/>
      <c r="AB85" s="281"/>
      <c r="AC85" s="538"/>
      <c r="AD85" s="544"/>
      <c r="AE85" s="587" t="str">
        <f>IF(ISBLANK(partije!$L$259),"",partije!$L$259)</f>
        <v/>
      </c>
      <c r="AF85" s="587" t="str">
        <f>IF(ISBLANK(partije!$M$259),"",partije!$M$259)</f>
        <v/>
      </c>
      <c r="AG85" s="587" t="str">
        <f>IF(ISBLANK(partije!$N$259),"",partije!$N$259)</f>
        <v/>
      </c>
      <c r="AH85" s="587" t="str">
        <f>IF(ISBLANK(partije!$O$259),"",partije!$O$259)</f>
        <v/>
      </c>
      <c r="AI85" s="587" t="str">
        <f>IF(ISBLANK(partije!$P$259),"",partije!$P$259)</f>
        <v/>
      </c>
      <c r="AJ85" s="587" t="str">
        <f>IF(ISBLANK(partije!$Q$259),"",partije!$Q$259)</f>
        <v/>
      </c>
      <c r="AK85" s="596" t="str">
        <f>IF(ISBLANK(partije!$R$259),"",partije!$R$259)</f>
        <v/>
      </c>
      <c r="AL85" s="282"/>
      <c r="AM85" s="351"/>
    </row>
    <row r="86" spans="1:39" ht="12" customHeight="1">
      <c r="A86" s="622"/>
      <c r="B86" s="622"/>
      <c r="C86" s="617">
        <f>IF(ISNA(MATCH(A86,spisak!$E$4:$E$151,0)),IF(ISNA(MATCH(A86,plasman!$I$3:$I$68,0)),"bye",INDEX(plasman!$H$3:$H$68,MATCH(A86,plasman!$I$3:$I$68,0))),INDEX(spisak!$B$4:$B$151,MATCH(A86,spisak!$E$4:$E$151,0)))</f>
        <v>0</v>
      </c>
      <c r="D86" s="617"/>
      <c r="E86" s="617"/>
      <c r="F86" s="617"/>
      <c r="G86" s="619" t="str">
        <f>IF(ISNA(MATCH(C86,spisak!$B$4:$B$151,0)),"",INDEX(spisak!$C$4:$C$151,MATCH(C86,spisak!$B$4:$B$151,0)))</f>
        <v/>
      </c>
      <c r="H86" s="619"/>
      <c r="I86" s="621"/>
      <c r="J86" s="608" t="str">
        <f>IF(ISBLANK(partije!$L$235),"",partije!$L$235)</f>
        <v/>
      </c>
      <c r="K86" s="608" t="str">
        <f>IF(ISBLANK(partije!$M$235),"",partije!$M$235)</f>
        <v/>
      </c>
      <c r="L86" s="608" t="str">
        <f>IF(ISBLANK(partije!$M$235),"",partije!$M$235)</f>
        <v/>
      </c>
      <c r="M86" s="608" t="str">
        <f>IF(ISBLANK(partije!$M$235),"",partije!$M$235)</f>
        <v/>
      </c>
      <c r="N86" s="608" t="str">
        <f>IF(ISBLANK(partije!$M$235),"",partije!$M$235)</f>
        <v/>
      </c>
      <c r="O86" s="608" t="str">
        <f>IF(ISBLANK(partije!$M$235),"",partije!$M$235)</f>
        <v/>
      </c>
      <c r="P86" s="608" t="str">
        <f>IF(ISBLANK(partije!$M$235),"",partije!$M$235)</f>
        <v/>
      </c>
      <c r="Q86" s="590" t="str">
        <f>partije!$S$249</f>
        <v>bye</v>
      </c>
      <c r="R86" s="591"/>
      <c r="S86" s="591"/>
      <c r="T86" s="591"/>
      <c r="U86" s="591"/>
      <c r="V86" s="594" t="str">
        <f>IF(ISBLANK(partije!$J$249),"",IF(partije!$J$249&gt;partije!$K$249,partije!$J$249,partije!$K$249))</f>
        <v/>
      </c>
      <c r="W86" s="591" t="str">
        <f>IF(ISBLANK(partije!$J$249),"",IF(partije!$J$249&gt;partije!$K$249,partije!$K$249,partije!$J$249))</f>
        <v/>
      </c>
      <c r="X86" s="281"/>
      <c r="Y86" s="281"/>
      <c r="Z86" s="281"/>
      <c r="AA86" s="281"/>
      <c r="AB86" s="281"/>
      <c r="AC86" s="538"/>
      <c r="AD86" s="544"/>
      <c r="AE86" s="587"/>
      <c r="AF86" s="587"/>
      <c r="AG86" s="587"/>
      <c r="AH86" s="587"/>
      <c r="AI86" s="587"/>
      <c r="AJ86" s="587"/>
      <c r="AK86" s="597"/>
      <c r="AL86" s="282"/>
      <c r="AM86" s="351"/>
    </row>
    <row r="87" spans="1:39" ht="12" customHeight="1">
      <c r="A87" s="622">
        <v>43</v>
      </c>
      <c r="B87" s="622"/>
      <c r="C87" s="616" t="str">
        <f>IF(ISNA(MATCH(A87,spisak!$E$4:$E$151,0)),IF(ISNA(MATCH(A87,plasman!$I$3:$I$68,0)),"bye",INDEX(plasman!$H$3:$H$68,MATCH(A87,plasman!$I$3:$I$68,0))),INDEX(spisak!$B$4:$B$151,MATCH(A87,spisak!$E$4:$E$151,0)))</f>
        <v>bye</v>
      </c>
      <c r="D87" s="616"/>
      <c r="E87" s="616"/>
      <c r="F87" s="616"/>
      <c r="G87" s="618" t="str">
        <f>IF(ISNA(MATCH(C87,spisak!$B$4:$B$151,0)),"",INDEX(spisak!$C$4:$C$151,MATCH(C87,spisak!$B$4:$B$151,0)))</f>
        <v/>
      </c>
      <c r="H87" s="618"/>
      <c r="I87" s="618"/>
      <c r="J87" s="613"/>
      <c r="K87" s="613"/>
      <c r="L87" s="613"/>
      <c r="M87" s="613"/>
      <c r="N87" s="613"/>
      <c r="O87" s="613"/>
      <c r="P87" s="613"/>
      <c r="Q87" s="592"/>
      <c r="R87" s="593"/>
      <c r="S87" s="593"/>
      <c r="T87" s="593"/>
      <c r="U87" s="593"/>
      <c r="V87" s="595"/>
      <c r="W87" s="593"/>
      <c r="X87" s="281"/>
      <c r="Y87" s="281"/>
      <c r="Z87" s="281"/>
      <c r="AA87" s="281"/>
      <c r="AB87" s="281"/>
      <c r="AC87" s="538"/>
      <c r="AD87" s="544"/>
      <c r="AE87" s="281"/>
      <c r="AF87" s="281"/>
      <c r="AG87" s="281"/>
      <c r="AH87" s="281"/>
      <c r="AI87" s="281"/>
      <c r="AJ87" s="282"/>
      <c r="AK87" s="284"/>
      <c r="AL87" s="282"/>
      <c r="AM87" s="351"/>
    </row>
    <row r="88" spans="1:39" ht="12" customHeight="1">
      <c r="A88" s="622"/>
      <c r="B88" s="622"/>
      <c r="C88" s="617">
        <f>IF(ISNA(MATCH(A88,spisak!$E$4:$E$151,0)),IF(ISNA(MATCH(A88,plasman!$I$3:$I$68,0)),"bye",INDEX(plasman!$H$3:$H$68,MATCH(A88,plasman!$I$3:$I$68,0))),INDEX(spisak!$B$4:$B$151,MATCH(A88,spisak!$E$4:$E$151,0)))</f>
        <v>0</v>
      </c>
      <c r="D88" s="617"/>
      <c r="E88" s="617"/>
      <c r="F88" s="617"/>
      <c r="G88" s="619" t="str">
        <f>IF(ISNA(MATCH(C88,spisak!$B$4:$B$151,0)),"",INDEX(spisak!$C$4:$C$151,MATCH(C88,spisak!$B$4:$B$151,0)))</f>
        <v/>
      </c>
      <c r="H88" s="619"/>
      <c r="I88" s="619"/>
      <c r="J88" s="591" t="str">
        <f>partije!$S$236</f>
        <v>bye</v>
      </c>
      <c r="K88" s="591"/>
      <c r="L88" s="591"/>
      <c r="M88" s="591"/>
      <c r="N88" s="591"/>
      <c r="O88" s="594" t="str">
        <f>IF(ISBLANK(partije!$J$236),"",IF(partije!$J$236&gt;partije!$K$236,partije!$J$236,partije!$K$236))</f>
        <v/>
      </c>
      <c r="P88" s="588" t="str">
        <f>IF(ISBLANK(partije!$J$236),"",IF(partije!$J$236&gt;partije!$K$236,partije!$K$236,partije!$J$236))</f>
        <v/>
      </c>
      <c r="Q88" s="587" t="str">
        <f>IF(ISBLANK(partije!$L$249),"",partije!$L$249)</f>
        <v/>
      </c>
      <c r="R88" s="587" t="str">
        <f>IF(ISBLANK(partije!$M$249),"",partije!$M$249)</f>
        <v/>
      </c>
      <c r="S88" s="587" t="str">
        <f>IF(ISBLANK(partije!$N$249),"",partije!$N$249)</f>
        <v/>
      </c>
      <c r="T88" s="587" t="str">
        <f>IF(ISBLANK(partije!$O$249),"",partije!$O$249)</f>
        <v/>
      </c>
      <c r="U88" s="587" t="str">
        <f>IF(ISBLANK(partije!$P$249),"",partije!$P$249)</f>
        <v/>
      </c>
      <c r="V88" s="587" t="str">
        <f>IF(ISBLANK(partije!$Q$249),"",partije!$Q$249)</f>
        <v/>
      </c>
      <c r="W88" s="596" t="str">
        <f>IF(ISBLANK(partije!$R$249),"",partije!$R$249)</f>
        <v/>
      </c>
      <c r="X88" s="285"/>
      <c r="Y88" s="281"/>
      <c r="Z88" s="281"/>
      <c r="AA88" s="281"/>
      <c r="AB88" s="281"/>
      <c r="AC88" s="538"/>
      <c r="AD88" s="544"/>
      <c r="AE88" s="281"/>
      <c r="AF88" s="281"/>
      <c r="AG88" s="281"/>
      <c r="AH88" s="281"/>
      <c r="AI88" s="281"/>
      <c r="AJ88" s="282"/>
      <c r="AK88" s="284"/>
      <c r="AL88" s="282"/>
      <c r="AM88" s="351"/>
    </row>
    <row r="89" spans="1:39" ht="12" customHeight="1">
      <c r="A89" s="622">
        <v>44</v>
      </c>
      <c r="B89" s="622">
        <v>12</v>
      </c>
      <c r="C89" s="616" t="str">
        <f>IF(ISNA(MATCH(A89,spisak!$E$4:$E$151,0)),IF(ISNA(MATCH(A89,plasman!$I$3:$I$68,0)),"bye",INDEX(plasman!$H$3:$H$68,MATCH(A89,plasman!$I$3:$I$68,0))),INDEX(spisak!$B$4:$B$151,MATCH(A89,spisak!$E$4:$E$151,0)))</f>
        <v>bye</v>
      </c>
      <c r="D89" s="616"/>
      <c r="E89" s="616"/>
      <c r="F89" s="616"/>
      <c r="G89" s="618" t="str">
        <f>IF(ISNA(MATCH(C89,spisak!$B$4:$B$151,0)),"",INDEX(spisak!$C$4:$C$151,MATCH(C89,spisak!$B$4:$B$151,0)))</f>
        <v/>
      </c>
      <c r="H89" s="618"/>
      <c r="I89" s="620"/>
      <c r="J89" s="593"/>
      <c r="K89" s="593"/>
      <c r="L89" s="593"/>
      <c r="M89" s="593"/>
      <c r="N89" s="593"/>
      <c r="O89" s="595"/>
      <c r="P89" s="589"/>
      <c r="Q89" s="587"/>
      <c r="R89" s="587"/>
      <c r="S89" s="587"/>
      <c r="T89" s="587"/>
      <c r="U89" s="587"/>
      <c r="V89" s="587"/>
      <c r="W89" s="597"/>
      <c r="X89" s="285"/>
      <c r="Y89" s="281"/>
      <c r="Z89" s="281"/>
      <c r="AA89" s="281"/>
      <c r="AB89" s="281"/>
      <c r="AC89" s="538"/>
      <c r="AD89" s="544"/>
      <c r="AE89" s="281"/>
      <c r="AF89" s="281"/>
      <c r="AG89" s="281"/>
      <c r="AH89" s="281"/>
      <c r="AI89" s="281"/>
      <c r="AJ89" s="282"/>
      <c r="AK89" s="284"/>
      <c r="AL89" s="282"/>
      <c r="AM89" s="351"/>
    </row>
    <row r="90" spans="1:39" ht="12" customHeight="1">
      <c r="A90" s="622"/>
      <c r="B90" s="622">
        <v>12</v>
      </c>
      <c r="C90" s="617">
        <f>IF(ISNA(MATCH(A90,spisak!$E$4:$E$151,0)),IF(ISNA(MATCH(A90,plasman!$I$3:$I$68,0)),"bye",INDEX(plasman!$H$3:$H$68,MATCH(A90,plasman!$I$3:$I$68,0))),INDEX(spisak!$B$4:$B$151,MATCH(A90,spisak!$E$4:$E$151,0)))</f>
        <v>0</v>
      </c>
      <c r="D90" s="617"/>
      <c r="E90" s="617"/>
      <c r="F90" s="617"/>
      <c r="G90" s="619" t="str">
        <f>IF(ISNA(MATCH(C90,spisak!$B$4:$B$151,0)),"",INDEX(spisak!$C$4:$C$151,MATCH(C90,spisak!$B$4:$B$151,0)))</f>
        <v/>
      </c>
      <c r="H90" s="619"/>
      <c r="I90" s="621"/>
      <c r="J90" s="608" t="str">
        <f>IF(ISBLANK(partije!$L$236),"",partije!$L$236)</f>
        <v/>
      </c>
      <c r="K90" s="608" t="str">
        <f>IF(ISBLANK(partije!$M$236),"",partije!$M$236)</f>
        <v/>
      </c>
      <c r="L90" s="608" t="str">
        <f>IF(ISBLANK(partije!$N$236),"",partije!$N$236)</f>
        <v/>
      </c>
      <c r="M90" s="608" t="str">
        <f>IF(ISBLANK(partije!$O$236),"",partije!$O$236)</f>
        <v/>
      </c>
      <c r="N90" s="608" t="str">
        <f>IF(ISBLANK(partije!$P$236),"",partije!$P$236)</f>
        <v/>
      </c>
      <c r="O90" s="608" t="str">
        <f>IF(ISBLANK(partije!$Q$236),"",partije!$Q$236)</f>
        <v/>
      </c>
      <c r="P90" s="608" t="str">
        <f>IF(ISBLANK(partije!$R$236),"",partije!$R$236)</f>
        <v/>
      </c>
      <c r="Q90" s="281"/>
      <c r="R90" s="281"/>
      <c r="S90" s="281"/>
      <c r="T90" s="281"/>
      <c r="U90" s="281"/>
      <c r="V90" s="538"/>
      <c r="W90" s="544"/>
      <c r="X90" s="590" t="str">
        <f>partije!$S$256</f>
        <v>bye</v>
      </c>
      <c r="Y90" s="591"/>
      <c r="Z90" s="591"/>
      <c r="AA90" s="591"/>
      <c r="AB90" s="591"/>
      <c r="AC90" s="594" t="str">
        <f>IF(ISBLANK(partije!$J$256),"",IF(partije!$J$256&gt;partije!$K$256,partije!$J$256,partije!$K$256))</f>
        <v/>
      </c>
      <c r="AD90" s="588" t="str">
        <f>IF(ISBLANK(partije!$J$256),"",IF(partije!$J$256&gt;partije!$K$256,partije!$K$256,partije!$J$256))</f>
        <v/>
      </c>
      <c r="AE90" s="281"/>
      <c r="AF90" s="281"/>
      <c r="AG90" s="281"/>
      <c r="AH90" s="281"/>
      <c r="AI90" s="281"/>
      <c r="AJ90" s="282"/>
      <c r="AK90" s="284"/>
      <c r="AL90" s="282"/>
      <c r="AM90" s="351"/>
    </row>
    <row r="91" spans="1:39" ht="12" customHeight="1">
      <c r="A91" s="622">
        <v>45</v>
      </c>
      <c r="B91" s="622">
        <v>13</v>
      </c>
      <c r="C91" s="616" t="str">
        <f>IF(ISNA(MATCH(A91,spisak!$E$4:$E$151,0)),IF(ISNA(MATCH(A91,plasman!$I$3:$I$68,0)),"bye",INDEX(plasman!$H$3:$H$68,MATCH(A91,plasman!$I$3:$I$68,0))),INDEX(spisak!$B$4:$B$151,MATCH(A91,spisak!$E$4:$E$151,0)))</f>
        <v>bye</v>
      </c>
      <c r="D91" s="616"/>
      <c r="E91" s="616"/>
      <c r="F91" s="616"/>
      <c r="G91" s="618" t="str">
        <f>IF(ISNA(MATCH(C91,spisak!$B$4:$B$151,0)),"",INDEX(spisak!$C$4:$C$151,MATCH(C91,spisak!$B$4:$B$151,0)))</f>
        <v/>
      </c>
      <c r="H91" s="618"/>
      <c r="I91" s="618"/>
      <c r="J91" s="608"/>
      <c r="K91" s="608"/>
      <c r="L91" s="608"/>
      <c r="M91" s="608"/>
      <c r="N91" s="608"/>
      <c r="O91" s="608"/>
      <c r="P91" s="608"/>
      <c r="Q91" s="281"/>
      <c r="R91" s="281"/>
      <c r="S91" s="281"/>
      <c r="T91" s="281"/>
      <c r="U91" s="281"/>
      <c r="V91" s="538"/>
      <c r="W91" s="544"/>
      <c r="X91" s="592"/>
      <c r="Y91" s="593"/>
      <c r="Z91" s="593"/>
      <c r="AA91" s="593"/>
      <c r="AB91" s="593"/>
      <c r="AC91" s="595"/>
      <c r="AD91" s="589"/>
      <c r="AE91" s="281"/>
      <c r="AF91" s="281"/>
      <c r="AG91" s="281"/>
      <c r="AH91" s="281"/>
      <c r="AI91" s="281"/>
      <c r="AJ91" s="282"/>
      <c r="AK91" s="284"/>
      <c r="AL91" s="282"/>
      <c r="AM91" s="351"/>
    </row>
    <row r="92" spans="1:39" ht="12" customHeight="1">
      <c r="A92" s="622"/>
      <c r="B92" s="622">
        <v>13</v>
      </c>
      <c r="C92" s="617">
        <f>IF(ISNA(MATCH(A92,spisak!$E$4:$E$151,0)),IF(ISNA(MATCH(A92,plasman!$I$3:$I$68,0)),"bye",INDEX(plasman!$H$3:$H$68,MATCH(A92,plasman!$I$3:$I$68,0))),INDEX(spisak!$B$4:$B$151,MATCH(A92,spisak!$E$4:$E$151,0)))</f>
        <v>0</v>
      </c>
      <c r="D92" s="617"/>
      <c r="E92" s="617"/>
      <c r="F92" s="617"/>
      <c r="G92" s="619" t="str">
        <f>IF(ISNA(MATCH(C92,spisak!$B$4:$B$151,0)),"",INDEX(spisak!$C$4:$C$151,MATCH(C92,spisak!$B$4:$B$151,0)))</f>
        <v/>
      </c>
      <c r="H92" s="619"/>
      <c r="I92" s="619"/>
      <c r="J92" s="591" t="str">
        <f>partije!$S$237</f>
        <v>bye</v>
      </c>
      <c r="K92" s="591"/>
      <c r="L92" s="591"/>
      <c r="M92" s="591"/>
      <c r="N92" s="591"/>
      <c r="O92" s="594" t="str">
        <f>IF(ISBLANK(partije!$J$237),"",IF(partije!$J$237&gt;partije!$K$237,partije!$J$237,partije!$K$237))</f>
        <v/>
      </c>
      <c r="P92" s="591" t="str">
        <f>IF(ISBLANK(partije!$J$237),"",IF(partije!$J$237&gt;partije!$K$237,partije!$K$237,partije!$J$237))</f>
        <v/>
      </c>
      <c r="Q92" s="281"/>
      <c r="R92" s="281"/>
      <c r="S92" s="281"/>
      <c r="T92" s="281"/>
      <c r="U92" s="281"/>
      <c r="V92" s="538"/>
      <c r="W92" s="544"/>
      <c r="X92" s="587" t="str">
        <f>IF(ISBLANK(partije!$L$256),"",partije!$L$256)</f>
        <v/>
      </c>
      <c r="Y92" s="587" t="str">
        <f>IF(ISBLANK(partije!$M$256),"",partije!$M$256)</f>
        <v/>
      </c>
      <c r="Z92" s="587" t="str">
        <f>IF(ISBLANK(partije!$N$256),"",partije!$N$256)</f>
        <v/>
      </c>
      <c r="AA92" s="587" t="str">
        <f>IF(ISBLANK(partije!$O$256),"",partije!$O$256)</f>
        <v/>
      </c>
      <c r="AB92" s="587" t="str">
        <f>IF(ISBLANK(partije!$P$256),"",partije!$P$256)</f>
        <v/>
      </c>
      <c r="AC92" s="587" t="str">
        <f>IF(ISBLANK(partije!$Q$256),"",partije!$Q$256)</f>
        <v/>
      </c>
      <c r="AD92" s="587" t="str">
        <f>IF(ISBLANK(partije!$R$256),"",partije!$R$256)</f>
        <v/>
      </c>
      <c r="AE92" s="281"/>
      <c r="AF92" s="281"/>
      <c r="AG92" s="281"/>
      <c r="AH92" s="281"/>
      <c r="AI92" s="281"/>
      <c r="AJ92" s="282"/>
      <c r="AK92" s="284"/>
      <c r="AL92" s="282"/>
      <c r="AM92" s="351"/>
    </row>
    <row r="93" spans="1:39" ht="12" customHeight="1">
      <c r="A93" s="622">
        <v>46</v>
      </c>
      <c r="B93" s="622"/>
      <c r="C93" s="616" t="str">
        <f>IF(ISNA(MATCH(A93,spisak!$E$4:$E$151,0)),IF(ISNA(MATCH(A93,plasman!$I$3:$I$68,0)),"bye",INDEX(plasman!$H$3:$H$68,MATCH(A93,plasman!$I$3:$I$68,0))),INDEX(spisak!$B$4:$B$151,MATCH(A93,spisak!$E$4:$E$151,0)))</f>
        <v>bye</v>
      </c>
      <c r="D93" s="616"/>
      <c r="E93" s="616"/>
      <c r="F93" s="616"/>
      <c r="G93" s="618" t="str">
        <f>IF(ISNA(MATCH(C93,spisak!$B$4:$B$151,0)),"",INDEX(spisak!$C$4:$C$151,MATCH(C93,spisak!$B$4:$B$151,0)))</f>
        <v/>
      </c>
      <c r="H93" s="618"/>
      <c r="I93" s="620"/>
      <c r="J93" s="593"/>
      <c r="K93" s="593"/>
      <c r="L93" s="593"/>
      <c r="M93" s="593"/>
      <c r="N93" s="593"/>
      <c r="O93" s="595"/>
      <c r="P93" s="593"/>
      <c r="Q93" s="281"/>
      <c r="R93" s="281"/>
      <c r="S93" s="281"/>
      <c r="T93" s="281"/>
      <c r="U93" s="281"/>
      <c r="V93" s="538"/>
      <c r="W93" s="544"/>
      <c r="X93" s="587"/>
      <c r="Y93" s="587"/>
      <c r="Z93" s="587"/>
      <c r="AA93" s="587"/>
      <c r="AB93" s="587"/>
      <c r="AC93" s="587"/>
      <c r="AD93" s="587"/>
      <c r="AE93" s="281"/>
      <c r="AF93" s="281"/>
      <c r="AG93" s="281"/>
      <c r="AH93" s="281"/>
      <c r="AI93" s="281"/>
      <c r="AJ93" s="282"/>
      <c r="AK93" s="284"/>
      <c r="AL93" s="282"/>
      <c r="AM93" s="352"/>
    </row>
    <row r="94" spans="1:39" ht="12" customHeight="1">
      <c r="A94" s="622"/>
      <c r="B94" s="622"/>
      <c r="C94" s="617">
        <f>IF(ISNA(MATCH(A94,spisak!$E$4:$E$151,0)),IF(ISNA(MATCH(A94,plasman!$I$3:$I$68,0)),"bye",INDEX(plasman!$H$3:$H$68,MATCH(A94,plasman!$I$3:$I$68,0))),INDEX(spisak!$B$4:$B$151,MATCH(A94,spisak!$E$4:$E$151,0)))</f>
        <v>0</v>
      </c>
      <c r="D94" s="617"/>
      <c r="E94" s="617"/>
      <c r="F94" s="617"/>
      <c r="G94" s="619" t="str">
        <f>IF(ISNA(MATCH(C94,spisak!$B$4:$B$151,0)),"",INDEX(spisak!$C$4:$C$151,MATCH(C94,spisak!$B$4:$B$151,0)))</f>
        <v/>
      </c>
      <c r="H94" s="619"/>
      <c r="I94" s="621"/>
      <c r="J94" s="612" t="str">
        <f>IF(ISBLANK(partije!$L$237),"",partije!$L$237)</f>
        <v/>
      </c>
      <c r="K94" s="612" t="str">
        <f>IF(ISBLANK(partije!$M$237),"",partije!$M$237)</f>
        <v/>
      </c>
      <c r="L94" s="612" t="str">
        <f>IF(ISBLANK(partije!$N$237),"",partije!$N$237)</f>
        <v/>
      </c>
      <c r="M94" s="612" t="str">
        <f>IF(ISBLANK(partije!$O$237),"",partije!$O$237)</f>
        <v/>
      </c>
      <c r="N94" s="612" t="str">
        <f>IF(ISBLANK(partije!$P$237),"",partije!$P$237)</f>
        <v/>
      </c>
      <c r="O94" s="612" t="str">
        <f>IF(ISBLANK(partije!$Q$237),"",partije!$Q$237)</f>
        <v/>
      </c>
      <c r="P94" s="614" t="str">
        <f>IF(ISBLANK(partije!$R$237),"",partije!$R$237)</f>
        <v/>
      </c>
      <c r="Q94" s="590" t="str">
        <f>partije!$S$250</f>
        <v>bye</v>
      </c>
      <c r="R94" s="591"/>
      <c r="S94" s="591"/>
      <c r="T94" s="591"/>
      <c r="U94" s="591"/>
      <c r="V94" s="594" t="str">
        <f>IF(ISBLANK(partije!$J$250),"",IF(partije!$J$250&gt;partije!$K$250,partije!$J$250,partije!$K$250))</f>
        <v/>
      </c>
      <c r="W94" s="588" t="str">
        <f>IF(ISBLANK(partije!$J$250),"",IF(partije!$J$250&gt;partije!$K$250,partije!$K$250,partije!$J$250))</f>
        <v/>
      </c>
      <c r="X94" s="281"/>
      <c r="Y94" s="281"/>
      <c r="Z94" s="281"/>
      <c r="AA94" s="281"/>
      <c r="AB94" s="281"/>
      <c r="AC94" s="538"/>
      <c r="AD94" s="543"/>
      <c r="AE94" s="281"/>
      <c r="AF94" s="281"/>
      <c r="AG94" s="281"/>
      <c r="AH94" s="281"/>
      <c r="AI94" s="281"/>
      <c r="AJ94" s="282"/>
      <c r="AK94" s="284"/>
      <c r="AL94" s="282"/>
      <c r="AM94" s="352"/>
    </row>
    <row r="95" spans="1:39" ht="12" customHeight="1">
      <c r="A95" s="622">
        <v>47</v>
      </c>
      <c r="B95" s="622"/>
      <c r="C95" s="616" t="str">
        <f>IF(ISNA(MATCH(A95,spisak!$E$4:$E$151,0)),IF(ISNA(MATCH(A95,plasman!$I$3:$I$68,0)),"bye",INDEX(plasman!$H$3:$H$68,MATCH(A95,plasman!$I$3:$I$68,0))),INDEX(spisak!$B$4:$B$151,MATCH(A95,spisak!$E$4:$E$151,0)))</f>
        <v>bye</v>
      </c>
      <c r="D95" s="616"/>
      <c r="E95" s="616"/>
      <c r="F95" s="616"/>
      <c r="G95" s="618" t="str">
        <f>IF(ISNA(MATCH(C95,spisak!$B$4:$B$151,0)),"",INDEX(spisak!$C$4:$C$151,MATCH(C95,spisak!$B$4:$B$151,0)))</f>
        <v/>
      </c>
      <c r="H95" s="618"/>
      <c r="I95" s="618"/>
      <c r="J95" s="613"/>
      <c r="K95" s="613"/>
      <c r="L95" s="613"/>
      <c r="M95" s="613"/>
      <c r="N95" s="613"/>
      <c r="O95" s="613"/>
      <c r="P95" s="615"/>
      <c r="Q95" s="592"/>
      <c r="R95" s="593"/>
      <c r="S95" s="593"/>
      <c r="T95" s="593"/>
      <c r="U95" s="593"/>
      <c r="V95" s="595"/>
      <c r="W95" s="589"/>
      <c r="X95" s="281"/>
      <c r="Y95" s="281"/>
      <c r="Z95" s="281"/>
      <c r="AA95" s="281"/>
      <c r="AB95" s="281"/>
      <c r="AC95" s="538"/>
      <c r="AD95" s="543"/>
      <c r="AE95" s="281"/>
      <c r="AF95" s="281"/>
      <c r="AG95" s="281"/>
      <c r="AH95" s="281"/>
      <c r="AI95" s="281"/>
      <c r="AJ95" s="282"/>
      <c r="AK95" s="284"/>
      <c r="AL95" s="282"/>
      <c r="AM95" s="352"/>
    </row>
    <row r="96" spans="1:39" ht="12" customHeight="1">
      <c r="A96" s="622"/>
      <c r="B96" s="622"/>
      <c r="C96" s="617">
        <f>IF(ISNA(MATCH(A96,spisak!$E$4:$E$151,0)),IF(ISNA(MATCH(A96,plasman!$I$3:$I$68,0)),"bye",INDEX(plasman!$H$3:$H$68,MATCH(A96,plasman!$I$3:$I$68,0))),INDEX(spisak!$B$4:$B$151,MATCH(A96,spisak!$E$4:$E$151,0)))</f>
        <v>0</v>
      </c>
      <c r="D96" s="617"/>
      <c r="E96" s="617"/>
      <c r="F96" s="617"/>
      <c r="G96" s="619" t="str">
        <f>IF(ISNA(MATCH(C96,spisak!$B$4:$B$151,0)),"",INDEX(spisak!$C$4:$C$151,MATCH(C96,spisak!$B$4:$B$151,0)))</f>
        <v/>
      </c>
      <c r="H96" s="619"/>
      <c r="I96" s="619"/>
      <c r="J96" s="591" t="str">
        <f>partije!$S$238</f>
        <v>bye</v>
      </c>
      <c r="K96" s="591"/>
      <c r="L96" s="591"/>
      <c r="M96" s="591"/>
      <c r="N96" s="591"/>
      <c r="O96" s="594" t="str">
        <f>IF(ISBLANK(partije!$J$238),"",IF(partije!$J$238&gt;partije!$K$238,partije!$J$238,partije!$K$238))</f>
        <v/>
      </c>
      <c r="P96" s="588" t="str">
        <f>IF(ISBLANK(partije!$J$238),"",IF(partije!$J$238&gt;partije!$K$238,partije!$K$238,partije!$J$238))</f>
        <v/>
      </c>
      <c r="Q96" s="587" t="str">
        <f>IF(ISBLANK(partije!$L$250),"",partije!$L$250)</f>
        <v/>
      </c>
      <c r="R96" s="587" t="str">
        <f>IF(ISBLANK(partije!$M$250),"",partije!$M$250)</f>
        <v/>
      </c>
      <c r="S96" s="587" t="str">
        <f>IF(ISBLANK(partije!$N$250),"",partije!$N$250)</f>
        <v/>
      </c>
      <c r="T96" s="587" t="str">
        <f>IF(ISBLANK(partije!$O$250),"",partije!$O$250)</f>
        <v/>
      </c>
      <c r="U96" s="587" t="str">
        <f>IF(ISBLANK(partije!$P$250),"",partije!$P$250)</f>
        <v/>
      </c>
      <c r="V96" s="587" t="str">
        <f>IF(ISBLANK(partije!$Q$250),"",partije!$Q$250)</f>
        <v/>
      </c>
      <c r="W96" s="587" t="str">
        <f>IF(ISBLANK(partije!$R$250),"",partije!$R$250)</f>
        <v/>
      </c>
      <c r="X96" s="281"/>
      <c r="Y96" s="281"/>
      <c r="Z96" s="281"/>
      <c r="AA96" s="281"/>
      <c r="AB96" s="281"/>
      <c r="AC96" s="538"/>
      <c r="AD96" s="543"/>
      <c r="AE96" s="281"/>
      <c r="AF96" s="281"/>
      <c r="AG96" s="281"/>
      <c r="AH96" s="281"/>
      <c r="AI96" s="281"/>
      <c r="AJ96" s="282"/>
      <c r="AK96" s="284"/>
      <c r="AL96" s="282"/>
      <c r="AM96" s="352"/>
    </row>
    <row r="97" spans="1:39" ht="12" customHeight="1">
      <c r="A97" s="622">
        <v>48</v>
      </c>
      <c r="B97" s="622">
        <v>4</v>
      </c>
      <c r="C97" s="616" t="str">
        <f>IF(ISNA(MATCH(A97,spisak!$E$4:$E$151,0)),IF(ISNA(MATCH(A97,plasman!$I$3:$I$68,0)),"bye",INDEX(plasman!$H$3:$H$68,MATCH(A97,plasman!$I$3:$I$68,0))),INDEX(spisak!$B$4:$B$151,MATCH(A97,spisak!$E$4:$E$151,0)))</f>
        <v>bye</v>
      </c>
      <c r="D97" s="616"/>
      <c r="E97" s="616"/>
      <c r="F97" s="616"/>
      <c r="G97" s="618" t="str">
        <f>IF(ISNA(MATCH(C97,spisak!$B$4:$B$151,0)),"",INDEX(spisak!$C$4:$C$151,MATCH(C97,spisak!$B$4:$B$151,0)))</f>
        <v/>
      </c>
      <c r="H97" s="618"/>
      <c r="I97" s="620"/>
      <c r="J97" s="593"/>
      <c r="K97" s="593"/>
      <c r="L97" s="593"/>
      <c r="M97" s="593"/>
      <c r="N97" s="593"/>
      <c r="O97" s="595"/>
      <c r="P97" s="589"/>
      <c r="Q97" s="587"/>
      <c r="R97" s="587"/>
      <c r="S97" s="587"/>
      <c r="T97" s="587"/>
      <c r="U97" s="587"/>
      <c r="V97" s="587"/>
      <c r="W97" s="587"/>
      <c r="X97" s="281"/>
      <c r="Y97" s="281"/>
      <c r="Z97" s="281"/>
      <c r="AA97" s="281"/>
      <c r="AB97" s="281"/>
      <c r="AC97" s="538"/>
      <c r="AD97" s="543"/>
      <c r="AE97" s="281"/>
      <c r="AF97" s="281"/>
      <c r="AG97" s="281"/>
      <c r="AH97" s="281"/>
      <c r="AI97" s="281"/>
      <c r="AJ97" s="282"/>
      <c r="AK97" s="284"/>
      <c r="AL97" s="282"/>
      <c r="AM97" s="352"/>
    </row>
    <row r="98" spans="1:39" ht="12" customHeight="1">
      <c r="A98" s="622"/>
      <c r="B98" s="622">
        <v>4</v>
      </c>
      <c r="C98" s="617">
        <f>IF(ISNA(MATCH(A98,spisak!$E$4:$E$151,0)),IF(ISNA(MATCH(A98,plasman!$I$3:$I$68,0)),"bye",INDEX(plasman!$H$3:$H$68,MATCH(A98,plasman!$I$3:$I$68,0))),INDEX(spisak!$B$4:$B$151,MATCH(A98,spisak!$E$4:$E$151,0)))</f>
        <v>0</v>
      </c>
      <c r="D98" s="617"/>
      <c r="E98" s="617"/>
      <c r="F98" s="617"/>
      <c r="G98" s="619" t="str">
        <f>IF(ISNA(MATCH(C98,spisak!$B$4:$B$151,0)),"",INDEX(spisak!$C$4:$C$151,MATCH(C98,spisak!$B$4:$B$151,0)))</f>
        <v/>
      </c>
      <c r="H98" s="619"/>
      <c r="I98" s="621"/>
      <c r="J98" s="608" t="str">
        <f>IF(ISBLANK(partije!$L$238),"",partije!$L$238)</f>
        <v/>
      </c>
      <c r="K98" s="608" t="str">
        <f>IF(ISBLANK(partije!$M$238),"",partije!$M$238)</f>
        <v/>
      </c>
      <c r="L98" s="608" t="str">
        <f>IF(ISBLANK(partije!$N$238),"",partije!$N$238)</f>
        <v/>
      </c>
      <c r="M98" s="608" t="str">
        <f>IF(ISBLANK(partije!$O$238),"",partije!$O$238)</f>
        <v/>
      </c>
      <c r="N98" s="608" t="str">
        <f>IF(ISBLANK(partije!$P$238),"",partije!$P$238)</f>
        <v/>
      </c>
      <c r="O98" s="608" t="str">
        <f>IF(ISBLANK(partije!$Q$238),"",partije!$Q$238)</f>
        <v/>
      </c>
      <c r="P98" s="608" t="str">
        <f>IF(ISBLANK(partije!$R$238),"",partije!$R$238)</f>
        <v/>
      </c>
      <c r="Q98" s="281"/>
      <c r="R98" s="281"/>
      <c r="S98" s="281"/>
      <c r="T98" s="281"/>
      <c r="U98" s="281"/>
      <c r="V98" s="538"/>
      <c r="W98" s="543"/>
      <c r="X98" s="281"/>
      <c r="Y98" s="281"/>
      <c r="Z98" s="281"/>
      <c r="AA98" s="281"/>
      <c r="AB98" s="281"/>
      <c r="AC98" s="538"/>
      <c r="AD98" s="543"/>
      <c r="AE98" s="281"/>
      <c r="AF98" s="281"/>
      <c r="AG98" s="281"/>
      <c r="AH98" s="281"/>
      <c r="AI98" s="281"/>
      <c r="AJ98" s="282"/>
      <c r="AK98" s="284"/>
      <c r="AL98" s="282"/>
      <c r="AM98" s="352"/>
    </row>
    <row r="99" spans="1:39" ht="12" customHeight="1">
      <c r="A99" s="622">
        <v>49</v>
      </c>
      <c r="B99" s="622">
        <v>3</v>
      </c>
      <c r="C99" s="616" t="str">
        <f>IF(ISNA(MATCH(A99,spisak!$E$4:$E$151,0)),IF(ISNA(MATCH(A99,plasman!$I$3:$I$68,0)),"bye",INDEX(plasman!$H$3:$H$68,MATCH(A99,plasman!$I$3:$I$68,0))),INDEX(spisak!$B$4:$B$151,MATCH(A99,spisak!$E$4:$E$151,0)))</f>
        <v>bye</v>
      </c>
      <c r="D99" s="616"/>
      <c r="E99" s="616"/>
      <c r="F99" s="616"/>
      <c r="G99" s="618" t="str">
        <f>IF(ISNA(MATCH(C99,spisak!$B$4:$B$151,0)),"",INDEX(spisak!$C$4:$C$151,MATCH(C99,spisak!$B$4:$B$151,0)))</f>
        <v/>
      </c>
      <c r="H99" s="618"/>
      <c r="I99" s="618"/>
      <c r="J99" s="608"/>
      <c r="K99" s="608"/>
      <c r="L99" s="608"/>
      <c r="M99" s="608"/>
      <c r="N99" s="608"/>
      <c r="O99" s="608"/>
      <c r="P99" s="608"/>
      <c r="Q99" s="281"/>
      <c r="R99" s="281"/>
      <c r="S99" s="281"/>
      <c r="T99" s="281"/>
      <c r="U99" s="281"/>
      <c r="V99" s="538"/>
      <c r="W99" s="543"/>
      <c r="X99" s="281"/>
      <c r="Y99" s="281"/>
      <c r="Z99" s="281"/>
      <c r="AA99" s="281"/>
      <c r="AB99" s="281"/>
      <c r="AC99" s="538"/>
      <c r="AD99" s="543"/>
      <c r="AE99" s="603" t="str">
        <f>partije!$S$261</f>
        <v>bye</v>
      </c>
      <c r="AF99" s="604"/>
      <c r="AG99" s="604"/>
      <c r="AH99" s="604"/>
      <c r="AI99" s="604"/>
      <c r="AJ99" s="601" t="str">
        <f>IF(ISBLANK(partije!$J$261),"",IF(partije!$J$261&gt;partije!$K$261,partije!$J$261,partije!$K$261))</f>
        <v/>
      </c>
      <c r="AK99" s="598" t="str">
        <f>IF(ISBLANK(partije!$J$261),"",IF(partije!$J$261&gt;partije!$K$261,partije!$K$261,partije!$J$261))</f>
        <v/>
      </c>
      <c r="AL99" s="286"/>
      <c r="AM99" s="352"/>
    </row>
    <row r="100" spans="1:39" ht="12" customHeight="1">
      <c r="A100" s="622"/>
      <c r="B100" s="622">
        <v>3</v>
      </c>
      <c r="C100" s="617">
        <f>IF(ISNA(MATCH(A100,spisak!$E$4:$E$151,0)),IF(ISNA(MATCH(A100,plasman!$I$3:$I$68,0)),"bye",INDEX(plasman!$H$3:$H$68,MATCH(A100,plasman!$I$3:$I$68,0))),INDEX(spisak!$B$4:$B$151,MATCH(A100,spisak!$E$4:$E$151,0)))</f>
        <v>0</v>
      </c>
      <c r="D100" s="617"/>
      <c r="E100" s="617"/>
      <c r="F100" s="617"/>
      <c r="G100" s="619" t="str">
        <f>IF(ISNA(MATCH(C100,spisak!$B$4:$B$151,0)),"",INDEX(spisak!$C$4:$C$151,MATCH(C100,spisak!$B$4:$B$151,0)))</f>
        <v/>
      </c>
      <c r="H100" s="619"/>
      <c r="I100" s="619"/>
      <c r="J100" s="591" t="str">
        <f>partije!$S$239</f>
        <v>bye</v>
      </c>
      <c r="K100" s="591"/>
      <c r="L100" s="591"/>
      <c r="M100" s="591"/>
      <c r="N100" s="591"/>
      <c r="O100" s="594" t="str">
        <f>IF(ISBLANK(partije!$J$239),"",IF(partije!$J$239&gt;partije!$K$239,partije!$J$239,partije!$K$239))</f>
        <v/>
      </c>
      <c r="P100" s="591" t="str">
        <f>IF(ISBLANK(partije!$J$239),"",IF(partije!$J$239&gt;partije!$K$239,partije!$K$239,partije!$J$239))</f>
        <v/>
      </c>
      <c r="Q100" s="281"/>
      <c r="R100" s="281"/>
      <c r="S100" s="281"/>
      <c r="T100" s="281"/>
      <c r="U100" s="281"/>
      <c r="V100" s="538"/>
      <c r="W100" s="543"/>
      <c r="X100" s="281"/>
      <c r="Y100" s="281"/>
      <c r="Z100" s="281"/>
      <c r="AA100" s="281"/>
      <c r="AB100" s="281"/>
      <c r="AC100" s="538"/>
      <c r="AD100" s="543"/>
      <c r="AE100" s="605"/>
      <c r="AF100" s="606"/>
      <c r="AG100" s="606"/>
      <c r="AH100" s="606"/>
      <c r="AI100" s="606"/>
      <c r="AJ100" s="602"/>
      <c r="AK100" s="599"/>
      <c r="AL100" s="545"/>
      <c r="AM100" s="352"/>
    </row>
    <row r="101" spans="1:39" ht="12" customHeight="1">
      <c r="A101" s="622">
        <v>50</v>
      </c>
      <c r="B101" s="622"/>
      <c r="C101" s="616" t="str">
        <f>IF(ISNA(MATCH(A101,spisak!$E$4:$E$151,0)),IF(ISNA(MATCH(A101,plasman!$I$3:$I$68,0)),"bye",INDEX(plasman!$H$3:$H$68,MATCH(A101,plasman!$I$3:$I$68,0))),INDEX(spisak!$B$4:$B$151,MATCH(A101,spisak!$E$4:$E$151,0)))</f>
        <v>bye</v>
      </c>
      <c r="D101" s="616"/>
      <c r="E101" s="616"/>
      <c r="F101" s="616"/>
      <c r="G101" s="618" t="str">
        <f>IF(ISNA(MATCH(C101,spisak!$B$4:$B$151,0)),"",INDEX(spisak!$C$4:$C$151,MATCH(C101,spisak!$B$4:$B$151,0)))</f>
        <v/>
      </c>
      <c r="H101" s="618"/>
      <c r="I101" s="620"/>
      <c r="J101" s="593"/>
      <c r="K101" s="593"/>
      <c r="L101" s="593"/>
      <c r="M101" s="593"/>
      <c r="N101" s="593"/>
      <c r="O101" s="595"/>
      <c r="P101" s="593"/>
      <c r="Q101" s="281"/>
      <c r="R101" s="281"/>
      <c r="S101" s="281"/>
      <c r="T101" s="281"/>
      <c r="U101" s="281"/>
      <c r="V101" s="538"/>
      <c r="W101" s="543"/>
      <c r="X101" s="281"/>
      <c r="Y101" s="281"/>
      <c r="Z101" s="281"/>
      <c r="AA101" s="281"/>
      <c r="AB101" s="281"/>
      <c r="AC101" s="538"/>
      <c r="AD101" s="543"/>
      <c r="AE101" s="600" t="str">
        <f>IF(ISBLANK(partije!$L$261),"",partije!$L$261)</f>
        <v/>
      </c>
      <c r="AF101" s="600" t="str">
        <f>IF(ISBLANK(partije!$M$261),"",partije!$M$261)</f>
        <v/>
      </c>
      <c r="AG101" s="600" t="str">
        <f>IF(ISBLANK(partije!$N$261),"",partije!$N$261)</f>
        <v/>
      </c>
      <c r="AH101" s="600" t="str">
        <f>IF(ISBLANK(partije!$O$261),"",partije!$O$261)</f>
        <v/>
      </c>
      <c r="AI101" s="600" t="str">
        <f>IF(ISBLANK(partije!$P$261),"",partije!$P$261)</f>
        <v/>
      </c>
      <c r="AJ101" s="600" t="str">
        <f>IF(ISBLANK(partije!$Q$261),"",partije!$Q$261)</f>
        <v/>
      </c>
      <c r="AK101" s="596" t="str">
        <f>IF(ISBLANK(partije!$R$261),"",partije!$R$261)</f>
        <v/>
      </c>
      <c r="AL101" s="287"/>
      <c r="AM101" s="352"/>
    </row>
    <row r="102" spans="1:39" ht="12" customHeight="1">
      <c r="A102" s="622"/>
      <c r="B102" s="622"/>
      <c r="C102" s="617">
        <f>IF(ISNA(MATCH(A102,spisak!$E$4:$E$151,0)),IF(ISNA(MATCH(A102,plasman!$I$3:$I$68,0)),"bye",INDEX(plasman!$H$3:$H$68,MATCH(A102,plasman!$I$3:$I$68,0))),INDEX(spisak!$B$4:$B$151,MATCH(A102,spisak!$E$4:$E$151,0)))</f>
        <v>0</v>
      </c>
      <c r="D102" s="617"/>
      <c r="E102" s="617"/>
      <c r="F102" s="617"/>
      <c r="G102" s="619" t="str">
        <f>IF(ISNA(MATCH(C102,spisak!$B$4:$B$151,0)),"",INDEX(spisak!$C$4:$C$151,MATCH(C102,spisak!$B$4:$B$151,0)))</f>
        <v/>
      </c>
      <c r="H102" s="619"/>
      <c r="I102" s="621"/>
      <c r="J102" s="612" t="str">
        <f>IF(ISBLANK(partije!$L$239),"",partije!$L$239)</f>
        <v/>
      </c>
      <c r="K102" s="612" t="str">
        <f>IF(ISBLANK(partije!$M$239),"",partije!$M$239)</f>
        <v/>
      </c>
      <c r="L102" s="612" t="str">
        <f>IF(ISBLANK(partije!$N$239),"",partije!$N$239)</f>
        <v/>
      </c>
      <c r="M102" s="612" t="str">
        <f>IF(ISBLANK(partije!$O$239),"",partije!$O$239)</f>
        <v/>
      </c>
      <c r="N102" s="612" t="str">
        <f>IF(ISBLANK(partije!$P$239),"",partije!$P$239)</f>
        <v/>
      </c>
      <c r="O102" s="612" t="str">
        <f>IF(ISBLANK(partije!$Q$239),"",partije!$Q$239)</f>
        <v/>
      </c>
      <c r="P102" s="614" t="str">
        <f>IF(ISBLANK(partije!$R$239),"",partije!$R$239)</f>
        <v/>
      </c>
      <c r="Q102" s="590" t="str">
        <f>partije!$S$251</f>
        <v>bye</v>
      </c>
      <c r="R102" s="591"/>
      <c r="S102" s="591"/>
      <c r="T102" s="591"/>
      <c r="U102" s="591"/>
      <c r="V102" s="594" t="str">
        <f>IF(ISBLANK(partije!$J$251),"",IF(partije!$J$251&gt;partije!$K$251,partije!$J$251,partije!$K$251))</f>
        <v/>
      </c>
      <c r="W102" s="591" t="str">
        <f>IF(ISBLANK(partije!$J$251),"",IF(partije!$J$251&gt;partije!$K$251,partije!$K$251,partije!$J$251))</f>
        <v/>
      </c>
      <c r="X102" s="281"/>
      <c r="Y102" s="281"/>
      <c r="Z102" s="281"/>
      <c r="AA102" s="281"/>
      <c r="AB102" s="281"/>
      <c r="AC102" s="538"/>
      <c r="AD102" s="543"/>
      <c r="AE102" s="587"/>
      <c r="AF102" s="587"/>
      <c r="AG102" s="587"/>
      <c r="AH102" s="587"/>
      <c r="AI102" s="587"/>
      <c r="AJ102" s="587"/>
      <c r="AK102" s="597"/>
      <c r="AL102" s="282"/>
      <c r="AM102" s="352"/>
    </row>
    <row r="103" spans="1:39" ht="12" customHeight="1">
      <c r="A103" s="622">
        <v>51</v>
      </c>
      <c r="B103" s="622"/>
      <c r="C103" s="616" t="str">
        <f>IF(ISNA(MATCH(A103,spisak!$E$4:$E$151,0)),IF(ISNA(MATCH(A103,plasman!$I$3:$I$68,0)),"bye",INDEX(plasman!$H$3:$H$68,MATCH(A103,plasman!$I$3:$I$68,0))),INDEX(spisak!$B$4:$B$151,MATCH(A103,spisak!$E$4:$E$151,0)))</f>
        <v>bye</v>
      </c>
      <c r="D103" s="616"/>
      <c r="E103" s="616"/>
      <c r="F103" s="616"/>
      <c r="G103" s="618" t="str">
        <f>IF(ISNA(MATCH(C103,spisak!$B$4:$B$151,0)),"",INDEX(spisak!$C$4:$C$151,MATCH(C103,spisak!$B$4:$B$151,0)))</f>
        <v/>
      </c>
      <c r="H103" s="618"/>
      <c r="I103" s="618"/>
      <c r="J103" s="613"/>
      <c r="K103" s="613"/>
      <c r="L103" s="613"/>
      <c r="M103" s="613"/>
      <c r="N103" s="613"/>
      <c r="O103" s="613"/>
      <c r="P103" s="615"/>
      <c r="Q103" s="592"/>
      <c r="R103" s="593"/>
      <c r="S103" s="593"/>
      <c r="T103" s="593"/>
      <c r="U103" s="593"/>
      <c r="V103" s="595"/>
      <c r="W103" s="593"/>
      <c r="X103" s="281"/>
      <c r="Y103" s="281"/>
      <c r="Z103" s="281"/>
      <c r="AA103" s="281"/>
      <c r="AB103" s="281"/>
      <c r="AC103" s="538"/>
      <c r="AD103" s="543"/>
      <c r="AE103" s="281"/>
      <c r="AF103" s="281"/>
      <c r="AG103" s="281"/>
      <c r="AH103" s="281"/>
      <c r="AI103" s="281"/>
      <c r="AJ103" s="282"/>
      <c r="AK103" s="284"/>
      <c r="AL103" s="282"/>
      <c r="AM103" s="352"/>
    </row>
    <row r="104" spans="1:39" ht="12" customHeight="1">
      <c r="A104" s="622"/>
      <c r="B104" s="622"/>
      <c r="C104" s="617">
        <f>IF(ISNA(MATCH(A104,spisak!$E$4:$E$151,0)),IF(ISNA(MATCH(A104,plasman!$I$3:$I$68,0)),"bye",INDEX(plasman!$H$3:$H$68,MATCH(A104,plasman!$I$3:$I$68,0))),INDEX(spisak!$B$4:$B$151,MATCH(A104,spisak!$E$4:$E$151,0)))</f>
        <v>0</v>
      </c>
      <c r="D104" s="617"/>
      <c r="E104" s="617"/>
      <c r="F104" s="617"/>
      <c r="G104" s="619" t="str">
        <f>IF(ISNA(MATCH(C104,spisak!$B$4:$B$151,0)),"",INDEX(spisak!$C$4:$C$151,MATCH(C104,spisak!$B$4:$B$151,0)))</f>
        <v/>
      </c>
      <c r="H104" s="619"/>
      <c r="I104" s="619"/>
      <c r="J104" s="591" t="str">
        <f>partije!$S$240</f>
        <v>bye</v>
      </c>
      <c r="K104" s="591"/>
      <c r="L104" s="591"/>
      <c r="M104" s="591"/>
      <c r="N104" s="591"/>
      <c r="O104" s="594" t="str">
        <f>IF(ISBLANK(partije!$J$240),"",IF(partije!$J$240&gt;partije!$K$240,partije!$J$240,partije!$K$240))</f>
        <v/>
      </c>
      <c r="P104" s="588" t="str">
        <f>IF(ISBLANK(partije!$J$240),"",IF(partije!$J$240&gt;partije!$K$240,partije!$K$240,partije!$J$240))</f>
        <v/>
      </c>
      <c r="Q104" s="587" t="str">
        <f>IF(ISBLANK(partije!$L$251),"",partije!$L$251)</f>
        <v/>
      </c>
      <c r="R104" s="587" t="str">
        <f>IF(ISBLANK(partije!$M$251),"",partije!$M$251)</f>
        <v/>
      </c>
      <c r="S104" s="587" t="str">
        <f>IF(ISBLANK(partije!$N$251),"",partije!$N$251)</f>
        <v/>
      </c>
      <c r="T104" s="587" t="str">
        <f>IF(ISBLANK(partije!$O$251),"",partije!$O$251)</f>
        <v/>
      </c>
      <c r="U104" s="587" t="str">
        <f>IF(ISBLANK(partije!$P$251),"",partije!$P$251)</f>
        <v/>
      </c>
      <c r="V104" s="587" t="str">
        <f>IF(ISBLANK(partije!$Q$251),"",partije!$Q$251)</f>
        <v/>
      </c>
      <c r="W104" s="596" t="str">
        <f>IF(ISBLANK(partije!$R$251),"",partije!$R$251)</f>
        <v/>
      </c>
      <c r="X104" s="281"/>
      <c r="Y104" s="281"/>
      <c r="Z104" s="281"/>
      <c r="AA104" s="281"/>
      <c r="AB104" s="281"/>
      <c r="AC104" s="538"/>
      <c r="AD104" s="543"/>
      <c r="AE104" s="281"/>
      <c r="AF104" s="281"/>
      <c r="AG104" s="281"/>
      <c r="AH104" s="281"/>
      <c r="AI104" s="281"/>
      <c r="AJ104" s="282"/>
      <c r="AK104" s="284"/>
      <c r="AL104" s="282"/>
      <c r="AM104" s="352"/>
    </row>
    <row r="105" spans="1:39" ht="12" customHeight="1">
      <c r="A105" s="622">
        <v>52</v>
      </c>
      <c r="B105" s="622">
        <v>14</v>
      </c>
      <c r="C105" s="616" t="str">
        <f>IF(ISNA(MATCH(A105,spisak!$E$4:$E$151,0)),IF(ISNA(MATCH(A105,plasman!$I$3:$I$68,0)),"bye",INDEX(plasman!$H$3:$H$68,MATCH(A105,plasman!$I$3:$I$68,0))),INDEX(spisak!$B$4:$B$151,MATCH(A105,spisak!$E$4:$E$151,0)))</f>
        <v>bye</v>
      </c>
      <c r="D105" s="616"/>
      <c r="E105" s="616"/>
      <c r="F105" s="616"/>
      <c r="G105" s="618" t="str">
        <f>IF(ISNA(MATCH(C105,spisak!$B$4:$B$151,0)),"",INDEX(spisak!$C$4:$C$151,MATCH(C105,spisak!$B$4:$B$151,0)))</f>
        <v/>
      </c>
      <c r="H105" s="618"/>
      <c r="I105" s="620"/>
      <c r="J105" s="593"/>
      <c r="K105" s="593"/>
      <c r="L105" s="593"/>
      <c r="M105" s="593"/>
      <c r="N105" s="593"/>
      <c r="O105" s="595"/>
      <c r="P105" s="589"/>
      <c r="Q105" s="587"/>
      <c r="R105" s="587"/>
      <c r="S105" s="587"/>
      <c r="T105" s="587"/>
      <c r="U105" s="587"/>
      <c r="V105" s="587"/>
      <c r="W105" s="597"/>
      <c r="X105" s="281"/>
      <c r="Y105" s="281"/>
      <c r="Z105" s="281"/>
      <c r="AA105" s="281"/>
      <c r="AB105" s="281"/>
      <c r="AC105" s="538"/>
      <c r="AD105" s="543"/>
      <c r="AE105" s="281"/>
      <c r="AF105" s="281"/>
      <c r="AG105" s="281"/>
      <c r="AH105" s="281"/>
      <c r="AI105" s="281"/>
      <c r="AJ105" s="282"/>
      <c r="AK105" s="284"/>
      <c r="AL105" s="282"/>
      <c r="AM105" s="352"/>
    </row>
    <row r="106" spans="1:39" ht="12" customHeight="1">
      <c r="A106" s="622"/>
      <c r="B106" s="622">
        <v>14</v>
      </c>
      <c r="C106" s="617">
        <f>IF(ISNA(MATCH(A106,spisak!$E$4:$E$151,0)),IF(ISNA(MATCH(A106,plasman!$I$3:$I$68,0)),"bye",INDEX(plasman!$H$3:$H$68,MATCH(A106,plasman!$I$3:$I$68,0))),INDEX(spisak!$B$4:$B$151,MATCH(A106,spisak!$E$4:$E$151,0)))</f>
        <v>0</v>
      </c>
      <c r="D106" s="617"/>
      <c r="E106" s="617"/>
      <c r="F106" s="617"/>
      <c r="G106" s="619" t="str">
        <f>IF(ISNA(MATCH(C106,spisak!$B$4:$B$151,0)),"",INDEX(spisak!$C$4:$C$151,MATCH(C106,spisak!$B$4:$B$151,0)))</f>
        <v/>
      </c>
      <c r="H106" s="619"/>
      <c r="I106" s="621"/>
      <c r="J106" s="608" t="str">
        <f>IF(ISBLANK(partije!$L$240),"",partije!$L$240)</f>
        <v/>
      </c>
      <c r="K106" s="608" t="str">
        <f>IF(ISBLANK(partije!$M$240),"",partije!$M$240)</f>
        <v/>
      </c>
      <c r="L106" s="608" t="str">
        <f>IF(ISBLANK(partije!$N$240),"",partije!$N$240)</f>
        <v/>
      </c>
      <c r="M106" s="608" t="str">
        <f>IF(ISBLANK(partije!$O$240),"",partije!$O$240)</f>
        <v/>
      </c>
      <c r="N106" s="608" t="str">
        <f>IF(ISBLANK(partije!$P$240),"",partije!$P$240)</f>
        <v/>
      </c>
      <c r="O106" s="608" t="str">
        <f>IF(ISBLANK(partije!$Q$240),"",partije!$Q$240)</f>
        <v/>
      </c>
      <c r="P106" s="608" t="str">
        <f>IF(ISBLANK(partije!$R$240),"",partije!$R$240)</f>
        <v/>
      </c>
      <c r="Q106" s="281"/>
      <c r="R106" s="281"/>
      <c r="S106" s="281"/>
      <c r="T106" s="281"/>
      <c r="U106" s="281"/>
      <c r="V106" s="538"/>
      <c r="W106" s="544"/>
      <c r="X106" s="590" t="str">
        <f>partije!$S$257</f>
        <v>bye</v>
      </c>
      <c r="Y106" s="591"/>
      <c r="Z106" s="591"/>
      <c r="AA106" s="591"/>
      <c r="AB106" s="591"/>
      <c r="AC106" s="594" t="str">
        <f>IF(ISBLANK(partije!$J$257),"",IF(partije!$J$257&gt;partije!$K$257,partije!$J$257,partije!$K$257))</f>
        <v/>
      </c>
      <c r="AD106" s="591" t="str">
        <f>IF(ISBLANK(partije!$J$257),"",IF(partije!$J$257&gt;partije!$K$257,partije!$K$257,partije!$J$257))</f>
        <v/>
      </c>
      <c r="AE106" s="281"/>
      <c r="AF106" s="281"/>
      <c r="AG106" s="281"/>
      <c r="AH106" s="281"/>
      <c r="AI106" s="281"/>
      <c r="AJ106" s="282"/>
      <c r="AK106" s="284"/>
      <c r="AL106" s="282"/>
      <c r="AM106" s="352"/>
    </row>
    <row r="107" spans="1:39" ht="12" customHeight="1">
      <c r="A107" s="622">
        <v>53</v>
      </c>
      <c r="B107" s="622">
        <v>11</v>
      </c>
      <c r="C107" s="616" t="str">
        <f>IF(ISNA(MATCH(A107,spisak!$E$4:$E$151,0)),IF(ISNA(MATCH(A107,plasman!$I$3:$I$68,0)),"bye",INDEX(plasman!$H$3:$H$68,MATCH(A107,plasman!$I$3:$I$68,0))),INDEX(spisak!$B$4:$B$151,MATCH(A107,spisak!$E$4:$E$151,0)))</f>
        <v>bye</v>
      </c>
      <c r="D107" s="616"/>
      <c r="E107" s="616"/>
      <c r="F107" s="616"/>
      <c r="G107" s="618" t="str">
        <f>IF(ISNA(MATCH(C107,spisak!$B$4:$B$151,0)),"",INDEX(spisak!$C$4:$C$151,MATCH(C107,spisak!$B$4:$B$151,0)))</f>
        <v/>
      </c>
      <c r="H107" s="618"/>
      <c r="I107" s="618"/>
      <c r="J107" s="608"/>
      <c r="K107" s="608"/>
      <c r="L107" s="608"/>
      <c r="M107" s="608"/>
      <c r="N107" s="608"/>
      <c r="O107" s="608"/>
      <c r="P107" s="608"/>
      <c r="Q107" s="281"/>
      <c r="R107" s="281"/>
      <c r="S107" s="281"/>
      <c r="T107" s="281"/>
      <c r="U107" s="281"/>
      <c r="V107" s="538"/>
      <c r="W107" s="544"/>
      <c r="X107" s="592"/>
      <c r="Y107" s="593"/>
      <c r="Z107" s="593"/>
      <c r="AA107" s="593"/>
      <c r="AB107" s="593"/>
      <c r="AC107" s="595"/>
      <c r="AD107" s="593"/>
      <c r="AE107" s="281"/>
      <c r="AF107" s="281"/>
      <c r="AG107" s="281"/>
      <c r="AH107" s="281"/>
      <c r="AI107" s="281"/>
      <c r="AJ107" s="282"/>
      <c r="AK107" s="284"/>
      <c r="AL107" s="282"/>
      <c r="AM107" s="352"/>
    </row>
    <row r="108" spans="1:39" ht="12" customHeight="1">
      <c r="A108" s="622"/>
      <c r="B108" s="622">
        <v>11</v>
      </c>
      <c r="C108" s="617">
        <f>IF(ISNA(MATCH(A108,spisak!$E$4:$E$151,0)),IF(ISNA(MATCH(A108,plasman!$I$3:$I$68,0)),"bye",INDEX(plasman!$H$3:$H$68,MATCH(A108,plasman!$I$3:$I$68,0))),INDEX(spisak!$B$4:$B$151,MATCH(A108,spisak!$E$4:$E$151,0)))</f>
        <v>0</v>
      </c>
      <c r="D108" s="617"/>
      <c r="E108" s="617"/>
      <c r="F108" s="617"/>
      <c r="G108" s="619" t="str">
        <f>IF(ISNA(MATCH(C108,spisak!$B$4:$B$151,0)),"",INDEX(spisak!$C$4:$C$151,MATCH(C108,spisak!$B$4:$B$151,0)))</f>
        <v/>
      </c>
      <c r="H108" s="619"/>
      <c r="I108" s="619"/>
      <c r="J108" s="609" t="str">
        <f>partije!$S$241</f>
        <v>bye</v>
      </c>
      <c r="K108" s="609"/>
      <c r="L108" s="609"/>
      <c r="M108" s="609"/>
      <c r="N108" s="609"/>
      <c r="O108" s="594" t="str">
        <f>IF(ISBLANK(partije!$J$241),"",IF(partije!$J$241&gt;partije!$K$241,partije!$J$241,partije!$K$241))</f>
        <v/>
      </c>
      <c r="P108" s="591" t="str">
        <f>IF(ISBLANK(partije!$J$241),"",IF(partije!$J$241&gt;partije!$K$241,partije!$K$241,partije!$J$241))</f>
        <v/>
      </c>
      <c r="Q108" s="281"/>
      <c r="R108" s="281"/>
      <c r="S108" s="281"/>
      <c r="T108" s="281"/>
      <c r="U108" s="281"/>
      <c r="V108" s="538"/>
      <c r="W108" s="544"/>
      <c r="X108" s="587" t="str">
        <f>IF(ISBLANK(partije!$L$257),"",partije!$L$257)</f>
        <v/>
      </c>
      <c r="Y108" s="587" t="str">
        <f>IF(ISBLANK(partije!$M$257),"",partije!$M$257)</f>
        <v/>
      </c>
      <c r="Z108" s="587" t="str">
        <f>IF(ISBLANK(partije!$N$257),"",partije!$N$257)</f>
        <v/>
      </c>
      <c r="AA108" s="587" t="str">
        <f>IF(ISBLANK(partije!$O$257),"",partije!$O$257)</f>
        <v/>
      </c>
      <c r="AB108" s="587" t="str">
        <f>IF(ISBLANK(partije!$P$257),"",partije!$P$257)</f>
        <v/>
      </c>
      <c r="AC108" s="587" t="str">
        <f>IF(ISBLANK(partije!$Q$257),"",partije!$Q$257)</f>
        <v/>
      </c>
      <c r="AD108" s="596" t="str">
        <f>IF(ISBLANK(partije!$R$257),"",partije!$R$257)</f>
        <v/>
      </c>
      <c r="AE108" s="281"/>
      <c r="AF108" s="281"/>
      <c r="AG108" s="281"/>
      <c r="AH108" s="281"/>
      <c r="AI108" s="281"/>
      <c r="AJ108" s="282"/>
      <c r="AK108" s="284"/>
      <c r="AL108" s="282"/>
      <c r="AM108" s="352"/>
    </row>
    <row r="109" spans="1:39" ht="12" customHeight="1">
      <c r="A109" s="622">
        <v>54</v>
      </c>
      <c r="B109" s="622"/>
      <c r="C109" s="616" t="str">
        <f>IF(ISNA(MATCH(A109,spisak!$E$4:$E$151,0)),IF(ISNA(MATCH(A109,plasman!$I$3:$I$68,0)),"bye",INDEX(plasman!$H$3:$H$68,MATCH(A109,plasman!$I$3:$I$68,0))),INDEX(spisak!$B$4:$B$151,MATCH(A109,spisak!$E$4:$E$151,0)))</f>
        <v>bye</v>
      </c>
      <c r="D109" s="616"/>
      <c r="E109" s="616"/>
      <c r="F109" s="616"/>
      <c r="G109" s="618" t="str">
        <f>IF(ISNA(MATCH(C109,spisak!$B$4:$B$151,0)),"",INDEX(spisak!$C$4:$C$151,MATCH(C109,spisak!$B$4:$B$151,0)))</f>
        <v/>
      </c>
      <c r="H109" s="618"/>
      <c r="I109" s="620"/>
      <c r="J109" s="609"/>
      <c r="K109" s="609"/>
      <c r="L109" s="609"/>
      <c r="M109" s="609"/>
      <c r="N109" s="609"/>
      <c r="O109" s="595"/>
      <c r="P109" s="593"/>
      <c r="Q109" s="281"/>
      <c r="R109" s="281"/>
      <c r="S109" s="281"/>
      <c r="T109" s="281"/>
      <c r="U109" s="281"/>
      <c r="V109" s="538"/>
      <c r="W109" s="544"/>
      <c r="X109" s="587"/>
      <c r="Y109" s="587"/>
      <c r="Z109" s="587"/>
      <c r="AA109" s="587"/>
      <c r="AB109" s="587"/>
      <c r="AC109" s="587"/>
      <c r="AD109" s="597"/>
      <c r="AE109" s="281"/>
      <c r="AF109" s="281"/>
      <c r="AG109" s="281"/>
      <c r="AH109" s="281"/>
      <c r="AI109" s="281"/>
      <c r="AJ109" s="282"/>
      <c r="AK109" s="284"/>
      <c r="AL109" s="282"/>
      <c r="AM109" s="352"/>
    </row>
    <row r="110" spans="1:39" ht="12" customHeight="1">
      <c r="A110" s="622"/>
      <c r="B110" s="622"/>
      <c r="C110" s="617">
        <f>IF(ISNA(MATCH(A110,spisak!$E$4:$E$151,0)),IF(ISNA(MATCH(A110,plasman!$I$3:$I$68,0)),"bye",INDEX(plasman!$H$3:$H$68,MATCH(A110,plasman!$I$3:$I$68,0))),INDEX(spisak!$B$4:$B$151,MATCH(A110,spisak!$E$4:$E$151,0)))</f>
        <v>0</v>
      </c>
      <c r="D110" s="617"/>
      <c r="E110" s="617"/>
      <c r="F110" s="617"/>
      <c r="G110" s="619" t="str">
        <f>IF(ISNA(MATCH(C110,spisak!$B$4:$B$151,0)),"",INDEX(spisak!$C$4:$C$151,MATCH(C110,spisak!$B$4:$B$151,0)))</f>
        <v/>
      </c>
      <c r="H110" s="619"/>
      <c r="I110" s="621"/>
      <c r="J110" s="612" t="str">
        <f>IF(ISBLANK(partije!$L$241),"",partije!$L$241)</f>
        <v/>
      </c>
      <c r="K110" s="612" t="str">
        <f>IF(ISBLANK(partije!$M$241),"",partije!$M$241)</f>
        <v/>
      </c>
      <c r="L110" s="612" t="str">
        <f>IF(ISBLANK(partije!$N$241),"",partije!$N$241)</f>
        <v/>
      </c>
      <c r="M110" s="612" t="str">
        <f>IF(ISBLANK(partije!$O$241),"",partije!$O$241)</f>
        <v/>
      </c>
      <c r="N110" s="612" t="str">
        <f>IF(ISBLANK(partije!$P$241),"",partije!$P$241)</f>
        <v/>
      </c>
      <c r="O110" s="612" t="str">
        <f>IF(ISBLANK(partije!$Q$241),"",partije!$Q$241)</f>
        <v/>
      </c>
      <c r="P110" s="614" t="str">
        <f>IF(ISBLANK(partije!$R$241),"",partije!$R$241)</f>
        <v/>
      </c>
      <c r="Q110" s="590" t="str">
        <f>partije!$S$252</f>
        <v>bye</v>
      </c>
      <c r="R110" s="591"/>
      <c r="S110" s="591"/>
      <c r="T110" s="591"/>
      <c r="U110" s="591"/>
      <c r="V110" s="594" t="str">
        <f>IF(ISBLANK(partije!$J$252),"",IF(partije!$J$252&gt;partije!$K$252,partije!$J$252,partije!$K$252))</f>
        <v/>
      </c>
      <c r="W110" s="588" t="str">
        <f>IF(ISBLANK(partije!$J$252),"",IF(partije!$J$252&gt;partije!$K$252,partije!$K$252,partije!$J$252))</f>
        <v/>
      </c>
      <c r="X110" s="281"/>
      <c r="Y110" s="281"/>
      <c r="Z110" s="281"/>
      <c r="AA110" s="281"/>
      <c r="AB110" s="281"/>
      <c r="AC110" s="538"/>
      <c r="AD110" s="544"/>
      <c r="AE110" s="281"/>
      <c r="AF110" s="281"/>
      <c r="AG110" s="281"/>
      <c r="AH110" s="281"/>
      <c r="AI110" s="281"/>
      <c r="AJ110" s="282"/>
      <c r="AK110" s="284"/>
      <c r="AL110" s="282"/>
      <c r="AM110" s="352"/>
    </row>
    <row r="111" spans="1:39" ht="12" customHeight="1">
      <c r="A111" s="622">
        <v>55</v>
      </c>
      <c r="B111" s="622"/>
      <c r="C111" s="616" t="str">
        <f>IF(ISNA(MATCH(A111,spisak!$E$4:$E$151,0)),IF(ISNA(MATCH(A111,plasman!$I$3:$I$68,0)),"bye",INDEX(plasman!$H$3:$H$68,MATCH(A111,plasman!$I$3:$I$68,0))),INDEX(spisak!$B$4:$B$151,MATCH(A111,spisak!$E$4:$E$151,0)))</f>
        <v>bye</v>
      </c>
      <c r="D111" s="616"/>
      <c r="E111" s="616"/>
      <c r="F111" s="616"/>
      <c r="G111" s="618" t="str">
        <f>IF(ISNA(MATCH(C111,spisak!$B$4:$B$151,0)),"",INDEX(spisak!$C$4:$C$151,MATCH(C111,spisak!$B$4:$B$151,0)))</f>
        <v/>
      </c>
      <c r="H111" s="618"/>
      <c r="I111" s="618"/>
      <c r="J111" s="608"/>
      <c r="K111" s="608"/>
      <c r="L111" s="608"/>
      <c r="M111" s="608"/>
      <c r="N111" s="608"/>
      <c r="O111" s="608"/>
      <c r="P111" s="611"/>
      <c r="Q111" s="592"/>
      <c r="R111" s="593"/>
      <c r="S111" s="593"/>
      <c r="T111" s="593"/>
      <c r="U111" s="593"/>
      <c r="V111" s="595"/>
      <c r="W111" s="589"/>
      <c r="X111" s="281"/>
      <c r="Y111" s="281"/>
      <c r="Z111" s="281"/>
      <c r="AA111" s="281"/>
      <c r="AB111" s="281"/>
      <c r="AC111" s="538"/>
      <c r="AD111" s="544"/>
      <c r="AE111" s="281"/>
      <c r="AF111" s="281"/>
      <c r="AG111" s="281"/>
      <c r="AH111" s="281"/>
      <c r="AI111" s="281"/>
      <c r="AJ111" s="282"/>
      <c r="AK111" s="284"/>
      <c r="AL111" s="282"/>
      <c r="AM111" s="352"/>
    </row>
    <row r="112" spans="1:39" ht="12" customHeight="1">
      <c r="A112" s="622"/>
      <c r="B112" s="622"/>
      <c r="C112" s="617">
        <f>IF(ISNA(MATCH(A112,spisak!$E$4:$E$151,0)),IF(ISNA(MATCH(A112,plasman!$I$3:$I$68,0)),"bye",INDEX(plasman!$H$3:$H$68,MATCH(A112,plasman!$I$3:$I$68,0))),INDEX(spisak!$B$4:$B$151,MATCH(A112,spisak!$E$4:$E$151,0)))</f>
        <v>0</v>
      </c>
      <c r="D112" s="617"/>
      <c r="E112" s="617"/>
      <c r="F112" s="617"/>
      <c r="G112" s="619" t="str">
        <f>IF(ISNA(MATCH(C112,spisak!$B$4:$B$151,0)),"",INDEX(spisak!$C$4:$C$151,MATCH(C112,spisak!$B$4:$B$151,0)))</f>
        <v/>
      </c>
      <c r="H112" s="619"/>
      <c r="I112" s="619"/>
      <c r="J112" s="591" t="str">
        <f>partije!$S$242</f>
        <v>bye</v>
      </c>
      <c r="K112" s="591"/>
      <c r="L112" s="591"/>
      <c r="M112" s="591"/>
      <c r="N112" s="591"/>
      <c r="O112" s="594" t="str">
        <f>IF(ISBLANK(partije!$J$242),"",IF(partije!$J$242&gt;partije!$K$242,partije!$J$242,partije!$K$242))</f>
        <v/>
      </c>
      <c r="P112" s="588" t="str">
        <f>IF(ISBLANK(partije!$J$242),"",IF(partije!$J$242&gt;partije!$K$242,partije!$K$242,partije!$J$242))</f>
        <v/>
      </c>
      <c r="Q112" s="587" t="str">
        <f>IF(ISBLANK(partije!$L$252),"",partije!$L$252)</f>
        <v/>
      </c>
      <c r="R112" s="587" t="str">
        <f>IF(ISBLANK(partije!$M$252),"",partije!$M$252)</f>
        <v/>
      </c>
      <c r="S112" s="587" t="str">
        <f>IF(ISBLANK(partije!$N$252),"",partije!$N$252)</f>
        <v/>
      </c>
      <c r="T112" s="587" t="str">
        <f>IF(ISBLANK(partije!$O$252),"",partije!$O$252)</f>
        <v/>
      </c>
      <c r="U112" s="587" t="str">
        <f>IF(ISBLANK(partije!$P$252),"",partije!$P$252)</f>
        <v/>
      </c>
      <c r="V112" s="587" t="str">
        <f>IF(ISBLANK(partije!$Q$252),"",partije!$Q$252)</f>
        <v/>
      </c>
      <c r="W112" s="587" t="str">
        <f>IF(ISBLANK(partije!$R$252),"",partije!$R$252)</f>
        <v/>
      </c>
      <c r="X112" s="281"/>
      <c r="Y112" s="281"/>
      <c r="Z112" s="281"/>
      <c r="AA112" s="281"/>
      <c r="AB112" s="281"/>
      <c r="AC112" s="538"/>
      <c r="AD112" s="544"/>
      <c r="AE112" s="281"/>
      <c r="AF112" s="281"/>
      <c r="AG112" s="281"/>
      <c r="AH112" s="281"/>
      <c r="AI112" s="281"/>
      <c r="AJ112" s="282"/>
      <c r="AK112" s="284"/>
      <c r="AL112" s="282"/>
      <c r="AM112" s="352"/>
    </row>
    <row r="113" spans="1:39" ht="12" customHeight="1">
      <c r="A113" s="622">
        <v>56</v>
      </c>
      <c r="B113" s="622">
        <v>6</v>
      </c>
      <c r="C113" s="616" t="str">
        <f>IF(ISNA(MATCH(A113,spisak!$E$4:$E$151,0)),IF(ISNA(MATCH(A113,plasman!$I$3:$I$68,0)),"bye",INDEX(plasman!$H$3:$H$68,MATCH(A113,plasman!$I$3:$I$68,0))),INDEX(spisak!$B$4:$B$151,MATCH(A113,spisak!$E$4:$E$151,0)))</f>
        <v>bye</v>
      </c>
      <c r="D113" s="616"/>
      <c r="E113" s="616"/>
      <c r="F113" s="616"/>
      <c r="G113" s="618" t="str">
        <f>IF(ISNA(MATCH(C113,spisak!$B$4:$B$151,0)),"",INDEX(spisak!$C$4:$C$151,MATCH(C113,spisak!$B$4:$B$151,0)))</f>
        <v/>
      </c>
      <c r="H113" s="626"/>
      <c r="I113" s="627"/>
      <c r="J113" s="593"/>
      <c r="K113" s="593"/>
      <c r="L113" s="593"/>
      <c r="M113" s="593"/>
      <c r="N113" s="593"/>
      <c r="O113" s="595"/>
      <c r="P113" s="589"/>
      <c r="Q113" s="587"/>
      <c r="R113" s="587"/>
      <c r="S113" s="587"/>
      <c r="T113" s="587"/>
      <c r="U113" s="587"/>
      <c r="V113" s="587"/>
      <c r="W113" s="587"/>
      <c r="X113" s="281"/>
      <c r="Y113" s="281"/>
      <c r="Z113" s="281"/>
      <c r="AA113" s="281"/>
      <c r="AB113" s="281"/>
      <c r="AC113" s="538"/>
      <c r="AD113" s="544"/>
      <c r="AE113" s="281"/>
      <c r="AF113" s="281"/>
      <c r="AG113" s="281"/>
      <c r="AH113" s="281"/>
      <c r="AI113" s="281"/>
      <c r="AJ113" s="282"/>
      <c r="AK113" s="284"/>
      <c r="AL113" s="282"/>
      <c r="AM113" s="352"/>
    </row>
    <row r="114" spans="1:39" ht="12" customHeight="1">
      <c r="A114" s="622"/>
      <c r="B114" s="622">
        <v>6</v>
      </c>
      <c r="C114" s="617">
        <f>IF(ISNA(MATCH(A114,spisak!$E$4:$E$151,0)),IF(ISNA(MATCH(A114,plasman!$I$3:$I$68,0)),"bye",INDEX(plasman!$H$3:$H$68,MATCH(A114,plasman!$I$3:$I$68,0))),INDEX(spisak!$B$4:$B$151,MATCH(A114,spisak!$E$4:$E$151,0)))</f>
        <v>0</v>
      </c>
      <c r="D114" s="617"/>
      <c r="E114" s="617"/>
      <c r="F114" s="617"/>
      <c r="G114" s="628" t="str">
        <f>IF(ISNA(MATCH(C114,spisak!$B$4:$B$151,0)),"",INDEX(spisak!$C$4:$C$151,MATCH(C114,spisak!$B$4:$B$151,0)))</f>
        <v/>
      </c>
      <c r="H114" s="628"/>
      <c r="I114" s="629"/>
      <c r="J114" s="608" t="str">
        <f>IF(ISBLANK(partije!$L$242),"",partije!$L$242)</f>
        <v/>
      </c>
      <c r="K114" s="608" t="str">
        <f>IF(ISBLANK(partije!$M$242),"",partije!$M$242)</f>
        <v/>
      </c>
      <c r="L114" s="608" t="str">
        <f>IF(ISBLANK(partije!$N$242),"",partije!$N$242)</f>
        <v/>
      </c>
      <c r="M114" s="608" t="str">
        <f>IF(ISBLANK(partije!$O$242),"",partije!$O$242)</f>
        <v/>
      </c>
      <c r="N114" s="608" t="str">
        <f>IF(ISBLANK(partije!$P$242),"",partije!$P$242)</f>
        <v/>
      </c>
      <c r="O114" s="608" t="str">
        <f>IF(ISBLANK(partije!$Q$242),"",partije!$Q$242)</f>
        <v/>
      </c>
      <c r="P114" s="608" t="str">
        <f>IF(ISBLANK(partije!$R$242),"",partije!$R$242)</f>
        <v/>
      </c>
      <c r="Q114" s="281"/>
      <c r="R114" s="281"/>
      <c r="S114" s="281"/>
      <c r="T114" s="281"/>
      <c r="U114" s="281"/>
      <c r="V114" s="538"/>
      <c r="W114" s="543"/>
      <c r="X114" s="281"/>
      <c r="Y114" s="281"/>
      <c r="Z114" s="281"/>
      <c r="AA114" s="281"/>
      <c r="AB114" s="281"/>
      <c r="AC114" s="538"/>
      <c r="AD114" s="543"/>
      <c r="AE114" s="285"/>
      <c r="AF114" s="281"/>
      <c r="AG114" s="281"/>
      <c r="AH114" s="281"/>
      <c r="AI114" s="281"/>
      <c r="AJ114" s="282"/>
      <c r="AK114" s="284"/>
      <c r="AL114" s="282"/>
      <c r="AM114" s="352"/>
    </row>
    <row r="115" spans="1:39" ht="12" customHeight="1">
      <c r="A115" s="622">
        <v>57</v>
      </c>
      <c r="B115" s="622">
        <v>7</v>
      </c>
      <c r="C115" s="616" t="str">
        <f>IF(ISNA(MATCH(A115,spisak!$E$4:$E$151,0)),IF(ISNA(MATCH(A115,plasman!$I$3:$I$68,0)),"bye",INDEX(plasman!$H$3:$H$68,MATCH(A115,plasman!$I$3:$I$68,0))),INDEX(spisak!$B$4:$B$151,MATCH(A115,spisak!$E$4:$E$151,0)))</f>
        <v>bye</v>
      </c>
      <c r="D115" s="616"/>
      <c r="E115" s="616"/>
      <c r="F115" s="616"/>
      <c r="G115" s="618" t="str">
        <f>IF(ISNA(MATCH(C115,spisak!$B$4:$B$151,0)),"",INDEX(spisak!$C$4:$C$151,MATCH(C115,spisak!$B$4:$B$151,0)))</f>
        <v/>
      </c>
      <c r="H115" s="618"/>
      <c r="I115" s="618"/>
      <c r="J115" s="608"/>
      <c r="K115" s="608"/>
      <c r="L115" s="608"/>
      <c r="M115" s="608"/>
      <c r="N115" s="608"/>
      <c r="O115" s="608"/>
      <c r="P115" s="608"/>
      <c r="Q115" s="281"/>
      <c r="R115" s="281"/>
      <c r="S115" s="281"/>
      <c r="T115" s="281"/>
      <c r="U115" s="281"/>
      <c r="V115" s="538"/>
      <c r="W115" s="543"/>
      <c r="X115" s="281"/>
      <c r="Y115" s="281"/>
      <c r="Z115" s="281"/>
      <c r="AA115" s="281"/>
      <c r="AB115" s="281"/>
      <c r="AC115" s="538"/>
      <c r="AD115" s="543"/>
      <c r="AE115" s="590" t="str">
        <f>partije!$S$260</f>
        <v>bye</v>
      </c>
      <c r="AF115" s="591"/>
      <c r="AG115" s="591"/>
      <c r="AH115" s="591"/>
      <c r="AI115" s="591"/>
      <c r="AJ115" s="623" t="str">
        <f>IF(ISBLANK(partije!$J$260),"",IF(partije!$J$260&gt;partije!$K$260,partije!$J$260,partije!$K$260))</f>
        <v/>
      </c>
      <c r="AK115" s="636" t="str">
        <f>IF(ISBLANK(partije!$J$260),"",IF(partije!$J$260&gt;partije!$K$260,partije!$K$260,partije!$J$260))</f>
        <v/>
      </c>
      <c r="AL115" s="282"/>
      <c r="AM115" s="352"/>
    </row>
    <row r="116" spans="1:39" ht="12" customHeight="1">
      <c r="A116" s="622"/>
      <c r="B116" s="622">
        <v>7</v>
      </c>
      <c r="C116" s="617">
        <f>IF(ISNA(MATCH(A116,spisak!$E$4:$E$151,0)),IF(ISNA(MATCH(A116,plasman!$I$3:$I$68,0)),"bye",INDEX(plasman!$H$3:$H$68,MATCH(A116,plasman!$I$3:$I$68,0))),INDEX(spisak!$B$4:$B$151,MATCH(A116,spisak!$E$4:$E$151,0)))</f>
        <v>0</v>
      </c>
      <c r="D116" s="617"/>
      <c r="E116" s="617"/>
      <c r="F116" s="617"/>
      <c r="G116" s="619" t="str">
        <f>IF(ISNA(MATCH(C116,spisak!$B$4:$B$151,0)),"",INDEX(spisak!$C$4:$C$151,MATCH(C116,spisak!$B$4:$B$151,0)))</f>
        <v/>
      </c>
      <c r="H116" s="619"/>
      <c r="I116" s="619"/>
      <c r="J116" s="591" t="str">
        <f>partije!$S$243</f>
        <v>bye</v>
      </c>
      <c r="K116" s="591"/>
      <c r="L116" s="591"/>
      <c r="M116" s="591"/>
      <c r="N116" s="591"/>
      <c r="O116" s="594" t="str">
        <f>IF(ISBLANK(partije!$J$243),"",IF(partije!$J$243&gt;partije!$K$243,partije!$J$243,partije!$K$243))</f>
        <v/>
      </c>
      <c r="P116" s="591" t="str">
        <f>IF(ISBLANK(partije!$J$243),"",IF(partije!$J$243&gt;partije!$K$243,partije!$K$243,partije!$J$243))</f>
        <v/>
      </c>
      <c r="Q116" s="281"/>
      <c r="R116" s="281"/>
      <c r="S116" s="281"/>
      <c r="T116" s="281"/>
      <c r="U116" s="281"/>
      <c r="V116" s="538"/>
      <c r="W116" s="543"/>
      <c r="X116" s="281"/>
      <c r="Y116" s="281"/>
      <c r="Z116" s="281"/>
      <c r="AA116" s="281"/>
      <c r="AB116" s="281"/>
      <c r="AC116" s="538"/>
      <c r="AD116" s="543"/>
      <c r="AE116" s="592"/>
      <c r="AF116" s="593"/>
      <c r="AG116" s="593"/>
      <c r="AH116" s="593"/>
      <c r="AI116" s="593"/>
      <c r="AJ116" s="602"/>
      <c r="AK116" s="637"/>
      <c r="AL116" s="282"/>
      <c r="AM116" s="352"/>
    </row>
    <row r="117" spans="1:39" ht="12" customHeight="1">
      <c r="A117" s="622">
        <v>58</v>
      </c>
      <c r="B117" s="622"/>
      <c r="C117" s="616" t="str">
        <f>IF(ISNA(MATCH(A117,spisak!$E$4:$E$151,0)),IF(ISNA(MATCH(A117,plasman!$I$3:$I$68,0)),"bye",INDEX(plasman!$H$3:$H$68,MATCH(A117,plasman!$I$3:$I$68,0))),INDEX(spisak!$B$4:$B$151,MATCH(A117,spisak!$E$4:$E$151,0)))</f>
        <v>bye</v>
      </c>
      <c r="D117" s="616"/>
      <c r="E117" s="616"/>
      <c r="F117" s="616"/>
      <c r="G117" s="618" t="str">
        <f>IF(ISNA(MATCH(C117,spisak!$B$4:$B$151,0)),"",INDEX(spisak!$C$4:$C$151,MATCH(C117,spisak!$B$4:$B$151,0)))</f>
        <v/>
      </c>
      <c r="H117" s="618"/>
      <c r="I117" s="620"/>
      <c r="J117" s="593"/>
      <c r="K117" s="593"/>
      <c r="L117" s="593"/>
      <c r="M117" s="593"/>
      <c r="N117" s="593"/>
      <c r="O117" s="595"/>
      <c r="P117" s="593"/>
      <c r="Q117" s="281"/>
      <c r="R117" s="281"/>
      <c r="S117" s="281"/>
      <c r="T117" s="281"/>
      <c r="U117" s="281"/>
      <c r="V117" s="538"/>
      <c r="W117" s="543"/>
      <c r="X117" s="281"/>
      <c r="Y117" s="281"/>
      <c r="Z117" s="281"/>
      <c r="AA117" s="281"/>
      <c r="AB117" s="281"/>
      <c r="AC117" s="538"/>
      <c r="AD117" s="543"/>
      <c r="AE117" s="607" t="str">
        <f>IF(ISBLANK(partije!$L$260),"",partije!$L$260)</f>
        <v/>
      </c>
      <c r="AF117" s="587" t="str">
        <f>IF(ISBLANK(partije!$M$260),"",partije!$M$260)</f>
        <v/>
      </c>
      <c r="AG117" s="587" t="str">
        <f>IF(ISBLANK(partije!$N$260),"",partije!$N$260)</f>
        <v/>
      </c>
      <c r="AH117" s="587" t="str">
        <f>IF(ISBLANK(partije!$O$260),"",partije!$O$260)</f>
        <v/>
      </c>
      <c r="AI117" s="587" t="str">
        <f>IF(ISBLANK(partije!$P$260),"",partije!$P$260)</f>
        <v/>
      </c>
      <c r="AJ117" s="587" t="str">
        <f>IF(ISBLANK(partije!$Q$260),"",partije!$Q$260)</f>
        <v/>
      </c>
      <c r="AK117" s="587" t="str">
        <f>IF(ISBLANK(partije!$R$260),"",partije!$R$260)</f>
        <v/>
      </c>
      <c r="AL117" s="282"/>
      <c r="AM117" s="352"/>
    </row>
    <row r="118" spans="1:39" ht="12" customHeight="1">
      <c r="A118" s="622"/>
      <c r="B118" s="622"/>
      <c r="C118" s="617">
        <f>IF(ISNA(MATCH(A118,spisak!$E$4:$E$151,0)),IF(ISNA(MATCH(A118,plasman!$I$3:$I$68,0)),"bye",INDEX(plasman!$H$3:$H$68,MATCH(A118,plasman!$I$3:$I$68,0))),INDEX(spisak!$B$4:$B$151,MATCH(A118,spisak!$E$4:$E$151,0)))</f>
        <v>0</v>
      </c>
      <c r="D118" s="617"/>
      <c r="E118" s="617"/>
      <c r="F118" s="617"/>
      <c r="G118" s="619" t="str">
        <f>IF(ISNA(MATCH(C118,spisak!$B$4:$B$151,0)),"",INDEX(spisak!$C$4:$C$151,MATCH(C118,spisak!$B$4:$B$151,0)))</f>
        <v/>
      </c>
      <c r="H118" s="619"/>
      <c r="I118" s="621"/>
      <c r="J118" s="612" t="str">
        <f>IF(ISBLANK(partije!$L$243),"",partije!$L$243)</f>
        <v/>
      </c>
      <c r="K118" s="612" t="str">
        <f>IF(ISBLANK(partije!$M$243),"",partije!$M$243)</f>
        <v/>
      </c>
      <c r="L118" s="612" t="str">
        <f>IF(ISBLANK(partije!$N$243),"",partije!$N$243)</f>
        <v/>
      </c>
      <c r="M118" s="612" t="str">
        <f>IF(ISBLANK(partije!$O$243),"",partije!$O$243)</f>
        <v/>
      </c>
      <c r="N118" s="612" t="str">
        <f>IF(ISBLANK(partije!$P$243),"",partije!$P$243)</f>
        <v/>
      </c>
      <c r="O118" s="612" t="str">
        <f>IF(ISBLANK(partije!$Q$243),"",partije!$Q$243)</f>
        <v/>
      </c>
      <c r="P118" s="614" t="str">
        <f>IF(ISBLANK(partije!$R$243),"",partije!$R$243)</f>
        <v/>
      </c>
      <c r="Q118" s="590" t="str">
        <f>partije!$S$253</f>
        <v>bye</v>
      </c>
      <c r="R118" s="591"/>
      <c r="S118" s="591"/>
      <c r="T118" s="591"/>
      <c r="U118" s="591"/>
      <c r="V118" s="594" t="str">
        <f>IF(ISBLANK(partije!$J$253),"",IF(partije!$J$253&gt;partije!$K$253,partije!$J$253,partije!$K$253))</f>
        <v/>
      </c>
      <c r="W118" s="591" t="str">
        <f>IF(ISBLANK(partije!$J$253),"",IF(partije!$J$253&gt;partije!$K$253,partije!$K$253,partije!$J$253))</f>
        <v/>
      </c>
      <c r="X118" s="281"/>
      <c r="Y118" s="281"/>
      <c r="Z118" s="281"/>
      <c r="AA118" s="281"/>
      <c r="AB118" s="281"/>
      <c r="AC118" s="538"/>
      <c r="AD118" s="543"/>
      <c r="AE118" s="607"/>
      <c r="AF118" s="587"/>
      <c r="AG118" s="587"/>
      <c r="AH118" s="587"/>
      <c r="AI118" s="587"/>
      <c r="AJ118" s="587"/>
      <c r="AK118" s="587"/>
      <c r="AL118" s="282"/>
      <c r="AM118" s="352"/>
    </row>
    <row r="119" spans="1:39" ht="12" customHeight="1">
      <c r="A119" s="622">
        <v>59</v>
      </c>
      <c r="B119" s="622"/>
      <c r="C119" s="616" t="str">
        <f>IF(ISNA(MATCH(A119,spisak!$E$4:$E$151,0)),IF(ISNA(MATCH(A119,plasman!$I$3:$I$68,0)),"bye",INDEX(plasman!$H$3:$H$68,MATCH(A119,plasman!$I$3:$I$68,0))),INDEX(spisak!$B$4:$B$151,MATCH(A119,spisak!$E$4:$E$151,0)))</f>
        <v>bye</v>
      </c>
      <c r="D119" s="616"/>
      <c r="E119" s="616"/>
      <c r="F119" s="616"/>
      <c r="G119" s="618" t="str">
        <f>IF(ISNA(MATCH(C119,spisak!$B$4:$B$151,0)),"",INDEX(spisak!$C$4:$C$151,MATCH(C119,spisak!$B$4:$B$151,0)))</f>
        <v/>
      </c>
      <c r="H119" s="618"/>
      <c r="I119" s="618"/>
      <c r="J119" s="613"/>
      <c r="K119" s="613"/>
      <c r="L119" s="613"/>
      <c r="M119" s="613"/>
      <c r="N119" s="613"/>
      <c r="O119" s="613"/>
      <c r="P119" s="615"/>
      <c r="Q119" s="592"/>
      <c r="R119" s="593"/>
      <c r="S119" s="593"/>
      <c r="T119" s="593"/>
      <c r="U119" s="593"/>
      <c r="V119" s="595"/>
      <c r="W119" s="593"/>
      <c r="X119" s="281"/>
      <c r="Y119" s="281"/>
      <c r="Z119" s="281"/>
      <c r="AA119" s="281"/>
      <c r="AB119" s="281"/>
      <c r="AC119" s="538"/>
      <c r="AD119" s="544"/>
      <c r="AE119" s="281"/>
      <c r="AF119" s="281"/>
      <c r="AG119" s="281"/>
      <c r="AH119" s="281"/>
      <c r="AI119" s="281"/>
      <c r="AJ119" s="282"/>
      <c r="AK119" s="282"/>
      <c r="AL119" s="282"/>
      <c r="AM119" s="352"/>
    </row>
    <row r="120" spans="1:39" ht="12" customHeight="1">
      <c r="A120" s="622"/>
      <c r="B120" s="622"/>
      <c r="C120" s="617">
        <f>IF(ISNA(MATCH(A120,spisak!$E$4:$E$151,0)),IF(ISNA(MATCH(A120,plasman!$I$3:$I$68,0)),"bye",INDEX(plasman!$H$3:$H$68,MATCH(A120,plasman!$I$3:$I$68,0))),INDEX(spisak!$B$4:$B$151,MATCH(A120,spisak!$E$4:$E$151,0)))</f>
        <v>0</v>
      </c>
      <c r="D120" s="617"/>
      <c r="E120" s="617"/>
      <c r="F120" s="617"/>
      <c r="G120" s="619" t="str">
        <f>IF(ISNA(MATCH(C120,spisak!$B$4:$B$151,0)),"",INDEX(spisak!$C$4:$C$151,MATCH(C120,spisak!$B$4:$B$151,0)))</f>
        <v/>
      </c>
      <c r="H120" s="619"/>
      <c r="I120" s="619"/>
      <c r="J120" s="609" t="str">
        <f>partije!$S$244</f>
        <v>bye</v>
      </c>
      <c r="K120" s="609"/>
      <c r="L120" s="609"/>
      <c r="M120" s="609"/>
      <c r="N120" s="609"/>
      <c r="O120" s="640" t="str">
        <f>IF(ISBLANK(partije!$J$244),"",IF(partije!$J$244&gt;partije!$K$244,partije!$J$244,partije!$K$244))</f>
        <v/>
      </c>
      <c r="P120" s="638" t="str">
        <f>IF(ISBLANK(partije!$J$244),"",IF(partije!$J$244&gt;partije!$K$244,partije!$K$244,partije!$J$244))</f>
        <v/>
      </c>
      <c r="Q120" s="587" t="str">
        <f>IF(ISBLANK(partije!$L$253),"",partije!$L$253)</f>
        <v/>
      </c>
      <c r="R120" s="587" t="str">
        <f>IF(ISBLANK(partije!$M$253),"",partije!$M$253)</f>
        <v/>
      </c>
      <c r="S120" s="587" t="str">
        <f>IF(ISBLANK(partije!$N$253),"",partije!$N$253)</f>
        <v/>
      </c>
      <c r="T120" s="587" t="str">
        <f>IF(ISBLANK(partije!$O$253),"",partije!$O$253)</f>
        <v/>
      </c>
      <c r="U120" s="587" t="str">
        <f>IF(ISBLANK(partije!$P$253),"",partije!$P$253)</f>
        <v/>
      </c>
      <c r="V120" s="587" t="str">
        <f>IF(ISBLANK(partije!$Q$253),"",partije!$Q$253)</f>
        <v/>
      </c>
      <c r="W120" s="596" t="str">
        <f>IF(ISBLANK(partije!$R$253),"",partije!$R$253)</f>
        <v/>
      </c>
      <c r="X120" s="285"/>
      <c r="Y120" s="281"/>
      <c r="Z120" s="281"/>
      <c r="AA120" s="281"/>
      <c r="AB120" s="281"/>
      <c r="AC120" s="538"/>
      <c r="AD120" s="544"/>
      <c r="AE120" s="281"/>
      <c r="AF120" s="281"/>
      <c r="AG120" s="281"/>
      <c r="AH120" s="281"/>
      <c r="AI120" s="281"/>
      <c r="AJ120" s="282"/>
      <c r="AK120" s="282"/>
      <c r="AL120" s="282"/>
      <c r="AM120" s="352"/>
    </row>
    <row r="121" spans="1:39" ht="12" customHeight="1">
      <c r="A121" s="622">
        <v>60</v>
      </c>
      <c r="B121" s="622">
        <v>10</v>
      </c>
      <c r="C121" s="616" t="str">
        <f>IF(ISNA(MATCH(A121,spisak!$E$4:$E$151,0)),IF(ISNA(MATCH(A121,plasman!$I$3:$I$68,0)),"bye",INDEX(plasman!$H$3:$H$68,MATCH(A121,plasman!$I$3:$I$68,0))),INDEX(spisak!$B$4:$B$151,MATCH(A121,spisak!$E$4:$E$151,0)))</f>
        <v>bye</v>
      </c>
      <c r="D121" s="616"/>
      <c r="E121" s="616"/>
      <c r="F121" s="616"/>
      <c r="G121" s="618" t="str">
        <f>IF(ISNA(MATCH(C121,spisak!$B$4:$B$151,0)),"",INDEX(spisak!$C$4:$C$151,MATCH(C121,spisak!$B$4:$B$151,0)))</f>
        <v/>
      </c>
      <c r="H121" s="618"/>
      <c r="I121" s="620"/>
      <c r="J121" s="610"/>
      <c r="K121" s="610"/>
      <c r="L121" s="610"/>
      <c r="M121" s="610"/>
      <c r="N121" s="610"/>
      <c r="O121" s="641"/>
      <c r="P121" s="639"/>
      <c r="Q121" s="587"/>
      <c r="R121" s="587"/>
      <c r="S121" s="587"/>
      <c r="T121" s="587"/>
      <c r="U121" s="587"/>
      <c r="V121" s="587"/>
      <c r="W121" s="597"/>
      <c r="X121" s="285"/>
      <c r="Y121" s="281"/>
      <c r="Z121" s="281"/>
      <c r="AA121" s="281"/>
      <c r="AB121" s="281"/>
      <c r="AC121" s="538"/>
      <c r="AD121" s="544"/>
      <c r="AE121" s="281"/>
      <c r="AF121" s="281"/>
      <c r="AG121" s="281"/>
      <c r="AH121" s="281"/>
      <c r="AI121" s="281"/>
      <c r="AJ121" s="282"/>
      <c r="AK121" s="282"/>
      <c r="AL121" s="282"/>
      <c r="AM121" s="352"/>
    </row>
    <row r="122" spans="1:39" ht="12" customHeight="1">
      <c r="A122" s="622"/>
      <c r="B122" s="622">
        <v>10</v>
      </c>
      <c r="C122" s="617">
        <f>IF(ISNA(MATCH(A122,spisak!$E$4:$E$151,0)),IF(ISNA(MATCH(A122,plasman!$I$3:$I$68,0)),"bye",INDEX(plasman!$H$3:$H$68,MATCH(A122,plasman!$I$3:$I$68,0))),INDEX(spisak!$B$4:$B$151,MATCH(A122,spisak!$E$4:$E$151,0)))</f>
        <v>0</v>
      </c>
      <c r="D122" s="617"/>
      <c r="E122" s="617"/>
      <c r="F122" s="617"/>
      <c r="G122" s="619" t="str">
        <f>IF(ISNA(MATCH(C122,spisak!$B$4:$B$151,0)),"",INDEX(spisak!$C$4:$C$151,MATCH(C122,spisak!$B$4:$B$151,0)))</f>
        <v/>
      </c>
      <c r="H122" s="619"/>
      <c r="I122" s="621"/>
      <c r="J122" s="608" t="str">
        <f>IF(ISBLANK(partije!$L$244),"",partije!$L$244)</f>
        <v/>
      </c>
      <c r="K122" s="608" t="str">
        <f>IF(ISBLANK(partije!$M$244),"",partije!$M$244)</f>
        <v/>
      </c>
      <c r="L122" s="608" t="str">
        <f>IF(ISBLANK(partije!$N$244),"",partije!$N$244)</f>
        <v/>
      </c>
      <c r="M122" s="608" t="str">
        <f>IF(ISBLANK(partije!$O$244),"",partije!$O$244)</f>
        <v/>
      </c>
      <c r="N122" s="608" t="str">
        <f>IF(ISBLANK(partije!$P$244),"",partije!$P$244)</f>
        <v/>
      </c>
      <c r="O122" s="608" t="str">
        <f>IF(ISBLANK(partije!$Q$244),"",partije!$Q$244)</f>
        <v/>
      </c>
      <c r="P122" s="608" t="str">
        <f>IF(ISBLANK(partije!$R$244),"",partije!$R$244)</f>
        <v/>
      </c>
      <c r="Q122" s="281"/>
      <c r="R122" s="281"/>
      <c r="S122" s="281"/>
      <c r="T122" s="281"/>
      <c r="U122" s="281"/>
      <c r="V122" s="538"/>
      <c r="W122" s="544"/>
      <c r="X122" s="590" t="str">
        <f>partije!$S$258</f>
        <v>bye</v>
      </c>
      <c r="Y122" s="591"/>
      <c r="Z122" s="591"/>
      <c r="AA122" s="591"/>
      <c r="AB122" s="591"/>
      <c r="AC122" s="594" t="str">
        <f>IF(ISBLANK(partije!$J$258),"",IF(partije!$J$258&gt;partije!$K$258,partije!$J$258,partije!$K$258))</f>
        <v/>
      </c>
      <c r="AD122" s="588" t="str">
        <f>IF(ISBLANK(partije!$J$258),"",IF(partije!$J$258&gt;partije!$K$258,partije!$K$258,partije!$J$258))</f>
        <v/>
      </c>
      <c r="AE122" s="281"/>
      <c r="AF122" s="281"/>
      <c r="AG122" s="586"/>
      <c r="AH122" s="586"/>
      <c r="AI122" s="586"/>
      <c r="AJ122" s="586"/>
      <c r="AK122" s="586"/>
      <c r="AL122" s="586"/>
      <c r="AM122" s="352"/>
    </row>
    <row r="123" spans="1:39" ht="12" customHeight="1">
      <c r="A123" s="622">
        <v>61</v>
      </c>
      <c r="B123" s="622">
        <v>15</v>
      </c>
      <c r="C123" s="616" t="str">
        <f>IF(ISNA(MATCH(A123,spisak!$E$4:$E$151,0)),IF(ISNA(MATCH(A123,plasman!$I$3:$I$68,0)),"bye",INDEX(plasman!$H$3:$H$68,MATCH(A123,plasman!$I$3:$I$68,0))),INDEX(spisak!$B$4:$B$151,MATCH(A123,spisak!$E$4:$E$151,0)))</f>
        <v>bye</v>
      </c>
      <c r="D123" s="616"/>
      <c r="E123" s="616"/>
      <c r="F123" s="616"/>
      <c r="G123" s="618" t="str">
        <f>IF(ISNA(MATCH(C123,spisak!$B$4:$B$151,0)),"",INDEX(spisak!$C$4:$C$151,MATCH(C123,spisak!$B$4:$B$151,0)))</f>
        <v/>
      </c>
      <c r="H123" s="618"/>
      <c r="I123" s="618"/>
      <c r="J123" s="608"/>
      <c r="K123" s="608"/>
      <c r="L123" s="608"/>
      <c r="M123" s="608"/>
      <c r="N123" s="608"/>
      <c r="O123" s="608"/>
      <c r="P123" s="608"/>
      <c r="Q123" s="281"/>
      <c r="R123" s="281"/>
      <c r="S123" s="281"/>
      <c r="T123" s="281"/>
      <c r="U123" s="281"/>
      <c r="V123" s="538"/>
      <c r="W123" s="544"/>
      <c r="X123" s="592"/>
      <c r="Y123" s="593"/>
      <c r="Z123" s="593"/>
      <c r="AA123" s="593"/>
      <c r="AB123" s="593"/>
      <c r="AC123" s="595"/>
      <c r="AD123" s="589"/>
      <c r="AE123" s="281"/>
      <c r="AF123" s="281"/>
      <c r="AG123" s="586"/>
      <c r="AH123" s="586"/>
      <c r="AI123" s="586"/>
      <c r="AJ123" s="586"/>
      <c r="AK123" s="586"/>
      <c r="AL123" s="586"/>
      <c r="AM123" s="352"/>
    </row>
    <row r="124" spans="1:39" ht="12" customHeight="1">
      <c r="A124" s="622"/>
      <c r="B124" s="622">
        <v>15</v>
      </c>
      <c r="C124" s="617">
        <f>IF(ISNA(MATCH(A124,spisak!$E$4:$E$151,0)),IF(ISNA(MATCH(A124,plasman!$I$3:$I$68,0)),"bye",INDEX(plasman!$H$3:$H$68,MATCH(A124,plasman!$I$3:$I$68,0))),INDEX(spisak!$B$4:$B$151,MATCH(A124,spisak!$E$4:$E$151,0)))</f>
        <v>0</v>
      </c>
      <c r="D124" s="617"/>
      <c r="E124" s="617"/>
      <c r="F124" s="617"/>
      <c r="G124" s="619" t="str">
        <f>IF(ISNA(MATCH(C124,spisak!$B$4:$B$151,0)),"",INDEX(spisak!$C$4:$C$151,MATCH(C124,spisak!$B$4:$B$151,0)))</f>
        <v/>
      </c>
      <c r="H124" s="619"/>
      <c r="I124" s="619"/>
      <c r="J124" s="591" t="str">
        <f>partije!$S$245</f>
        <v>bye</v>
      </c>
      <c r="K124" s="591"/>
      <c r="L124" s="591"/>
      <c r="M124" s="591"/>
      <c r="N124" s="591"/>
      <c r="O124" s="594" t="str">
        <f>IF(ISBLANK(partije!$J$245),"",IF(partije!$J$245&gt;partije!$K$245,partije!$J$245,partije!$K$245))</f>
        <v/>
      </c>
      <c r="P124" s="591" t="str">
        <f>IF(ISBLANK(partije!$J$245),"",IF(partije!$J$245&gt;partije!$K$245,partije!$K$245,partije!$J$245))</f>
        <v/>
      </c>
      <c r="Q124" s="281"/>
      <c r="R124" s="281"/>
      <c r="S124" s="281"/>
      <c r="T124" s="281"/>
      <c r="U124" s="281"/>
      <c r="V124" s="538"/>
      <c r="W124" s="544"/>
      <c r="X124" s="587" t="str">
        <f>IF(ISBLANK(partije!$L$258),"",partije!$L$258)</f>
        <v/>
      </c>
      <c r="Y124" s="587" t="str">
        <f>IF(ISBLANK(partije!$M$258),"",partije!$M$258)</f>
        <v/>
      </c>
      <c r="Z124" s="587" t="str">
        <f>IF(ISBLANK(partije!$N$258),"",partije!$N$258)</f>
        <v/>
      </c>
      <c r="AA124" s="587" t="str">
        <f>IF(ISBLANK(partije!$O$258),"",partije!$O$258)</f>
        <v/>
      </c>
      <c r="AB124" s="587" t="str">
        <f>IF(ISBLANK(partije!$P$258),"",partije!$P$258)</f>
        <v/>
      </c>
      <c r="AC124" s="587" t="str">
        <f>IF(ISBLANK(partije!$Q$258),"",partije!$Q$258)</f>
        <v/>
      </c>
      <c r="AD124" s="587" t="str">
        <f>IF(ISBLANK(partije!$R$258),"",partije!$R$258)</f>
        <v/>
      </c>
      <c r="AE124" s="281"/>
      <c r="AF124" s="281"/>
      <c r="AG124" s="586"/>
      <c r="AH124" s="586"/>
      <c r="AI124" s="586"/>
      <c r="AJ124" s="586"/>
      <c r="AK124" s="586"/>
      <c r="AL124" s="586"/>
      <c r="AM124" s="352"/>
    </row>
    <row r="125" spans="1:39" ht="12" customHeight="1">
      <c r="A125" s="622">
        <v>62</v>
      </c>
      <c r="B125" s="622"/>
      <c r="C125" s="616" t="str">
        <f>IF(ISNA(MATCH(A125,spisak!$E$4:$E$151,0)),IF(ISNA(MATCH(A125,plasman!$I$3:$I$68,0)),"bye",INDEX(plasman!$H$3:$H$68,MATCH(A125,plasman!$I$3:$I$68,0))),INDEX(spisak!$B$4:$B$151,MATCH(A125,spisak!$E$4:$E$151,0)))</f>
        <v>bye</v>
      </c>
      <c r="D125" s="616"/>
      <c r="E125" s="616"/>
      <c r="F125" s="616"/>
      <c r="G125" s="618" t="str">
        <f>IF(ISNA(MATCH(C125,spisak!$B$4:$B$151,0)),"",INDEX(spisak!$C$4:$C$151,MATCH(C125,spisak!$B$4:$B$151,0)))</f>
        <v/>
      </c>
      <c r="H125" s="618"/>
      <c r="I125" s="620"/>
      <c r="J125" s="593"/>
      <c r="K125" s="593"/>
      <c r="L125" s="593"/>
      <c r="M125" s="593"/>
      <c r="N125" s="593"/>
      <c r="O125" s="595"/>
      <c r="P125" s="593"/>
      <c r="Q125" s="281"/>
      <c r="R125" s="281"/>
      <c r="S125" s="281"/>
      <c r="T125" s="281"/>
      <c r="U125" s="281"/>
      <c r="V125" s="538"/>
      <c r="W125" s="544"/>
      <c r="X125" s="587"/>
      <c r="Y125" s="587"/>
      <c r="Z125" s="587"/>
      <c r="AA125" s="587"/>
      <c r="AB125" s="587"/>
      <c r="AC125" s="587"/>
      <c r="AD125" s="587"/>
      <c r="AE125" s="281"/>
      <c r="AF125" s="281"/>
      <c r="AG125" s="586"/>
      <c r="AH125" s="586"/>
      <c r="AI125" s="586"/>
      <c r="AJ125" s="586"/>
      <c r="AK125" s="586"/>
      <c r="AL125" s="586"/>
      <c r="AM125" s="352"/>
    </row>
    <row r="126" spans="1:39" ht="12" customHeight="1">
      <c r="A126" s="622"/>
      <c r="B126" s="622"/>
      <c r="C126" s="617">
        <f>IF(ISNA(MATCH(A126,spisak!$E$4:$E$151,0)),IF(ISNA(MATCH(A126,plasman!$I$3:$I$68,0)),"bye",INDEX(plasman!$H$3:$H$68,MATCH(A126,plasman!$I$3:$I$68,0))),INDEX(spisak!$B$4:$B$151,MATCH(A126,spisak!$E$4:$E$151,0)))</f>
        <v>0</v>
      </c>
      <c r="D126" s="617"/>
      <c r="E126" s="617"/>
      <c r="F126" s="617"/>
      <c r="G126" s="619" t="str">
        <f>IF(ISNA(MATCH(C126,spisak!$B$4:$B$151,0)),"",INDEX(spisak!$C$4:$C$151,MATCH(C126,spisak!$B$4:$B$151,0)))</f>
        <v/>
      </c>
      <c r="H126" s="619"/>
      <c r="I126" s="621"/>
      <c r="J126" s="608" t="str">
        <f>IF(ISBLANK(partije!$L$245),"",partije!$L$245)</f>
        <v/>
      </c>
      <c r="K126" s="608" t="str">
        <f>IF(ISBLANK(partije!$M$245),"",partije!$M$245)</f>
        <v/>
      </c>
      <c r="L126" s="608" t="str">
        <f>IF(ISBLANK(partije!$N$245),"",partije!$N$245)</f>
        <v/>
      </c>
      <c r="M126" s="608" t="str">
        <f>IF(ISBLANK(partije!$O$245),"",partije!$O$245)</f>
        <v/>
      </c>
      <c r="N126" s="608" t="str">
        <f>IF(ISBLANK(partije!$P$245),"",partije!$P$245)</f>
        <v/>
      </c>
      <c r="O126" s="608" t="str">
        <f>IF(ISBLANK(partije!$Q$245),"",partije!$Q$245)</f>
        <v/>
      </c>
      <c r="P126" s="611" t="str">
        <f>IF(ISBLANK(partije!$R$245),"",partije!$R$245)</f>
        <v/>
      </c>
      <c r="Q126" s="590" t="str">
        <f>partije!$S$254</f>
        <v>bye</v>
      </c>
      <c r="R126" s="591"/>
      <c r="S126" s="591"/>
      <c r="T126" s="591"/>
      <c r="U126" s="591"/>
      <c r="V126" s="594" t="str">
        <f>IF(ISBLANK(partije!$J$254),"",IF(partije!$J$254&gt;partije!$K$254,partije!$J$254,partije!$K$254))</f>
        <v/>
      </c>
      <c r="W126" s="588" t="str">
        <f>IF(ISBLANK(partije!$J$254),"",IF(partije!$J$254&gt;partije!$K$254,partije!$K$254,partije!$J$254))</f>
        <v/>
      </c>
      <c r="X126" s="281"/>
      <c r="Y126" s="281"/>
      <c r="Z126" s="281"/>
      <c r="AA126" s="281"/>
      <c r="AB126" s="281"/>
      <c r="AC126" s="281"/>
      <c r="AD126" s="281"/>
      <c r="AE126" s="281"/>
      <c r="AF126" s="281"/>
      <c r="AG126" s="586"/>
      <c r="AH126" s="586"/>
      <c r="AI126" s="586"/>
      <c r="AJ126" s="586"/>
      <c r="AK126" s="586"/>
      <c r="AL126" s="586"/>
      <c r="AM126" s="352"/>
    </row>
    <row r="127" spans="1:39" ht="12" customHeight="1">
      <c r="A127" s="622">
        <v>63</v>
      </c>
      <c r="B127" s="622"/>
      <c r="C127" s="616" t="str">
        <f>IF(ISNA(MATCH(A127,spisak!$E$4:$E$151,0)),IF(ISNA(MATCH(A127,plasman!$I$3:$I$68,0)),"bye",INDEX(plasman!$H$3:$H$68,MATCH(A127,plasman!$I$3:$I$68,0))),INDEX(spisak!$B$4:$B$151,MATCH(A127,spisak!$E$4:$E$151,0)))</f>
        <v>bye</v>
      </c>
      <c r="D127" s="616"/>
      <c r="E127" s="616"/>
      <c r="F127" s="616"/>
      <c r="G127" s="618" t="str">
        <f>IF(ISNA(MATCH(C127,spisak!$B$4:$B$151,0)),"",INDEX(spisak!$C$4:$C$151,MATCH(C127,spisak!$B$4:$B$151,0)))</f>
        <v/>
      </c>
      <c r="H127" s="618"/>
      <c r="I127" s="618"/>
      <c r="J127" s="608"/>
      <c r="K127" s="608"/>
      <c r="L127" s="608"/>
      <c r="M127" s="608"/>
      <c r="N127" s="608"/>
      <c r="O127" s="608"/>
      <c r="P127" s="611"/>
      <c r="Q127" s="592"/>
      <c r="R127" s="593"/>
      <c r="S127" s="593"/>
      <c r="T127" s="593"/>
      <c r="U127" s="593"/>
      <c r="V127" s="595"/>
      <c r="W127" s="589"/>
      <c r="X127" s="281"/>
      <c r="Y127" s="281"/>
      <c r="Z127" s="281"/>
      <c r="AA127" s="281"/>
      <c r="AB127" s="281"/>
      <c r="AC127" s="281"/>
      <c r="AD127" s="281"/>
      <c r="AE127" s="281"/>
      <c r="AF127" s="281"/>
      <c r="AG127" s="586"/>
      <c r="AH127" s="586"/>
      <c r="AI127" s="586"/>
      <c r="AJ127" s="586"/>
      <c r="AK127" s="586"/>
      <c r="AL127" s="586"/>
      <c r="AM127" s="352"/>
    </row>
    <row r="128" spans="1:39" ht="12" customHeight="1">
      <c r="A128" s="622"/>
      <c r="B128" s="622"/>
      <c r="C128" s="617">
        <f>IF(ISNA(MATCH(A128,spisak!$E$4:$E$151,0)),IF(ISNA(MATCH(A128,plasman!$I$3:$I$68,0)),"bye",INDEX(plasman!$H$3:$H$68,MATCH(A128,plasman!$I$3:$I$68,0))),INDEX(spisak!$B$4:$B$151,MATCH(A128,spisak!$E$4:$E$151,0)))</f>
        <v>0</v>
      </c>
      <c r="D128" s="617"/>
      <c r="E128" s="617"/>
      <c r="F128" s="617"/>
      <c r="G128" s="619" t="str">
        <f>IF(ISNA(MATCH(C128,spisak!$B$4:$B$151,0)),"",INDEX(spisak!$C$4:$C$151,MATCH(C128,spisak!$B$4:$B$151,0)))</f>
        <v/>
      </c>
      <c r="H128" s="619"/>
      <c r="I128" s="619"/>
      <c r="J128" s="591" t="str">
        <f>partije!$S$246</f>
        <v>bye</v>
      </c>
      <c r="K128" s="591"/>
      <c r="L128" s="591"/>
      <c r="M128" s="591"/>
      <c r="N128" s="591"/>
      <c r="O128" s="594" t="str">
        <f>IF(ISBLANK(partije!$J$246),"",IF(partije!$J$246&gt;partije!$K$246,partije!$J$246,partije!$K$246))</f>
        <v/>
      </c>
      <c r="P128" s="588" t="str">
        <f>IF(ISBLANK(partije!$J$246),"",IF(partije!$J$246&gt;partije!$K$246,partije!$K$246,partije!$J$246))</f>
        <v/>
      </c>
      <c r="Q128" s="587" t="str">
        <f>IF(ISBLANK(partije!$L$254),"",partije!$L$254)</f>
        <v/>
      </c>
      <c r="R128" s="587" t="str">
        <f>IF(ISBLANK(partije!$M$254),"",partije!$M$254)</f>
        <v/>
      </c>
      <c r="S128" s="587" t="str">
        <f>IF(ISBLANK(partije!$N$254),"",partije!$N$254)</f>
        <v/>
      </c>
      <c r="T128" s="587" t="str">
        <f>IF(ISBLANK(partije!$O$254),"",partije!$O$254)</f>
        <v/>
      </c>
      <c r="U128" s="587" t="str">
        <f>IF(ISBLANK(partije!$P$254),"",partije!$P$254)</f>
        <v/>
      </c>
      <c r="V128" s="587" t="str">
        <f>IF(ISBLANK(partije!$Q$254),"",partije!$Q$254)</f>
        <v/>
      </c>
      <c r="W128" s="587" t="str">
        <f>IF(ISBLANK(partije!$R$254),"",partije!$R$254)</f>
        <v/>
      </c>
      <c r="X128" s="281"/>
      <c r="Y128" s="281"/>
      <c r="Z128" s="281"/>
      <c r="AA128" s="281"/>
      <c r="AB128" s="281"/>
      <c r="AC128" s="281"/>
      <c r="AD128" s="281"/>
      <c r="AE128" s="281"/>
      <c r="AF128" s="281"/>
      <c r="AG128" s="586"/>
      <c r="AH128" s="586"/>
      <c r="AI128" s="586"/>
      <c r="AJ128" s="586"/>
      <c r="AK128" s="586"/>
      <c r="AL128" s="586"/>
      <c r="AM128" s="352"/>
    </row>
    <row r="129" spans="1:39" ht="12" customHeight="1">
      <c r="A129" s="622">
        <v>64</v>
      </c>
      <c r="B129" s="622">
        <v>2</v>
      </c>
      <c r="C129" s="616" t="str">
        <f>IF(ISNA(MATCH(A129,spisak!$E$4:$E$151,0)),IF(ISNA(MATCH(A129,plasman!$I$3:$I$68,0)),"bye",INDEX(plasman!$H$3:$H$68,MATCH(A129,plasman!$I$3:$I$68,0))),INDEX(spisak!$B$4:$B$151,MATCH(A129,spisak!$E$4:$E$151,0)))</f>
        <v>bye</v>
      </c>
      <c r="D129" s="616"/>
      <c r="E129" s="616"/>
      <c r="F129" s="616"/>
      <c r="G129" s="618" t="str">
        <f>IF(ISNA(MATCH(C129,spisak!$B$4:$B$151,0)),"",INDEX(spisak!$C$4:$C$151,MATCH(C129,spisak!$B$4:$B$151,0)))</f>
        <v/>
      </c>
      <c r="H129" s="618"/>
      <c r="I129" s="620"/>
      <c r="J129" s="593"/>
      <c r="K129" s="593"/>
      <c r="L129" s="593"/>
      <c r="M129" s="593"/>
      <c r="N129" s="593"/>
      <c r="O129" s="595"/>
      <c r="P129" s="589"/>
      <c r="Q129" s="587"/>
      <c r="R129" s="587"/>
      <c r="S129" s="587"/>
      <c r="T129" s="587"/>
      <c r="U129" s="587"/>
      <c r="V129" s="587"/>
      <c r="W129" s="587"/>
      <c r="X129" s="281"/>
      <c r="Y129" s="281"/>
      <c r="Z129" s="281"/>
      <c r="AA129" s="281"/>
      <c r="AB129" s="281"/>
      <c r="AC129" s="281"/>
      <c r="AD129" s="281"/>
      <c r="AE129" s="281"/>
      <c r="AF129" s="281"/>
      <c r="AG129" s="586"/>
      <c r="AH129" s="586"/>
      <c r="AI129" s="586"/>
      <c r="AJ129" s="586"/>
      <c r="AK129" s="586"/>
      <c r="AL129" s="586"/>
      <c r="AM129" s="352"/>
    </row>
    <row r="130" spans="1:39" ht="12" customHeight="1">
      <c r="A130" s="622"/>
      <c r="B130" s="622"/>
      <c r="C130" s="617">
        <f>IF(ISNA(MATCH(A130,spisak!$E$4:$E$151,0)),IF(ISNA(MATCH(A130,plasman!$I$3:$I$68,0)),"bye",INDEX(plasman!$H$3:$H$68,MATCH(A130,plasman!$I$3:$I$68,0))),INDEX(spisak!$B$4:$B$151,MATCH(A130,spisak!$E$4:$E$151,0)))</f>
        <v>0</v>
      </c>
      <c r="D130" s="617"/>
      <c r="E130" s="617"/>
      <c r="F130" s="617"/>
      <c r="G130" s="619" t="str">
        <f>IF(ISNA(MATCH(C130,spisak!$B$4:$B$151,0)),"",INDEX(spisak!$C$4:$C$151,MATCH(C130,spisak!$B$4:$B$151,0)))</f>
        <v/>
      </c>
      <c r="H130" s="619"/>
      <c r="I130" s="621"/>
      <c r="J130" s="608" t="str">
        <f>IF(ISBLANK(partije!$L$246),"",partije!$L$246)</f>
        <v/>
      </c>
      <c r="K130" s="608" t="str">
        <f>IF(ISBLANK(partije!$M$246),"",partije!$M$246)</f>
        <v/>
      </c>
      <c r="L130" s="608" t="str">
        <f>IF(ISBLANK(partije!$N$246),"",partije!$N$246)</f>
        <v/>
      </c>
      <c r="M130" s="608" t="str">
        <f>IF(ISBLANK(partije!$O$246),"",partije!$O$246)</f>
        <v/>
      </c>
      <c r="N130" s="608" t="str">
        <f>IF(ISBLANK(partije!$P$246),"",partije!$P$246)</f>
        <v/>
      </c>
      <c r="O130" s="608" t="str">
        <f>IF(ISBLANK(partije!$Q$246),"",partije!$Q$246)</f>
        <v/>
      </c>
      <c r="P130" s="608" t="str">
        <f>IF(ISBLANK(partije!$R$246),"",partije!$R$246)</f>
        <v/>
      </c>
      <c r="Q130" s="281"/>
      <c r="R130" s="281"/>
      <c r="S130" s="281"/>
      <c r="T130" s="281"/>
      <c r="U130" s="281"/>
      <c r="V130" s="281"/>
      <c r="W130" s="281"/>
      <c r="X130" s="281"/>
      <c r="Y130" s="281"/>
      <c r="Z130" s="281"/>
      <c r="AA130" s="281"/>
      <c r="AB130" s="281"/>
      <c r="AC130" s="281"/>
      <c r="AD130" s="281"/>
      <c r="AE130" s="281"/>
      <c r="AF130" s="281"/>
      <c r="AG130" s="281"/>
      <c r="AH130" s="281"/>
      <c r="AI130" s="281"/>
      <c r="AJ130" s="282"/>
      <c r="AK130" s="282"/>
      <c r="AL130" s="282"/>
      <c r="AM130" s="352"/>
    </row>
    <row r="131" spans="1:39" ht="13.5" customHeight="1" thickBot="1">
      <c r="A131" s="353"/>
      <c r="B131" s="354"/>
      <c r="C131" s="328"/>
      <c r="D131" s="328"/>
      <c r="E131" s="328"/>
      <c r="F131" s="328"/>
      <c r="G131" s="329"/>
      <c r="H131" s="330"/>
      <c r="I131" s="330"/>
      <c r="J131" s="625"/>
      <c r="K131" s="625"/>
      <c r="L131" s="625"/>
      <c r="M131" s="625"/>
      <c r="N131" s="625"/>
      <c r="O131" s="625"/>
      <c r="P131" s="625"/>
      <c r="Q131" s="288"/>
      <c r="R131" s="288"/>
      <c r="S131" s="288"/>
      <c r="T131" s="288"/>
      <c r="U131" s="288"/>
      <c r="V131" s="288"/>
      <c r="W131" s="288"/>
      <c r="X131" s="288"/>
      <c r="Y131" s="288"/>
      <c r="Z131" s="288"/>
      <c r="AA131" s="288"/>
      <c r="AB131" s="288"/>
      <c r="AC131" s="288"/>
      <c r="AD131" s="288"/>
      <c r="AE131" s="288"/>
      <c r="AF131" s="288"/>
      <c r="AG131" s="288"/>
      <c r="AH131" s="288"/>
      <c r="AI131" s="288"/>
      <c r="AJ131" s="289"/>
      <c r="AK131" s="290"/>
      <c r="AL131" s="289"/>
      <c r="AM131" s="352"/>
    </row>
    <row r="132" spans="1:39" ht="15.75" customHeight="1" thickTop="1">
      <c r="A132" s="355" t="str">
        <f>CONCATENATE(info!C6,", ",info!C5)</f>
        <v>Niš, 15.04.2017.</v>
      </c>
      <c r="B132" s="356"/>
      <c r="D132" s="332"/>
      <c r="E132" s="332"/>
      <c r="F132" s="332"/>
      <c r="G132" s="333"/>
      <c r="H132" s="333"/>
      <c r="I132" s="333"/>
      <c r="J132" s="291"/>
      <c r="K132" s="291"/>
      <c r="L132" s="291"/>
      <c r="M132" s="291"/>
      <c r="N132" s="291"/>
      <c r="O132" s="291"/>
      <c r="P132" s="291"/>
      <c r="Q132" s="291"/>
      <c r="R132" s="291"/>
      <c r="S132" s="291"/>
      <c r="T132" s="291"/>
      <c r="U132" s="291"/>
      <c r="V132" s="291"/>
      <c r="W132" s="291"/>
      <c r="X132" s="291"/>
      <c r="Y132" s="291"/>
      <c r="Z132" s="291"/>
      <c r="AA132" s="291"/>
      <c r="AB132" s="291"/>
      <c r="AC132" s="291"/>
      <c r="AD132" s="291"/>
      <c r="AE132" s="291"/>
      <c r="AF132" s="291"/>
      <c r="AG132" s="291"/>
      <c r="AH132" s="291"/>
      <c r="AI132" s="291"/>
      <c r="AJ132" s="291"/>
      <c r="AK132" s="291"/>
      <c r="AL132" s="292" t="str">
        <f>info!C7</f>
        <v>STK "Palilula"</v>
      </c>
    </row>
  </sheetData>
  <sheetProtection selectLockedCells="1" selectUnlockedCells="1"/>
  <mergeCells count="895">
    <mergeCell ref="A127:A128"/>
    <mergeCell ref="L126:L127"/>
    <mergeCell ref="M126:M127"/>
    <mergeCell ref="B127:B128"/>
    <mergeCell ref="C127:F128"/>
    <mergeCell ref="G127:I128"/>
    <mergeCell ref="J128:N129"/>
    <mergeCell ref="K126:K127"/>
    <mergeCell ref="N126:N127"/>
    <mergeCell ref="G125:I126"/>
    <mergeCell ref="A129:A130"/>
    <mergeCell ref="B129:B130"/>
    <mergeCell ref="C129:F130"/>
    <mergeCell ref="G129:I130"/>
    <mergeCell ref="AJ3:AJ4"/>
    <mergeCell ref="AK3:AK4"/>
    <mergeCell ref="AE5:AE6"/>
    <mergeCell ref="AF5:AF6"/>
    <mergeCell ref="AG5:AG6"/>
    <mergeCell ref="AH5:AH6"/>
    <mergeCell ref="AG128:AI129"/>
    <mergeCell ref="J126:J127"/>
    <mergeCell ref="AJ128:AL129"/>
    <mergeCell ref="Q126:U127"/>
    <mergeCell ref="R128:R129"/>
    <mergeCell ref="S128:S129"/>
    <mergeCell ref="U128:U129"/>
    <mergeCell ref="T128:T129"/>
    <mergeCell ref="O126:O127"/>
    <mergeCell ref="Y3:AD3"/>
    <mergeCell ref="V3:X3"/>
    <mergeCell ref="Q120:Q121"/>
    <mergeCell ref="R120:R121"/>
    <mergeCell ref="J120:N121"/>
    <mergeCell ref="AB124:AB125"/>
    <mergeCell ref="P124:P125"/>
    <mergeCell ref="X124:X125"/>
    <mergeCell ref="Y124:Y125"/>
    <mergeCell ref="O130:O131"/>
    <mergeCell ref="P130:P131"/>
    <mergeCell ref="J130:J131"/>
    <mergeCell ref="O128:O129"/>
    <mergeCell ref="N130:N131"/>
    <mergeCell ref="K130:K131"/>
    <mergeCell ref="L130:L131"/>
    <mergeCell ref="M130:M131"/>
    <mergeCell ref="AK5:AK6"/>
    <mergeCell ref="Y4:AD5"/>
    <mergeCell ref="AE3:AI4"/>
    <mergeCell ref="V5:V6"/>
    <mergeCell ref="AJ5:AJ6"/>
    <mergeCell ref="V128:V129"/>
    <mergeCell ref="V126:V127"/>
    <mergeCell ref="Q128:Q129"/>
    <mergeCell ref="P126:P127"/>
    <mergeCell ref="Z124:Z125"/>
    <mergeCell ref="AA124:AA125"/>
    <mergeCell ref="P128:P129"/>
    <mergeCell ref="W128:W129"/>
    <mergeCell ref="W126:W127"/>
    <mergeCell ref="U120:U121"/>
    <mergeCell ref="V120:V121"/>
    <mergeCell ref="J118:J119"/>
    <mergeCell ref="S120:S121"/>
    <mergeCell ref="K122:K123"/>
    <mergeCell ref="N122:N123"/>
    <mergeCell ref="X122:AB123"/>
    <mergeCell ref="AJ122:AL123"/>
    <mergeCell ref="AC122:AC123"/>
    <mergeCell ref="AD122:AD123"/>
    <mergeCell ref="P120:P121"/>
    <mergeCell ref="T120:T121"/>
    <mergeCell ref="O120:O121"/>
    <mergeCell ref="L118:L119"/>
    <mergeCell ref="M118:M119"/>
    <mergeCell ref="N118:N119"/>
    <mergeCell ref="O118:O119"/>
    <mergeCell ref="AC124:AC125"/>
    <mergeCell ref="AD124:AD125"/>
    <mergeCell ref="AG124:AI125"/>
    <mergeCell ref="AJ124:AL125"/>
    <mergeCell ref="AJ126:AL127"/>
    <mergeCell ref="M122:M123"/>
    <mergeCell ref="O122:O123"/>
    <mergeCell ref="AG126:AI127"/>
    <mergeCell ref="J124:N125"/>
    <mergeCell ref="O124:O125"/>
    <mergeCell ref="J122:J123"/>
    <mergeCell ref="L122:L123"/>
    <mergeCell ref="A115:A116"/>
    <mergeCell ref="B115:B116"/>
    <mergeCell ref="C115:F116"/>
    <mergeCell ref="G115:I116"/>
    <mergeCell ref="A113:A114"/>
    <mergeCell ref="B125:B126"/>
    <mergeCell ref="A125:A126"/>
    <mergeCell ref="C125:F126"/>
    <mergeCell ref="A121:A122"/>
    <mergeCell ref="B121:B122"/>
    <mergeCell ref="A123:A124"/>
    <mergeCell ref="B123:B124"/>
    <mergeCell ref="G121:I122"/>
    <mergeCell ref="C121:F122"/>
    <mergeCell ref="A119:A120"/>
    <mergeCell ref="B119:B120"/>
    <mergeCell ref="C119:F120"/>
    <mergeCell ref="C123:F124"/>
    <mergeCell ref="G123:I124"/>
    <mergeCell ref="Q110:U111"/>
    <mergeCell ref="AE117:AE118"/>
    <mergeCell ref="N114:N115"/>
    <mergeCell ref="O114:O115"/>
    <mergeCell ref="P114:P115"/>
    <mergeCell ref="AK115:AK116"/>
    <mergeCell ref="J116:N117"/>
    <mergeCell ref="O116:O117"/>
    <mergeCell ref="P116:P117"/>
    <mergeCell ref="AG117:AG118"/>
    <mergeCell ref="AH117:AH118"/>
    <mergeCell ref="AI117:AI118"/>
    <mergeCell ref="M114:M115"/>
    <mergeCell ref="J114:J115"/>
    <mergeCell ref="AF117:AF118"/>
    <mergeCell ref="AJ117:AJ118"/>
    <mergeCell ref="AE115:AI116"/>
    <mergeCell ref="AJ115:AJ116"/>
    <mergeCell ref="P118:P119"/>
    <mergeCell ref="Q118:U119"/>
    <mergeCell ref="V118:V119"/>
    <mergeCell ref="W118:W119"/>
    <mergeCell ref="AK117:AK118"/>
    <mergeCell ref="K118:K119"/>
    <mergeCell ref="V110:V111"/>
    <mergeCell ref="AB108:AB109"/>
    <mergeCell ref="W110:W111"/>
    <mergeCell ref="O108:O109"/>
    <mergeCell ref="P108:P109"/>
    <mergeCell ref="O112:O113"/>
    <mergeCell ref="AG122:AI123"/>
    <mergeCell ref="P122:P123"/>
    <mergeCell ref="A117:A118"/>
    <mergeCell ref="B117:B118"/>
    <mergeCell ref="C117:F118"/>
    <mergeCell ref="G117:I118"/>
    <mergeCell ref="W120:W121"/>
    <mergeCell ref="G119:I120"/>
    <mergeCell ref="K114:K115"/>
    <mergeCell ref="B111:B112"/>
    <mergeCell ref="C111:F112"/>
    <mergeCell ref="G111:I112"/>
    <mergeCell ref="J112:N113"/>
    <mergeCell ref="S112:S113"/>
    <mergeCell ref="T112:T113"/>
    <mergeCell ref="O110:O111"/>
    <mergeCell ref="G113:I114"/>
    <mergeCell ref="P110:P111"/>
    <mergeCell ref="AD108:AD109"/>
    <mergeCell ref="A109:A110"/>
    <mergeCell ref="B109:B110"/>
    <mergeCell ref="C109:F110"/>
    <mergeCell ref="G109:I110"/>
    <mergeCell ref="J110:J111"/>
    <mergeCell ref="B113:B114"/>
    <mergeCell ref="C113:F114"/>
    <mergeCell ref="V112:V113"/>
    <mergeCell ref="W112:W113"/>
    <mergeCell ref="L114:L115"/>
    <mergeCell ref="B107:B108"/>
    <mergeCell ref="C107:F108"/>
    <mergeCell ref="G107:I108"/>
    <mergeCell ref="J108:N109"/>
    <mergeCell ref="X106:AB107"/>
    <mergeCell ref="AC106:AC107"/>
    <mergeCell ref="X108:X109"/>
    <mergeCell ref="Y108:Y109"/>
    <mergeCell ref="Z108:Z109"/>
    <mergeCell ref="AA108:AA109"/>
    <mergeCell ref="K110:K111"/>
    <mergeCell ref="L110:L111"/>
    <mergeCell ref="M110:M111"/>
    <mergeCell ref="AC108:AC109"/>
    <mergeCell ref="A111:A112"/>
    <mergeCell ref="O106:O107"/>
    <mergeCell ref="P106:P107"/>
    <mergeCell ref="S104:S105"/>
    <mergeCell ref="T104:T105"/>
    <mergeCell ref="U104:U105"/>
    <mergeCell ref="P112:P113"/>
    <mergeCell ref="Q112:Q113"/>
    <mergeCell ref="R112:R113"/>
    <mergeCell ref="U112:U113"/>
    <mergeCell ref="P104:P105"/>
    <mergeCell ref="V104:V105"/>
    <mergeCell ref="Q104:Q105"/>
    <mergeCell ref="R104:R105"/>
    <mergeCell ref="M106:M107"/>
    <mergeCell ref="N106:N107"/>
    <mergeCell ref="O104:O105"/>
    <mergeCell ref="J106:J107"/>
    <mergeCell ref="J104:N105"/>
    <mergeCell ref="A107:A108"/>
    <mergeCell ref="K106:K107"/>
    <mergeCell ref="L106:L107"/>
    <mergeCell ref="N110:N111"/>
    <mergeCell ref="W104:W105"/>
    <mergeCell ref="O98:O99"/>
    <mergeCell ref="P98:P99"/>
    <mergeCell ref="AK101:AK102"/>
    <mergeCell ref="AK99:AK100"/>
    <mergeCell ref="A101:A102"/>
    <mergeCell ref="B101:B102"/>
    <mergeCell ref="C101:F102"/>
    <mergeCell ref="G101:I102"/>
    <mergeCell ref="A103:A104"/>
    <mergeCell ref="B103:B104"/>
    <mergeCell ref="C103:F104"/>
    <mergeCell ref="A105:A106"/>
    <mergeCell ref="B105:B106"/>
    <mergeCell ref="C105:F106"/>
    <mergeCell ref="G105:I106"/>
    <mergeCell ref="G103:I104"/>
    <mergeCell ref="AD106:AD107"/>
    <mergeCell ref="J102:J103"/>
    <mergeCell ref="K102:K103"/>
    <mergeCell ref="L102:L103"/>
    <mergeCell ref="M102:M103"/>
    <mergeCell ref="N102:N103"/>
    <mergeCell ref="O102:O103"/>
    <mergeCell ref="P102:P103"/>
    <mergeCell ref="AE99:AI100"/>
    <mergeCell ref="AJ99:AJ100"/>
    <mergeCell ref="J100:N101"/>
    <mergeCell ref="O100:O101"/>
    <mergeCell ref="P100:P101"/>
    <mergeCell ref="AG101:AG102"/>
    <mergeCell ref="AH101:AH102"/>
    <mergeCell ref="AI101:AI102"/>
    <mergeCell ref="AJ101:AJ102"/>
    <mergeCell ref="W102:W103"/>
    <mergeCell ref="AE101:AE102"/>
    <mergeCell ref="V102:V103"/>
    <mergeCell ref="Q102:U103"/>
    <mergeCell ref="AF101:AF102"/>
    <mergeCell ref="K94:K95"/>
    <mergeCell ref="L94:L95"/>
    <mergeCell ref="Q94:U95"/>
    <mergeCell ref="Q96:Q97"/>
    <mergeCell ref="T96:T97"/>
    <mergeCell ref="A97:A98"/>
    <mergeCell ref="B97:B98"/>
    <mergeCell ref="C97:F98"/>
    <mergeCell ref="G97:I98"/>
    <mergeCell ref="J98:J99"/>
    <mergeCell ref="K98:K99"/>
    <mergeCell ref="L98:L99"/>
    <mergeCell ref="M98:M99"/>
    <mergeCell ref="P96:P97"/>
    <mergeCell ref="A95:A96"/>
    <mergeCell ref="A99:A100"/>
    <mergeCell ref="B99:B100"/>
    <mergeCell ref="C99:F100"/>
    <mergeCell ref="G99:I100"/>
    <mergeCell ref="B95:B96"/>
    <mergeCell ref="C95:F96"/>
    <mergeCell ref="N98:N99"/>
    <mergeCell ref="N94:N95"/>
    <mergeCell ref="AC90:AC91"/>
    <mergeCell ref="C91:F92"/>
    <mergeCell ref="G91:I92"/>
    <mergeCell ref="J92:N93"/>
    <mergeCell ref="O92:O93"/>
    <mergeCell ref="P94:P95"/>
    <mergeCell ref="X90:AB91"/>
    <mergeCell ref="Y92:Y93"/>
    <mergeCell ref="P92:P93"/>
    <mergeCell ref="X92:X93"/>
    <mergeCell ref="P90:P91"/>
    <mergeCell ref="G95:I96"/>
    <mergeCell ref="W94:W95"/>
    <mergeCell ref="U96:U97"/>
    <mergeCell ref="V96:V97"/>
    <mergeCell ref="V94:V95"/>
    <mergeCell ref="W96:W97"/>
    <mergeCell ref="R96:R97"/>
    <mergeCell ref="S96:S97"/>
    <mergeCell ref="J96:N97"/>
    <mergeCell ref="O96:O97"/>
    <mergeCell ref="O94:O95"/>
    <mergeCell ref="J94:J95"/>
    <mergeCell ref="M94:M95"/>
    <mergeCell ref="A91:A92"/>
    <mergeCell ref="B91:B92"/>
    <mergeCell ref="A93:A94"/>
    <mergeCell ref="B93:B94"/>
    <mergeCell ref="C93:F94"/>
    <mergeCell ref="G93:I94"/>
    <mergeCell ref="G87:I88"/>
    <mergeCell ref="A89:A90"/>
    <mergeCell ref="B89:B90"/>
    <mergeCell ref="C89:F90"/>
    <mergeCell ref="AD92:AD93"/>
    <mergeCell ref="AA92:AA93"/>
    <mergeCell ref="AC92:AC93"/>
    <mergeCell ref="AB92:AB93"/>
    <mergeCell ref="AD90:AD91"/>
    <mergeCell ref="Z92:Z93"/>
    <mergeCell ref="P88:P89"/>
    <mergeCell ref="A85:A86"/>
    <mergeCell ref="B85:B86"/>
    <mergeCell ref="C85:F86"/>
    <mergeCell ref="G85:I86"/>
    <mergeCell ref="G89:I90"/>
    <mergeCell ref="J86:J87"/>
    <mergeCell ref="A87:A88"/>
    <mergeCell ref="B87:B88"/>
    <mergeCell ref="C87:F88"/>
    <mergeCell ref="O88:O89"/>
    <mergeCell ref="M90:M91"/>
    <mergeCell ref="N90:N91"/>
    <mergeCell ref="O90:O91"/>
    <mergeCell ref="J88:N89"/>
    <mergeCell ref="J90:J91"/>
    <mergeCell ref="K90:K91"/>
    <mergeCell ref="L90:L91"/>
    <mergeCell ref="S88:S89"/>
    <mergeCell ref="Q88:Q89"/>
    <mergeCell ref="R88:R89"/>
    <mergeCell ref="U88:U89"/>
    <mergeCell ref="V88:V89"/>
    <mergeCell ref="W88:W89"/>
    <mergeCell ref="T88:T89"/>
    <mergeCell ref="K82:K83"/>
    <mergeCell ref="L82:L83"/>
    <mergeCell ref="M82:M83"/>
    <mergeCell ref="L86:L87"/>
    <mergeCell ref="K86:K87"/>
    <mergeCell ref="AJ85:AJ86"/>
    <mergeCell ref="V86:V87"/>
    <mergeCell ref="W86:W87"/>
    <mergeCell ref="Q86:U87"/>
    <mergeCell ref="AK83:AK84"/>
    <mergeCell ref="J84:N85"/>
    <mergeCell ref="O84:O85"/>
    <mergeCell ref="P84:P85"/>
    <mergeCell ref="AJ83:AJ84"/>
    <mergeCell ref="AK85:AK86"/>
    <mergeCell ref="P86:P87"/>
    <mergeCell ref="M86:M87"/>
    <mergeCell ref="AE85:AE86"/>
    <mergeCell ref="AF85:AF86"/>
    <mergeCell ref="AI85:AI86"/>
    <mergeCell ref="O86:O87"/>
    <mergeCell ref="AE83:AI84"/>
    <mergeCell ref="N82:N83"/>
    <mergeCell ref="N86:N87"/>
    <mergeCell ref="AG85:AG86"/>
    <mergeCell ref="AH85:AH86"/>
    <mergeCell ref="T80:T81"/>
    <mergeCell ref="U80:U81"/>
    <mergeCell ref="R80:R81"/>
    <mergeCell ref="P80:P81"/>
    <mergeCell ref="P82:P83"/>
    <mergeCell ref="O78:O79"/>
    <mergeCell ref="V80:V81"/>
    <mergeCell ref="W80:W81"/>
    <mergeCell ref="S80:S81"/>
    <mergeCell ref="Q80:Q81"/>
    <mergeCell ref="V78:V79"/>
    <mergeCell ref="A81:A82"/>
    <mergeCell ref="B81:B82"/>
    <mergeCell ref="C81:F82"/>
    <mergeCell ref="G81:I82"/>
    <mergeCell ref="J82:J83"/>
    <mergeCell ref="O82:O83"/>
    <mergeCell ref="A83:A84"/>
    <mergeCell ref="L78:L79"/>
    <mergeCell ref="O76:O77"/>
    <mergeCell ref="B83:B84"/>
    <mergeCell ref="C83:F84"/>
    <mergeCell ref="G83:I84"/>
    <mergeCell ref="J80:N81"/>
    <mergeCell ref="A79:A80"/>
    <mergeCell ref="B79:B80"/>
    <mergeCell ref="C79:F80"/>
    <mergeCell ref="G79:I80"/>
    <mergeCell ref="M78:M79"/>
    <mergeCell ref="N78:N79"/>
    <mergeCell ref="O80:O81"/>
    <mergeCell ref="AC76:AC77"/>
    <mergeCell ref="X76:X77"/>
    <mergeCell ref="Y76:Y77"/>
    <mergeCell ref="Z76:Z77"/>
    <mergeCell ref="AA76:AA77"/>
    <mergeCell ref="P78:P79"/>
    <mergeCell ref="Q78:U79"/>
    <mergeCell ref="P74:P75"/>
    <mergeCell ref="X74:AB75"/>
    <mergeCell ref="AC74:AC75"/>
    <mergeCell ref="AB76:AB77"/>
    <mergeCell ref="W78:W79"/>
    <mergeCell ref="P76:P77"/>
    <mergeCell ref="AD76:AD77"/>
    <mergeCell ref="A77:A78"/>
    <mergeCell ref="B77:B78"/>
    <mergeCell ref="C77:F78"/>
    <mergeCell ref="G77:I78"/>
    <mergeCell ref="J78:J79"/>
    <mergeCell ref="K78:K79"/>
    <mergeCell ref="P72:P73"/>
    <mergeCell ref="U72:U73"/>
    <mergeCell ref="V72:V73"/>
    <mergeCell ref="AD74:AD75"/>
    <mergeCell ref="A75:A76"/>
    <mergeCell ref="B75:B76"/>
    <mergeCell ref="C75:F76"/>
    <mergeCell ref="G75:I76"/>
    <mergeCell ref="J76:N77"/>
    <mergeCell ref="O74:O75"/>
    <mergeCell ref="W72:W73"/>
    <mergeCell ref="A73:A74"/>
    <mergeCell ref="B73:B74"/>
    <mergeCell ref="C73:F74"/>
    <mergeCell ref="G73:I74"/>
    <mergeCell ref="J74:J75"/>
    <mergeCell ref="K74:K75"/>
    <mergeCell ref="L74:L75"/>
    <mergeCell ref="M74:M75"/>
    <mergeCell ref="N74:N75"/>
    <mergeCell ref="V70:V71"/>
    <mergeCell ref="Q72:Q73"/>
    <mergeCell ref="R72:R73"/>
    <mergeCell ref="S72:S73"/>
    <mergeCell ref="T72:T73"/>
    <mergeCell ref="K70:K71"/>
    <mergeCell ref="L70:L71"/>
    <mergeCell ref="O70:O71"/>
    <mergeCell ref="P70:P71"/>
    <mergeCell ref="O72:O73"/>
    <mergeCell ref="G69:I70"/>
    <mergeCell ref="C68:F68"/>
    <mergeCell ref="G30:I31"/>
    <mergeCell ref="G34:I35"/>
    <mergeCell ref="C38:F39"/>
    <mergeCell ref="Q70:U71"/>
    <mergeCell ref="C30:F31"/>
    <mergeCell ref="C48:F49"/>
    <mergeCell ref="G48:I49"/>
    <mergeCell ref="C50:F51"/>
    <mergeCell ref="J70:J71"/>
    <mergeCell ref="G68:I68"/>
    <mergeCell ref="J68:N69"/>
    <mergeCell ref="M70:M71"/>
    <mergeCell ref="N70:N71"/>
    <mergeCell ref="C69:F70"/>
    <mergeCell ref="C36:F37"/>
    <mergeCell ref="G40:I41"/>
    <mergeCell ref="G38:I39"/>
    <mergeCell ref="K37:K38"/>
    <mergeCell ref="J37:J38"/>
    <mergeCell ref="P45:P46"/>
    <mergeCell ref="P39:P40"/>
    <mergeCell ref="J59:N60"/>
    <mergeCell ref="W70:W71"/>
    <mergeCell ref="A71:A72"/>
    <mergeCell ref="B71:B72"/>
    <mergeCell ref="C71:F72"/>
    <mergeCell ref="G71:I72"/>
    <mergeCell ref="J72:N73"/>
    <mergeCell ref="C42:F43"/>
    <mergeCell ref="A69:A70"/>
    <mergeCell ref="B69:B70"/>
    <mergeCell ref="C44:F45"/>
    <mergeCell ref="G44:I45"/>
    <mergeCell ref="G60:I61"/>
    <mergeCell ref="P68:P69"/>
    <mergeCell ref="O68:O69"/>
    <mergeCell ref="O65:O66"/>
    <mergeCell ref="P65:P66"/>
    <mergeCell ref="P63:P64"/>
    <mergeCell ref="A56:A57"/>
    <mergeCell ref="B56:B57"/>
    <mergeCell ref="A54:A55"/>
    <mergeCell ref="B54:B55"/>
    <mergeCell ref="A62:A63"/>
    <mergeCell ref="B62:B63"/>
    <mergeCell ref="P43:P44"/>
    <mergeCell ref="C24:F25"/>
    <mergeCell ref="G22:I23"/>
    <mergeCell ref="G20:I21"/>
    <mergeCell ref="G24:I25"/>
    <mergeCell ref="M29:M30"/>
    <mergeCell ref="J31:N32"/>
    <mergeCell ref="G26:I27"/>
    <mergeCell ref="C54:F55"/>
    <mergeCell ref="G36:I37"/>
    <mergeCell ref="C32:F33"/>
    <mergeCell ref="G32:I33"/>
    <mergeCell ref="C34:F35"/>
    <mergeCell ref="C46:F47"/>
    <mergeCell ref="G46:I47"/>
    <mergeCell ref="C28:F29"/>
    <mergeCell ref="C40:F41"/>
    <mergeCell ref="C20:F21"/>
    <mergeCell ref="K21:K22"/>
    <mergeCell ref="K53:K54"/>
    <mergeCell ref="G52:I53"/>
    <mergeCell ref="G42:I43"/>
    <mergeCell ref="C64:F65"/>
    <mergeCell ref="G64:I65"/>
    <mergeCell ref="L65:L66"/>
    <mergeCell ref="J63:N64"/>
    <mergeCell ref="N65:N66"/>
    <mergeCell ref="L61:L62"/>
    <mergeCell ref="M61:M62"/>
    <mergeCell ref="C62:F63"/>
    <mergeCell ref="G62:I63"/>
    <mergeCell ref="M65:M66"/>
    <mergeCell ref="J65:J66"/>
    <mergeCell ref="K65:K66"/>
    <mergeCell ref="P27:P28"/>
    <mergeCell ref="C4:F5"/>
    <mergeCell ref="G4:I5"/>
    <mergeCell ref="C10:F11"/>
    <mergeCell ref="G10:I11"/>
    <mergeCell ref="C6:F7"/>
    <mergeCell ref="G6:I7"/>
    <mergeCell ref="G8:I9"/>
    <mergeCell ref="C18:F19"/>
    <mergeCell ref="G16:I17"/>
    <mergeCell ref="P3:P4"/>
    <mergeCell ref="P5:P6"/>
    <mergeCell ref="O3:O4"/>
    <mergeCell ref="O5:O6"/>
    <mergeCell ref="J5:J6"/>
    <mergeCell ref="L5:L6"/>
    <mergeCell ref="N5:N6"/>
    <mergeCell ref="K5:K6"/>
    <mergeCell ref="C3:F3"/>
    <mergeCell ref="G3:I3"/>
    <mergeCell ref="C22:F23"/>
    <mergeCell ref="G18:I19"/>
    <mergeCell ref="C26:F27"/>
    <mergeCell ref="G28:I29"/>
    <mergeCell ref="V37:V38"/>
    <mergeCell ref="W37:W38"/>
    <mergeCell ref="P31:P32"/>
    <mergeCell ref="T31:T32"/>
    <mergeCell ref="R31:R32"/>
    <mergeCell ref="P29:P30"/>
    <mergeCell ref="W31:W32"/>
    <mergeCell ref="V31:V32"/>
    <mergeCell ref="O37:O38"/>
    <mergeCell ref="O35:O36"/>
    <mergeCell ref="O33:O34"/>
    <mergeCell ref="P33:P34"/>
    <mergeCell ref="P37:P38"/>
    <mergeCell ref="Q31:Q32"/>
    <mergeCell ref="S31:S32"/>
    <mergeCell ref="U31:U32"/>
    <mergeCell ref="V29:V30"/>
    <mergeCell ref="P35:P36"/>
    <mergeCell ref="Q37:U38"/>
    <mergeCell ref="V23:V24"/>
    <mergeCell ref="Q29:U30"/>
    <mergeCell ref="R23:R24"/>
    <mergeCell ref="Q23:Q24"/>
    <mergeCell ref="T23:T24"/>
    <mergeCell ref="X27:X28"/>
    <mergeCell ref="W29:W30"/>
    <mergeCell ref="AA27:AA28"/>
    <mergeCell ref="AB27:AB28"/>
    <mergeCell ref="AC27:AC28"/>
    <mergeCell ref="AD27:AD28"/>
    <mergeCell ref="Z27:Z28"/>
    <mergeCell ref="Y27:Y28"/>
    <mergeCell ref="C8:F9"/>
    <mergeCell ref="W23:W24"/>
    <mergeCell ref="U23:U24"/>
    <mergeCell ref="AD25:AD26"/>
    <mergeCell ref="X25:AB26"/>
    <mergeCell ref="AC25:AC26"/>
    <mergeCell ref="L21:L22"/>
    <mergeCell ref="M21:M22"/>
    <mergeCell ref="C14:F15"/>
    <mergeCell ref="C16:F17"/>
    <mergeCell ref="L9:L10"/>
    <mergeCell ref="M9:M10"/>
    <mergeCell ref="U7:U8"/>
    <mergeCell ref="G12:I13"/>
    <mergeCell ref="K9:K10"/>
    <mergeCell ref="V7:V8"/>
    <mergeCell ref="T7:T8"/>
    <mergeCell ref="P7:P8"/>
    <mergeCell ref="P9:P10"/>
    <mergeCell ref="V13:V14"/>
    <mergeCell ref="M5:M6"/>
    <mergeCell ref="C12:F13"/>
    <mergeCell ref="J3:N4"/>
    <mergeCell ref="X11:X12"/>
    <mergeCell ref="W13:W14"/>
    <mergeCell ref="W7:W8"/>
    <mergeCell ref="X9:AB10"/>
    <mergeCell ref="W5:W6"/>
    <mergeCell ref="AI5:AI6"/>
    <mergeCell ref="Q5:U6"/>
    <mergeCell ref="Q7:Q8"/>
    <mergeCell ref="R7:R8"/>
    <mergeCell ref="P11:P12"/>
    <mergeCell ref="J9:J10"/>
    <mergeCell ref="N9:N10"/>
    <mergeCell ref="K13:K14"/>
    <mergeCell ref="G14:I15"/>
    <mergeCell ref="M13:M14"/>
    <mergeCell ref="N13:N14"/>
    <mergeCell ref="L13:L14"/>
    <mergeCell ref="O13:O14"/>
    <mergeCell ref="AK20:AK21"/>
    <mergeCell ref="AE20:AE21"/>
    <mergeCell ref="AF20:AF21"/>
    <mergeCell ref="AJ20:AJ21"/>
    <mergeCell ref="AC9:AC10"/>
    <mergeCell ref="AD9:AD10"/>
    <mergeCell ref="AC11:AC12"/>
    <mergeCell ref="AD11:AD12"/>
    <mergeCell ref="S7:S8"/>
    <mergeCell ref="V21:V22"/>
    <mergeCell ref="Y11:Y12"/>
    <mergeCell ref="Z11:Z12"/>
    <mergeCell ref="AA11:AA12"/>
    <mergeCell ref="AI20:AI21"/>
    <mergeCell ref="AH20:AH21"/>
    <mergeCell ref="AE18:AI19"/>
    <mergeCell ref="AG20:AG21"/>
    <mergeCell ref="U15:U16"/>
    <mergeCell ref="W21:W22"/>
    <mergeCell ref="AB11:AB12"/>
    <mergeCell ref="Q13:U14"/>
    <mergeCell ref="V15:V16"/>
    <mergeCell ref="W15:W16"/>
    <mergeCell ref="AK18:AK19"/>
    <mergeCell ref="AJ18:AJ19"/>
    <mergeCell ref="O7:O8"/>
    <mergeCell ref="O15:O16"/>
    <mergeCell ref="O9:O10"/>
    <mergeCell ref="L17:L18"/>
    <mergeCell ref="J17:J18"/>
    <mergeCell ref="K17:K18"/>
    <mergeCell ref="M17:M18"/>
    <mergeCell ref="J11:N12"/>
    <mergeCell ref="O11:O12"/>
    <mergeCell ref="J7:N8"/>
    <mergeCell ref="P17:P18"/>
    <mergeCell ref="P13:P14"/>
    <mergeCell ref="Q15:Q16"/>
    <mergeCell ref="P15:P16"/>
    <mergeCell ref="R15:R16"/>
    <mergeCell ref="S15:S16"/>
    <mergeCell ref="T15:T16"/>
    <mergeCell ref="O17:O18"/>
    <mergeCell ref="N17:N18"/>
    <mergeCell ref="J13:J14"/>
    <mergeCell ref="O19:O20"/>
    <mergeCell ref="J19:N20"/>
    <mergeCell ref="J15:N16"/>
    <mergeCell ref="A12:A13"/>
    <mergeCell ref="A14:A15"/>
    <mergeCell ref="B12:B13"/>
    <mergeCell ref="A4:A5"/>
    <mergeCell ref="A6:A7"/>
    <mergeCell ref="A8:A9"/>
    <mergeCell ref="A10:A11"/>
    <mergeCell ref="B4:B5"/>
    <mergeCell ref="B6:B7"/>
    <mergeCell ref="B8:B9"/>
    <mergeCell ref="B10:B11"/>
    <mergeCell ref="B14:B15"/>
    <mergeCell ref="A24:A25"/>
    <mergeCell ref="B24:B25"/>
    <mergeCell ref="B16:B17"/>
    <mergeCell ref="A16:A17"/>
    <mergeCell ref="A20:A21"/>
    <mergeCell ref="B20:B21"/>
    <mergeCell ref="A18:A19"/>
    <mergeCell ref="A22:A23"/>
    <mergeCell ref="B22:B23"/>
    <mergeCell ref="B18:B19"/>
    <mergeCell ref="B42:B43"/>
    <mergeCell ref="A52:A53"/>
    <mergeCell ref="B52:B53"/>
    <mergeCell ref="A50:A51"/>
    <mergeCell ref="B50:B51"/>
    <mergeCell ref="A48:A49"/>
    <mergeCell ref="B48:B49"/>
    <mergeCell ref="A44:A45"/>
    <mergeCell ref="B44:B45"/>
    <mergeCell ref="A28:A29"/>
    <mergeCell ref="B28:B29"/>
    <mergeCell ref="O27:O28"/>
    <mergeCell ref="N33:N34"/>
    <mergeCell ref="N37:N38"/>
    <mergeCell ref="O29:O30"/>
    <mergeCell ref="J35:N36"/>
    <mergeCell ref="J33:J34"/>
    <mergeCell ref="M37:M38"/>
    <mergeCell ref="M33:M34"/>
    <mergeCell ref="K29:K30"/>
    <mergeCell ref="N29:N30"/>
    <mergeCell ref="A30:A31"/>
    <mergeCell ref="B30:B31"/>
    <mergeCell ref="A32:A33"/>
    <mergeCell ref="B32:B33"/>
    <mergeCell ref="A26:A27"/>
    <mergeCell ref="B26:B27"/>
    <mergeCell ref="O39:O40"/>
    <mergeCell ref="O31:O32"/>
    <mergeCell ref="A64:A65"/>
    <mergeCell ref="B64:B65"/>
    <mergeCell ref="A58:A59"/>
    <mergeCell ref="B58:B59"/>
    <mergeCell ref="A60:A61"/>
    <mergeCell ref="B60:B61"/>
    <mergeCell ref="O63:O64"/>
    <mergeCell ref="J49:J50"/>
    <mergeCell ref="L33:L34"/>
    <mergeCell ref="L37:L38"/>
    <mergeCell ref="L41:L42"/>
    <mergeCell ref="A36:A37"/>
    <mergeCell ref="B36:B37"/>
    <mergeCell ref="A38:A39"/>
    <mergeCell ref="B38:B39"/>
    <mergeCell ref="A34:A35"/>
    <mergeCell ref="B34:B35"/>
    <mergeCell ref="A46:A47"/>
    <mergeCell ref="B46:B47"/>
    <mergeCell ref="A40:A41"/>
    <mergeCell ref="B40:B41"/>
    <mergeCell ref="A42:A43"/>
    <mergeCell ref="O53:O54"/>
    <mergeCell ref="P41:P42"/>
    <mergeCell ref="P49:P50"/>
    <mergeCell ref="O43:O44"/>
    <mergeCell ref="P59:P60"/>
    <mergeCell ref="P55:P56"/>
    <mergeCell ref="P57:P58"/>
    <mergeCell ref="O47:O48"/>
    <mergeCell ref="O45:O46"/>
    <mergeCell ref="O41:O42"/>
    <mergeCell ref="O51:O52"/>
    <mergeCell ref="O61:O62"/>
    <mergeCell ref="O49:O50"/>
    <mergeCell ref="O57:O58"/>
    <mergeCell ref="P47:P48"/>
    <mergeCell ref="C58:F59"/>
    <mergeCell ref="G58:I59"/>
    <mergeCell ref="K25:K26"/>
    <mergeCell ref="C60:F61"/>
    <mergeCell ref="G54:I55"/>
    <mergeCell ref="N53:N54"/>
    <mergeCell ref="N49:N50"/>
    <mergeCell ref="L29:L30"/>
    <mergeCell ref="J27:N28"/>
    <mergeCell ref="K33:K34"/>
    <mergeCell ref="J29:J30"/>
    <mergeCell ref="C52:F53"/>
    <mergeCell ref="C56:F57"/>
    <mergeCell ref="G56:I57"/>
    <mergeCell ref="J53:J54"/>
    <mergeCell ref="J51:N52"/>
    <mergeCell ref="M57:M58"/>
    <mergeCell ref="G50:I51"/>
    <mergeCell ref="P53:P54"/>
    <mergeCell ref="P51:P52"/>
    <mergeCell ref="P23:P24"/>
    <mergeCell ref="O25:O26"/>
    <mergeCell ref="P25:P26"/>
    <mergeCell ref="P19:P20"/>
    <mergeCell ref="O23:O24"/>
    <mergeCell ref="L25:L26"/>
    <mergeCell ref="P21:P22"/>
    <mergeCell ref="S23:S24"/>
    <mergeCell ref="J25:J26"/>
    <mergeCell ref="N21:N22"/>
    <mergeCell ref="O21:O22"/>
    <mergeCell ref="M25:M26"/>
    <mergeCell ref="J21:J22"/>
    <mergeCell ref="Q21:U22"/>
    <mergeCell ref="N25:N26"/>
    <mergeCell ref="J23:N24"/>
    <mergeCell ref="N57:N58"/>
    <mergeCell ref="L53:L54"/>
    <mergeCell ref="M53:M54"/>
    <mergeCell ref="N41:N42"/>
    <mergeCell ref="J39:N40"/>
    <mergeCell ref="K41:K42"/>
    <mergeCell ref="J41:J42"/>
    <mergeCell ref="J43:N44"/>
    <mergeCell ref="J47:N48"/>
    <mergeCell ref="N45:N46"/>
    <mergeCell ref="M41:M42"/>
    <mergeCell ref="J45:J46"/>
    <mergeCell ref="L49:L50"/>
    <mergeCell ref="K45:K46"/>
    <mergeCell ref="L45:L46"/>
    <mergeCell ref="M45:M46"/>
    <mergeCell ref="M49:M50"/>
    <mergeCell ref="K49:K50"/>
    <mergeCell ref="Q47:Q48"/>
    <mergeCell ref="J61:J62"/>
    <mergeCell ref="K61:K62"/>
    <mergeCell ref="Q63:Q64"/>
    <mergeCell ref="Q55:Q56"/>
    <mergeCell ref="R55:R56"/>
    <mergeCell ref="R63:R64"/>
    <mergeCell ref="Q61:U62"/>
    <mergeCell ref="T63:T64"/>
    <mergeCell ref="U63:U64"/>
    <mergeCell ref="T55:T56"/>
    <mergeCell ref="S63:S64"/>
    <mergeCell ref="J55:N56"/>
    <mergeCell ref="O55:O56"/>
    <mergeCell ref="N61:N62"/>
    <mergeCell ref="J57:J58"/>
    <mergeCell ref="K57:K58"/>
    <mergeCell ref="L57:L58"/>
    <mergeCell ref="S55:S56"/>
    <mergeCell ref="U55:U56"/>
    <mergeCell ref="S47:S48"/>
    <mergeCell ref="Q53:U54"/>
    <mergeCell ref="P61:P62"/>
    <mergeCell ref="O59:O60"/>
    <mergeCell ref="V53:V54"/>
    <mergeCell ref="AE52:AE53"/>
    <mergeCell ref="W53:W54"/>
    <mergeCell ref="Q45:U46"/>
    <mergeCell ref="V45:V46"/>
    <mergeCell ref="U39:U40"/>
    <mergeCell ref="AB43:AB44"/>
    <mergeCell ref="Q39:Q40"/>
    <mergeCell ref="AC43:AC44"/>
    <mergeCell ref="X43:X44"/>
    <mergeCell ref="Y43:Y44"/>
    <mergeCell ref="Z43:Z44"/>
    <mergeCell ref="AA43:AA44"/>
    <mergeCell ref="V39:V40"/>
    <mergeCell ref="W45:W46"/>
    <mergeCell ref="T47:T48"/>
    <mergeCell ref="V47:V48"/>
    <mergeCell ref="W47:W48"/>
    <mergeCell ref="R47:R48"/>
    <mergeCell ref="U47:U48"/>
    <mergeCell ref="R39:R40"/>
    <mergeCell ref="S39:S40"/>
    <mergeCell ref="T39:T40"/>
    <mergeCell ref="W39:W40"/>
    <mergeCell ref="AK50:AK51"/>
    <mergeCell ref="AD43:AD44"/>
    <mergeCell ref="AG52:AG53"/>
    <mergeCell ref="AE50:AI51"/>
    <mergeCell ref="AK52:AK53"/>
    <mergeCell ref="AH52:AH53"/>
    <mergeCell ref="AJ50:AJ51"/>
    <mergeCell ref="AF36:AF37"/>
    <mergeCell ref="AE36:AE37"/>
    <mergeCell ref="AG36:AG37"/>
    <mergeCell ref="AI52:AI53"/>
    <mergeCell ref="AJ52:AJ53"/>
    <mergeCell ref="AF52:AF53"/>
    <mergeCell ref="AK34:AK35"/>
    <mergeCell ref="X41:AB42"/>
    <mergeCell ref="AC41:AC42"/>
    <mergeCell ref="AD41:AD42"/>
    <mergeCell ref="AJ36:AJ37"/>
    <mergeCell ref="AK36:AK37"/>
    <mergeCell ref="AH36:AH37"/>
    <mergeCell ref="AI36:AI37"/>
    <mergeCell ref="AJ34:AJ35"/>
    <mergeCell ref="AE34:AI35"/>
    <mergeCell ref="V63:V64"/>
    <mergeCell ref="W63:W64"/>
    <mergeCell ref="AC59:AC60"/>
    <mergeCell ref="AD59:AD60"/>
    <mergeCell ref="W61:W62"/>
    <mergeCell ref="V61:V62"/>
    <mergeCell ref="V55:V56"/>
    <mergeCell ref="W55:W56"/>
    <mergeCell ref="AG57:AI58"/>
    <mergeCell ref="AJ57:AL58"/>
    <mergeCell ref="X59:X60"/>
    <mergeCell ref="Y59:Y60"/>
    <mergeCell ref="Z59:Z60"/>
    <mergeCell ref="AB59:AB60"/>
    <mergeCell ref="AA59:AA60"/>
    <mergeCell ref="AD57:AD58"/>
    <mergeCell ref="X57:AB58"/>
    <mergeCell ref="AC57:AC58"/>
  </mergeCells>
  <phoneticPr fontId="0" type="noConversion"/>
  <conditionalFormatting sqref="P1">
    <cfRule type="expression" dxfId="129" priority="7">
      <formula>"ISNA(P4)"</formula>
    </cfRule>
  </conditionalFormatting>
  <conditionalFormatting sqref="P1">
    <cfRule type="containsErrors" dxfId="128" priority="5">
      <formula>ISERROR(P1)</formula>
    </cfRule>
    <cfRule type="containsErrors" dxfId="127" priority="6">
      <formula>ISERROR(P1)</formula>
    </cfRule>
  </conditionalFormatting>
  <conditionalFormatting sqref="G3:I65">
    <cfRule type="duplicateValues" dxfId="126" priority="4" stopIfTrue="1"/>
  </conditionalFormatting>
  <conditionalFormatting sqref="G68:I130">
    <cfRule type="duplicateValues" dxfId="125" priority="3" stopIfTrue="1"/>
  </conditionalFormatting>
  <conditionalFormatting sqref="C3:F65">
    <cfRule type="duplicateValues" dxfId="124" priority="2"/>
  </conditionalFormatting>
  <conditionalFormatting sqref="C68:F130">
    <cfRule type="duplicateValues" dxfId="123" priority="1"/>
  </conditionalFormatting>
  <pageMargins left="0.23622047244094491" right="0.19685039370078741" top="0.27559055118110237" bottom="0.15748031496062992" header="0.19685039370078741" footer="0.19685039370078741"/>
  <pageSetup paperSize="9" scale="99" orientation="portrait" errors="blank" r:id="rId1"/>
  <drawing r:id="rId2"/>
</worksheet>
</file>

<file path=xl/worksheets/sheet7.xml><?xml version="1.0" encoding="utf-8"?>
<worksheet xmlns="http://schemas.openxmlformats.org/spreadsheetml/2006/main" xmlns:r="http://schemas.openxmlformats.org/officeDocument/2006/relationships">
  <sheetPr codeName="Sheet6"/>
  <dimension ref="A1:AU132"/>
  <sheetViews>
    <sheetView zoomScale="115" zoomScaleNormal="115" workbookViewId="0">
      <selection activeCell="G42" sqref="G42:I43"/>
    </sheetView>
  </sheetViews>
  <sheetFormatPr defaultRowHeight="16.5"/>
  <cols>
    <col min="1" max="1" width="2.28515625" style="25" customWidth="1"/>
    <col min="2" max="2" width="1.85546875" style="26" customWidth="1"/>
    <col min="3" max="6" width="3.85546875" style="27" customWidth="1"/>
    <col min="7" max="9" width="3.85546875" style="103" customWidth="1"/>
    <col min="10" max="16" width="2.7109375" style="28" hidden="1" customWidth="1"/>
    <col min="17" max="37" width="3" style="28" customWidth="1"/>
    <col min="38" max="38" width="2.5703125" style="28" customWidth="1"/>
    <col min="39" max="39" width="4" style="23" customWidth="1"/>
    <col min="40" max="47" width="9.140625" style="23"/>
    <col min="48" max="16384" width="9.140625" style="24"/>
  </cols>
  <sheetData>
    <row r="1" spans="1:39" ht="18.75" customHeight="1" thickBot="1">
      <c r="A1" s="17" t="str">
        <f>info!C3</f>
        <v>Pojedinačno prvenstvo RSTSN</v>
      </c>
      <c r="B1" s="18"/>
      <c r="C1" s="10"/>
      <c r="D1" s="19"/>
      <c r="E1" s="19"/>
      <c r="F1" s="19"/>
      <c r="G1" s="214"/>
      <c r="H1" s="217"/>
      <c r="I1" s="217"/>
      <c r="J1" s="19"/>
      <c r="K1" s="19"/>
      <c r="L1" s="19"/>
      <c r="M1" s="19"/>
      <c r="N1" s="19"/>
      <c r="O1" s="19"/>
      <c r="P1" s="21"/>
      <c r="Q1" s="21"/>
      <c r="R1" s="17"/>
      <c r="S1" s="17"/>
      <c r="T1" s="17"/>
      <c r="U1" s="17"/>
      <c r="V1" s="17"/>
      <c r="W1" s="17"/>
      <c r="X1" s="17"/>
      <c r="Y1" s="17"/>
      <c r="Z1" s="17"/>
      <c r="AA1" s="17"/>
      <c r="AB1" s="17"/>
      <c r="AC1" s="17"/>
      <c r="AD1" s="17"/>
      <c r="AE1" s="17"/>
      <c r="AF1" s="17"/>
      <c r="AG1" s="17"/>
      <c r="AH1" s="17"/>
      <c r="AI1" s="17"/>
      <c r="AJ1" s="22"/>
      <c r="AK1" s="17"/>
      <c r="AL1" s="22" t="str">
        <f>info!C4</f>
        <v>Mini kadetkinje</v>
      </c>
    </row>
    <row r="2" spans="1:39" ht="13.5" customHeight="1" thickTop="1">
      <c r="AM2" s="29"/>
    </row>
    <row r="3" spans="1:39" ht="16.5" customHeight="1">
      <c r="A3" s="186">
        <v>1</v>
      </c>
      <c r="B3" s="187">
        <v>1</v>
      </c>
      <c r="C3" s="656" t="str">
        <f>IF(ISNA(MATCH(A3,spisak!$E$4:$E$151,0)),IF(ISNA(MATCH(A3,plasman!$I$3:$I$68,0)),"bye",INDEX(plasman!$H$3:$H$68,MATCH(A3,plasman!$I$3:$I$68,0))),INDEX(spisak!$B$4:$B$151,MATCH(A3,spisak!$E$4:$E$151,0)))</f>
        <v>bye</v>
      </c>
      <c r="D3" s="656"/>
      <c r="E3" s="656"/>
      <c r="F3" s="656"/>
      <c r="G3" s="663" t="str">
        <f>IF(ISNA(MATCH(C3,spisak!$B$4:$B$151,0)),"",INDEX(spisak!$C$4:$C$151,MATCH(C3,spisak!$B$4:$B$151,0)))</f>
        <v/>
      </c>
      <c r="H3" s="663"/>
      <c r="I3" s="663"/>
      <c r="J3" s="658" t="str">
        <f>partije!$S$200</f>
        <v>bye</v>
      </c>
      <c r="K3" s="658"/>
      <c r="L3" s="658"/>
      <c r="M3" s="658"/>
      <c r="N3" s="658"/>
      <c r="O3" s="647" t="str">
        <f>IF(ISBLANK(partije!J200),"",IF(partije!J200&gt;partije!K200,partije!J200,partije!K200))</f>
        <v/>
      </c>
      <c r="P3" s="658" t="str">
        <f>IF(ISBLANK(partije!J200),"",IF(partije!J200&gt;partije!K200,partije!K200,partije!J200))</f>
        <v/>
      </c>
      <c r="Q3" s="121"/>
      <c r="R3" s="121"/>
      <c r="S3" s="121"/>
      <c r="T3" s="121"/>
      <c r="U3" s="219"/>
      <c r="V3" s="715" t="s">
        <v>137</v>
      </c>
      <c r="W3" s="715"/>
      <c r="X3" s="715"/>
      <c r="Y3" s="188"/>
      <c r="Z3" s="188"/>
      <c r="AA3" s="188"/>
      <c r="AB3" s="188"/>
      <c r="AC3" s="188"/>
      <c r="AD3" s="188"/>
      <c r="AE3" s="188"/>
      <c r="AF3" s="188"/>
      <c r="AG3" s="188"/>
      <c r="AH3" s="188"/>
      <c r="AI3" s="188"/>
      <c r="AJ3" s="362"/>
      <c r="AK3" s="362"/>
      <c r="AL3" s="120"/>
      <c r="AM3" s="32"/>
    </row>
    <row r="4" spans="1:39" ht="12" customHeight="1">
      <c r="A4" s="704">
        <v>2</v>
      </c>
      <c r="B4" s="646"/>
      <c r="C4" s="711" t="str">
        <f>IF(ISNA(MATCH(A4,spisak!$E$4:$E$151,0)),IF(ISNA(MATCH(A4,plasman!$I$3:$I$68,0)),"bye",INDEX(plasman!$H$3:$H$68,MATCH(A4,plasman!$I$3:$I$68,0))),INDEX(spisak!$B$4:$B$151,MATCH(A4,spisak!$E$4:$E$151,0)))</f>
        <v>bye</v>
      </c>
      <c r="D4" s="711"/>
      <c r="E4" s="711"/>
      <c r="F4" s="711"/>
      <c r="G4" s="712" t="str">
        <f>IF(ISNA(MATCH(C4,spisak!$B$4:$B$151,0)),"",INDEX(spisak!$C$4:$C$151,MATCH(C4,spisak!$B$4:$B$151,0)))</f>
        <v/>
      </c>
      <c r="H4" s="712"/>
      <c r="I4" s="713"/>
      <c r="J4" s="658"/>
      <c r="K4" s="658"/>
      <c r="L4" s="658"/>
      <c r="M4" s="658"/>
      <c r="N4" s="658"/>
      <c r="O4" s="647"/>
      <c r="P4" s="658"/>
      <c r="Q4" s="121"/>
      <c r="R4" s="121"/>
      <c r="S4" s="121"/>
      <c r="T4" s="121"/>
      <c r="U4" s="121"/>
      <c r="V4" s="121"/>
      <c r="W4" s="121"/>
      <c r="X4" s="121"/>
      <c r="Y4" s="188"/>
      <c r="Z4" s="188"/>
      <c r="AA4" s="188"/>
      <c r="AB4" s="188"/>
      <c r="AC4" s="188"/>
      <c r="AD4" s="188"/>
      <c r="AE4" s="188"/>
      <c r="AF4" s="188"/>
      <c r="AG4" s="188"/>
      <c r="AH4" s="188"/>
      <c r="AI4" s="188"/>
      <c r="AJ4" s="362"/>
      <c r="AK4" s="362"/>
      <c r="AL4" s="120"/>
      <c r="AM4" s="32"/>
    </row>
    <row r="5" spans="1:39" ht="12" customHeight="1">
      <c r="A5" s="704"/>
      <c r="B5" s="646"/>
      <c r="C5" s="705">
        <f>IF(ISNA(MATCH(A5,spisak!$E$4:$E$151,0)),IF(ISNA(MATCH(A5,plasman!$I$3:$I$68,0)),"bye",INDEX(plasman!$H$3:$H$68,MATCH(A5,plasman!$I$3:$I$68,0))),INDEX(spisak!$B$4:$B$151,MATCH(A5,spisak!$E$4:$E$151,0)))</f>
        <v>0</v>
      </c>
      <c r="D5" s="705"/>
      <c r="E5" s="705"/>
      <c r="F5" s="705"/>
      <c r="G5" s="706" t="str">
        <f>IF(ISNA(MATCH(C5,spisak!$B$4:$B$151,0)),"",INDEX(spisak!$C$4:$C$151,MATCH(C5,spisak!$B$4:$B$151,0)))</f>
        <v/>
      </c>
      <c r="H5" s="706"/>
      <c r="I5" s="707"/>
      <c r="J5" s="672" t="str">
        <f>IF(ISBLANK(partije!L200),"",partije!L200)</f>
        <v/>
      </c>
      <c r="K5" s="672" t="str">
        <f>IF(ISBLANK(partije!M200),"",partije!M200)</f>
        <v/>
      </c>
      <c r="L5" s="672" t="str">
        <f>IF(ISBLANK(partije!N200),"",partije!N200)</f>
        <v/>
      </c>
      <c r="M5" s="672" t="str">
        <f>IF(ISBLANK(partije!O200),"",partije!O200)</f>
        <v/>
      </c>
      <c r="N5" s="672" t="str">
        <f>IF(ISBLANK(partije!P200),"",partije!P200)</f>
        <v/>
      </c>
      <c r="O5" s="672" t="str">
        <f>IF(ISBLANK(partije!Q200),"",partije!Q200)</f>
        <v/>
      </c>
      <c r="P5" s="674" t="str">
        <f>IF(ISBLANK(partije!R200),"",partije!R200)</f>
        <v/>
      </c>
      <c r="Q5" s="657" t="str">
        <f>partije!$S$216</f>
        <v>bye</v>
      </c>
      <c r="R5" s="658"/>
      <c r="S5" s="658"/>
      <c r="T5" s="658"/>
      <c r="U5" s="658"/>
      <c r="V5" s="647" t="str">
        <f>IF(ISBLANK(partije!J216),"",IF(partije!J216&gt;partije!K216,partije!J216,partije!K216))</f>
        <v/>
      </c>
      <c r="W5" s="658" t="str">
        <f>IF(ISBLANK(partije!J216),"",IF(partije!J216&gt;partije!K216,partije!K216,partije!J216))</f>
        <v/>
      </c>
      <c r="X5" s="121"/>
      <c r="Y5" s="188"/>
      <c r="Z5" s="188"/>
      <c r="AA5" s="188"/>
      <c r="AB5" s="188"/>
      <c r="AC5" s="188"/>
      <c r="AD5" s="188"/>
      <c r="AE5" s="363"/>
      <c r="AF5" s="363"/>
      <c r="AG5" s="363"/>
      <c r="AH5" s="363"/>
      <c r="AI5" s="363"/>
      <c r="AJ5" s="363"/>
      <c r="AK5" s="363"/>
      <c r="AL5" s="120"/>
      <c r="AM5" s="32"/>
    </row>
    <row r="6" spans="1:39" ht="12" customHeight="1">
      <c r="A6" s="704">
        <v>3</v>
      </c>
      <c r="B6" s="646"/>
      <c r="C6" s="705" t="str">
        <f>IF(ISNA(MATCH(A6,spisak!$E$4:$E$151,0)),IF(ISNA(MATCH(A6,plasman!$I$3:$I$68,0)),"bye",INDEX(plasman!$H$3:$H$68,MATCH(A6,plasman!$I$3:$I$68,0))),INDEX(spisak!$B$4:$B$151,MATCH(A6,spisak!$E$4:$E$151,0)))</f>
        <v>bye</v>
      </c>
      <c r="D6" s="705"/>
      <c r="E6" s="705"/>
      <c r="F6" s="705"/>
      <c r="G6" s="706" t="str">
        <f>IF(ISNA(MATCH(C6,spisak!$B$4:$B$151,0)),"",INDEX(spisak!$C$4:$C$151,MATCH(C6,spisak!$B$4:$B$151,0)))</f>
        <v/>
      </c>
      <c r="H6" s="706"/>
      <c r="I6" s="707"/>
      <c r="J6" s="673"/>
      <c r="K6" s="673"/>
      <c r="L6" s="673"/>
      <c r="M6" s="673"/>
      <c r="N6" s="673"/>
      <c r="O6" s="673"/>
      <c r="P6" s="675"/>
      <c r="Q6" s="659"/>
      <c r="R6" s="660"/>
      <c r="S6" s="660"/>
      <c r="T6" s="660"/>
      <c r="U6" s="660"/>
      <c r="V6" s="648"/>
      <c r="W6" s="660"/>
      <c r="X6" s="121"/>
      <c r="Y6" s="121"/>
      <c r="Z6" s="121"/>
      <c r="AA6" s="121"/>
      <c r="AB6" s="121"/>
      <c r="AC6" s="121"/>
      <c r="AD6" s="121"/>
      <c r="AE6" s="363"/>
      <c r="AF6" s="363"/>
      <c r="AG6" s="363"/>
      <c r="AH6" s="363"/>
      <c r="AI6" s="363"/>
      <c r="AJ6" s="363"/>
      <c r="AK6" s="363"/>
      <c r="AL6" s="120"/>
      <c r="AM6" s="32"/>
    </row>
    <row r="7" spans="1:39" ht="12" customHeight="1">
      <c r="A7" s="704"/>
      <c r="B7" s="646"/>
      <c r="C7" s="705">
        <f>IF(ISNA(MATCH(A7,spisak!$E$4:$E$151,0)),IF(ISNA(MATCH(A7,plasman!$I$3:$I$68,0)),"bye",INDEX(plasman!$H$3:$H$68,MATCH(A7,plasman!$I$3:$I$68,0))),INDEX(spisak!$B$4:$B$151,MATCH(A7,spisak!$E$4:$E$151,0)))</f>
        <v>0</v>
      </c>
      <c r="D7" s="705"/>
      <c r="E7" s="705"/>
      <c r="F7" s="705"/>
      <c r="G7" s="706" t="str">
        <f>IF(ISNA(MATCH(C7,spisak!$B$4:$B$151,0)),"",INDEX(spisak!$C$4:$C$151,MATCH(C7,spisak!$B$4:$B$151,0)))</f>
        <v/>
      </c>
      <c r="H7" s="706"/>
      <c r="I7" s="707"/>
      <c r="J7" s="658" t="str">
        <f>partije!S201</f>
        <v>bye</v>
      </c>
      <c r="K7" s="658"/>
      <c r="L7" s="658"/>
      <c r="M7" s="658"/>
      <c r="N7" s="658"/>
      <c r="O7" s="647" t="str">
        <f>IF(ISBLANK(partije!J201),"",IF(partije!J201&gt;partije!K201,partije!J201,partije!K201))</f>
        <v/>
      </c>
      <c r="P7" s="649" t="str">
        <f>IF(ISBLANK(partije!J201),"",IF(partije!J201&gt;partije!K201,partije!K201,partije!J201))</f>
        <v/>
      </c>
      <c r="Q7" s="653" t="str">
        <f>IF(ISBLANK(partije!L216),"",partije!L216)</f>
        <v/>
      </c>
      <c r="R7" s="653" t="str">
        <f>IF(ISBLANK(partije!M216),"",partije!M216)</f>
        <v/>
      </c>
      <c r="S7" s="653" t="str">
        <f>IF(ISBLANK(partije!N216),"",partije!N216)</f>
        <v/>
      </c>
      <c r="T7" s="653" t="str">
        <f>IF(ISBLANK(partije!O216),"",partije!O216)</f>
        <v/>
      </c>
      <c r="U7" s="653" t="str">
        <f>IF(ISBLANK(partije!P216),"",partije!P216)</f>
        <v/>
      </c>
      <c r="V7" s="653" t="str">
        <f>IF(ISBLANK(partije!Q216),"",partije!Q216)</f>
        <v/>
      </c>
      <c r="W7" s="666" t="str">
        <f>IF(ISBLANK(partije!R216),"",partije!R216)</f>
        <v/>
      </c>
      <c r="X7" s="121"/>
      <c r="Y7" s="121"/>
      <c r="Z7" s="121"/>
      <c r="AA7" s="121"/>
      <c r="AB7" s="121"/>
      <c r="AC7" s="121"/>
      <c r="AD7" s="121"/>
      <c r="AE7" s="121"/>
      <c r="AF7" s="121"/>
      <c r="AG7" s="121"/>
      <c r="AH7" s="121"/>
      <c r="AI7" s="121"/>
      <c r="AJ7" s="120"/>
      <c r="AK7" s="120"/>
      <c r="AL7" s="120"/>
      <c r="AM7" s="32"/>
    </row>
    <row r="8" spans="1:39" ht="12" customHeight="1">
      <c r="A8" s="645">
        <v>4</v>
      </c>
      <c r="B8" s="646">
        <v>16</v>
      </c>
      <c r="C8" s="708" t="str">
        <f>IF(ISNA(MATCH(A8,spisak!$E$4:$E$151,0)),IF(ISNA(MATCH(A8,plasman!$I$3:$I$68,0)),"bye",INDEX(plasman!$H$3:$H$68,MATCH(A8,plasman!$I$3:$I$68,0))),INDEX(spisak!$B$4:$B$151,MATCH(A8,spisak!$E$4:$E$151,0)))</f>
        <v>bye</v>
      </c>
      <c r="D8" s="708"/>
      <c r="E8" s="708"/>
      <c r="F8" s="708"/>
      <c r="G8" s="709" t="str">
        <f>IF(ISNA(MATCH(C8,spisak!$B$4:$B$151,0)),"",INDEX(spisak!$C$4:$C$151,MATCH(C8,spisak!$B$4:$B$151,0)))</f>
        <v/>
      </c>
      <c r="H8" s="709"/>
      <c r="I8" s="710"/>
      <c r="J8" s="660"/>
      <c r="K8" s="660"/>
      <c r="L8" s="660"/>
      <c r="M8" s="660"/>
      <c r="N8" s="660"/>
      <c r="O8" s="648"/>
      <c r="P8" s="650"/>
      <c r="Q8" s="653"/>
      <c r="R8" s="653"/>
      <c r="S8" s="653"/>
      <c r="T8" s="653"/>
      <c r="U8" s="653"/>
      <c r="V8" s="653"/>
      <c r="W8" s="667"/>
      <c r="X8" s="121"/>
      <c r="Y8" s="121"/>
      <c r="Z8" s="121"/>
      <c r="AA8" s="121"/>
      <c r="AB8" s="121"/>
      <c r="AC8" s="121"/>
      <c r="AD8" s="121"/>
      <c r="AE8" s="121"/>
      <c r="AF8" s="121"/>
      <c r="AG8" s="180"/>
      <c r="AH8" s="121"/>
      <c r="AI8" s="121"/>
      <c r="AJ8" s="120"/>
      <c r="AK8" s="120"/>
      <c r="AL8" s="120"/>
      <c r="AM8" s="32"/>
    </row>
    <row r="9" spans="1:39" ht="12" customHeight="1">
      <c r="A9" s="645"/>
      <c r="B9" s="646">
        <v>16</v>
      </c>
      <c r="C9" s="656">
        <f>IF(ISNA(MATCH(A9,spisak!$E$4:$E$151,0)),IF(ISNA(MATCH(A9,plasman!$I$3:$I$68,0)),"bye",INDEX(plasman!$H$3:$H$68,MATCH(A9,plasman!$I$3:$I$68,0))),INDEX(spisak!$B$4:$B$151,MATCH(A9,spisak!$E$4:$E$151,0)))</f>
        <v>0</v>
      </c>
      <c r="D9" s="656"/>
      <c r="E9" s="656"/>
      <c r="F9" s="656"/>
      <c r="G9" s="663" t="str">
        <f>IF(ISNA(MATCH(C9,spisak!$B$4:$B$151,0)),"",INDEX(spisak!$C$4:$C$151,MATCH(C9,spisak!$B$4:$B$151,0)))</f>
        <v/>
      </c>
      <c r="H9" s="663"/>
      <c r="I9" s="665"/>
      <c r="J9" s="652" t="str">
        <f>IF(ISBLANK(partije!L201),"",partije!L201)</f>
        <v/>
      </c>
      <c r="K9" s="652" t="str">
        <f>IF(ISBLANK(partije!M201),"",partije!M201)</f>
        <v/>
      </c>
      <c r="L9" s="652" t="str">
        <f>IF(ISBLANK(partije!N201),"",partije!N201)</f>
        <v/>
      </c>
      <c r="M9" s="652" t="str">
        <f>IF(ISBLANK(partije!O201),"",partije!O201)</f>
        <v/>
      </c>
      <c r="N9" s="652" t="str">
        <f>IF(ISBLANK(partije!P201),"",partije!P201)</f>
        <v/>
      </c>
      <c r="O9" s="652" t="str">
        <f>IF(ISBLANK(partije!Q201),"",partije!Q201)</f>
        <v/>
      </c>
      <c r="P9" s="652" t="str">
        <f>IF(ISBLANK(partije!R201),"",partije!R201)</f>
        <v/>
      </c>
      <c r="Q9" s="121"/>
      <c r="R9" s="121"/>
      <c r="S9" s="121"/>
      <c r="T9" s="121"/>
      <c r="U9" s="121"/>
      <c r="V9" s="181"/>
      <c r="W9" s="182"/>
      <c r="X9" s="657" t="str">
        <f>partije!$S$224</f>
        <v>bye</v>
      </c>
      <c r="Y9" s="658"/>
      <c r="Z9" s="658"/>
      <c r="AA9" s="658"/>
      <c r="AB9" s="658"/>
      <c r="AC9" s="647" t="str">
        <f>IF(ISBLANK(partije!J224),"",IF(partije!J224&gt;partije!K224,partije!J224,partije!K224))</f>
        <v/>
      </c>
      <c r="AD9" s="702" t="str">
        <f>IF(ISBLANK(partije!J224),"",IF(partije!J224&gt;partije!K224,partije!K224,partije!J224))</f>
        <v/>
      </c>
      <c r="AE9" s="121"/>
      <c r="AF9" s="121"/>
      <c r="AG9" s="121"/>
      <c r="AH9" s="121"/>
      <c r="AI9" s="121"/>
      <c r="AJ9" s="120"/>
      <c r="AK9" s="120"/>
      <c r="AL9" s="120"/>
      <c r="AM9" s="32"/>
    </row>
    <row r="10" spans="1:39" ht="12" customHeight="1">
      <c r="A10" s="645">
        <v>5</v>
      </c>
      <c r="B10" s="646">
        <v>9</v>
      </c>
      <c r="C10" s="655" t="str">
        <f>IF(ISNA(MATCH(A10,spisak!$E$4:$E$151,0)),IF(ISNA(MATCH(A10,plasman!$I$3:$I$68,0)),"bye",INDEX(plasman!$H$3:$H$68,MATCH(A10,plasman!$I$3:$I$68,0))),INDEX(spisak!$B$4:$B$151,MATCH(A10,spisak!$E$4:$E$151,0)))</f>
        <v>bye</v>
      </c>
      <c r="D10" s="655"/>
      <c r="E10" s="655"/>
      <c r="F10" s="655"/>
      <c r="G10" s="662" t="str">
        <f>IF(ISNA(MATCH(C10,spisak!$B$4:$B$151,0)),"",INDEX(spisak!$C$4:$C$151,MATCH(C10,spisak!$B$4:$B$151,0)))</f>
        <v/>
      </c>
      <c r="H10" s="662"/>
      <c r="I10" s="662"/>
      <c r="J10" s="652"/>
      <c r="K10" s="652"/>
      <c r="L10" s="652"/>
      <c r="M10" s="652"/>
      <c r="N10" s="652"/>
      <c r="O10" s="652"/>
      <c r="P10" s="652"/>
      <c r="Q10" s="121"/>
      <c r="R10" s="121"/>
      <c r="S10" s="121"/>
      <c r="T10" s="121"/>
      <c r="U10" s="121"/>
      <c r="V10" s="181"/>
      <c r="W10" s="182"/>
      <c r="X10" s="659"/>
      <c r="Y10" s="660"/>
      <c r="Z10" s="660"/>
      <c r="AA10" s="660"/>
      <c r="AB10" s="660"/>
      <c r="AC10" s="648"/>
      <c r="AD10" s="703"/>
      <c r="AE10" s="121"/>
      <c r="AF10" s="121"/>
      <c r="AG10" s="121"/>
      <c r="AH10" s="121"/>
      <c r="AI10" s="121"/>
      <c r="AJ10" s="120"/>
      <c r="AK10" s="120"/>
      <c r="AL10" s="120"/>
      <c r="AM10" s="32"/>
    </row>
    <row r="11" spans="1:39" ht="12" customHeight="1">
      <c r="A11" s="645"/>
      <c r="B11" s="646">
        <v>9</v>
      </c>
      <c r="C11" s="656">
        <f>IF(ISNA(MATCH(A11,spisak!$E$4:$E$151,0)),IF(ISNA(MATCH(A11,plasman!$I$3:$I$68,0)),"bye",INDEX(plasman!$H$3:$H$68,MATCH(A11,plasman!$I$3:$I$68,0))),INDEX(spisak!$B$4:$B$151,MATCH(A11,spisak!$E$4:$E$151,0)))</f>
        <v>0</v>
      </c>
      <c r="D11" s="656"/>
      <c r="E11" s="656"/>
      <c r="F11" s="656"/>
      <c r="G11" s="663" t="str">
        <f>IF(ISNA(MATCH(C11,spisak!$B$4:$B$151,0)),"",INDEX(spisak!$C$4:$C$151,MATCH(C11,spisak!$B$4:$B$151,0)))</f>
        <v/>
      </c>
      <c r="H11" s="663"/>
      <c r="I11" s="663"/>
      <c r="J11" s="658" t="str">
        <f>partije!S202</f>
        <v>bye</v>
      </c>
      <c r="K11" s="658"/>
      <c r="L11" s="658"/>
      <c r="M11" s="658"/>
      <c r="N11" s="658"/>
      <c r="O11" s="647" t="str">
        <f>IF(ISBLANK(partije!J202),"",IF(partije!J202&gt;partije!K202,partije!J202,partije!K202))</f>
        <v/>
      </c>
      <c r="P11" s="658" t="str">
        <f>IF(ISBLANK(partije!J202),"",IF(partije!J202&gt;partije!K202,partije!K202,partije!J202))</f>
        <v/>
      </c>
      <c r="Q11" s="121"/>
      <c r="R11" s="121"/>
      <c r="S11" s="121"/>
      <c r="T11" s="121"/>
      <c r="U11" s="121"/>
      <c r="V11" s="181"/>
      <c r="W11" s="182"/>
      <c r="X11" s="653" t="str">
        <f>IF(ISBLANK(partije!L224),"",partije!L224)</f>
        <v/>
      </c>
      <c r="Y11" s="653" t="str">
        <f>IF(ISBLANK(partije!M224),"",partije!M224)</f>
        <v/>
      </c>
      <c r="Z11" s="653" t="str">
        <f>IF(ISBLANK(partije!N224),"",partije!N224)</f>
        <v/>
      </c>
      <c r="AA11" s="653" t="str">
        <f>IF(ISBLANK(partije!O224),"",partije!O224)</f>
        <v/>
      </c>
      <c r="AB11" s="653" t="str">
        <f>IF(ISBLANK(partije!P224),"",partije!P224)</f>
        <v/>
      </c>
      <c r="AC11" s="653" t="str">
        <f>IF(ISBLANK(partije!Q224),"",partije!Q224)</f>
        <v/>
      </c>
      <c r="AD11" s="666" t="str">
        <f>IF(ISBLANK(partije!R224),"",partije!R224)</f>
        <v/>
      </c>
      <c r="AE11" s="121"/>
      <c r="AF11" s="121"/>
      <c r="AG11" s="121"/>
      <c r="AH11" s="121"/>
      <c r="AI11" s="121"/>
      <c r="AJ11" s="120"/>
      <c r="AK11" s="120"/>
      <c r="AL11" s="120"/>
      <c r="AM11" s="32"/>
    </row>
    <row r="12" spans="1:39" ht="12" customHeight="1">
      <c r="A12" s="704">
        <v>6</v>
      </c>
      <c r="B12" s="646"/>
      <c r="C12" s="711" t="str">
        <f>IF(ISNA(MATCH(A12,spisak!$E$4:$E$151,0)),IF(ISNA(MATCH(A12,plasman!$I$3:$I$68,0)),"bye",INDEX(plasman!$H$3:$H$68,MATCH(A12,plasman!$I$3:$I$68,0))),INDEX(spisak!$B$4:$B$151,MATCH(A12,spisak!$E$4:$E$151,0)))</f>
        <v>bye</v>
      </c>
      <c r="D12" s="711"/>
      <c r="E12" s="711"/>
      <c r="F12" s="711"/>
      <c r="G12" s="712" t="str">
        <f>IF(ISNA(MATCH(C12,spisak!$B$4:$B$151,0)),"",INDEX(spisak!$C$4:$C$151,MATCH(C12,spisak!$B$4:$B$151,0)))</f>
        <v/>
      </c>
      <c r="H12" s="712"/>
      <c r="I12" s="713"/>
      <c r="J12" s="660"/>
      <c r="K12" s="660"/>
      <c r="L12" s="660"/>
      <c r="M12" s="660"/>
      <c r="N12" s="660"/>
      <c r="O12" s="648"/>
      <c r="P12" s="660"/>
      <c r="Q12" s="121"/>
      <c r="R12" s="121"/>
      <c r="S12" s="121"/>
      <c r="T12" s="121"/>
      <c r="U12" s="121"/>
      <c r="V12" s="181"/>
      <c r="W12" s="182"/>
      <c r="X12" s="653"/>
      <c r="Y12" s="653"/>
      <c r="Z12" s="653"/>
      <c r="AA12" s="653"/>
      <c r="AB12" s="653"/>
      <c r="AC12" s="653"/>
      <c r="AD12" s="667"/>
      <c r="AE12" s="121"/>
      <c r="AF12" s="121"/>
      <c r="AG12" s="121"/>
      <c r="AH12" s="121"/>
      <c r="AI12" s="121"/>
      <c r="AJ12" s="120"/>
      <c r="AK12" s="120"/>
      <c r="AL12" s="120"/>
      <c r="AM12" s="32"/>
    </row>
    <row r="13" spans="1:39" ht="12" customHeight="1">
      <c r="A13" s="704"/>
      <c r="B13" s="646"/>
      <c r="C13" s="705">
        <f>IF(ISNA(MATCH(A13,spisak!$E$4:$E$151,0)),IF(ISNA(MATCH(A13,plasman!$I$3:$I$68,0)),"bye",INDEX(plasman!$H$3:$H$68,MATCH(A13,plasman!$I$3:$I$68,0))),INDEX(spisak!$B$4:$B$151,MATCH(A13,spisak!$E$4:$E$151,0)))</f>
        <v>0</v>
      </c>
      <c r="D13" s="705"/>
      <c r="E13" s="705"/>
      <c r="F13" s="705"/>
      <c r="G13" s="706" t="str">
        <f>IF(ISNA(MATCH(C13,spisak!$B$4:$B$151,0)),"",INDEX(spisak!$C$4:$C$151,MATCH(C13,spisak!$B$4:$B$151,0)))</f>
        <v/>
      </c>
      <c r="H13" s="706"/>
      <c r="I13" s="707"/>
      <c r="J13" s="652" t="str">
        <f>IF(ISBLANK(partije!L202),"",partije!L202)</f>
        <v/>
      </c>
      <c r="K13" s="652" t="str">
        <f>IF(ISBLANK(partije!M202),"",partije!M202)</f>
        <v/>
      </c>
      <c r="L13" s="652" t="str">
        <f>IF(ISBLANK(partije!N202),"",partije!N202)</f>
        <v/>
      </c>
      <c r="M13" s="652" t="str">
        <f>IF(ISBLANK(partije!O202),"",partije!O202)</f>
        <v/>
      </c>
      <c r="N13" s="652" t="str">
        <f>IF(ISBLANK(partije!P202),"",partije!P202)</f>
        <v/>
      </c>
      <c r="O13" s="652" t="str">
        <f>IF(ISBLANK(partije!Q202),"",partije!Q202)</f>
        <v/>
      </c>
      <c r="P13" s="674" t="str">
        <f>IF(ISBLANK(partije!R202),"",partije!R202)</f>
        <v/>
      </c>
      <c r="Q13" s="657" t="str">
        <f>partije!$S$217</f>
        <v>bye</v>
      </c>
      <c r="R13" s="658"/>
      <c r="S13" s="658"/>
      <c r="T13" s="658"/>
      <c r="U13" s="658"/>
      <c r="V13" s="698" t="str">
        <f>IF(ISBLANK(partije!J217),"",IF(partije!J217&gt;partije!K217,partije!J217,partije!K217))</f>
        <v/>
      </c>
      <c r="W13" s="700" t="str">
        <f>IF(ISBLANK(partije!J217),"",IF(partije!J217&gt;partije!K217,partije!K217,partije!J217))</f>
        <v/>
      </c>
      <c r="X13" s="121"/>
      <c r="Y13" s="121"/>
      <c r="Z13" s="121"/>
      <c r="AA13" s="121"/>
      <c r="AB13" s="121"/>
      <c r="AC13" s="181"/>
      <c r="AD13" s="182"/>
      <c r="AE13" s="121"/>
      <c r="AF13" s="121"/>
      <c r="AG13" s="121"/>
      <c r="AH13" s="121"/>
      <c r="AI13" s="121"/>
      <c r="AJ13" s="120"/>
      <c r="AK13" s="120"/>
      <c r="AL13" s="120"/>
      <c r="AM13" s="32"/>
    </row>
    <row r="14" spans="1:39" ht="12" customHeight="1">
      <c r="A14" s="704">
        <v>7</v>
      </c>
      <c r="B14" s="646"/>
      <c r="C14" s="705" t="str">
        <f>IF(ISNA(MATCH(A14,spisak!$E$4:$E$151,0)),IF(ISNA(MATCH(A14,plasman!$I$3:$I$68,0)),"bye",INDEX(plasman!$H$3:$H$68,MATCH(A14,plasman!$I$3:$I$68,0))),INDEX(spisak!$B$4:$B$151,MATCH(A14,spisak!$E$4:$E$151,0)))</f>
        <v>bye</v>
      </c>
      <c r="D14" s="705"/>
      <c r="E14" s="705"/>
      <c r="F14" s="705"/>
      <c r="G14" s="706" t="str">
        <f>IF(ISNA(MATCH(C14,spisak!$B$4:$B$151,0)),"",INDEX(spisak!$C$4:$C$151,MATCH(C14,spisak!$B$4:$B$151,0)))</f>
        <v/>
      </c>
      <c r="H14" s="706"/>
      <c r="I14" s="707"/>
      <c r="J14" s="673"/>
      <c r="K14" s="673"/>
      <c r="L14" s="673"/>
      <c r="M14" s="673"/>
      <c r="N14" s="673"/>
      <c r="O14" s="673"/>
      <c r="P14" s="675"/>
      <c r="Q14" s="659"/>
      <c r="R14" s="660"/>
      <c r="S14" s="660"/>
      <c r="T14" s="660"/>
      <c r="U14" s="660"/>
      <c r="V14" s="699"/>
      <c r="W14" s="701"/>
      <c r="X14" s="121"/>
      <c r="Y14" s="121"/>
      <c r="Z14" s="121"/>
      <c r="AA14" s="121"/>
      <c r="AB14" s="121"/>
      <c r="AC14" s="181"/>
      <c r="AD14" s="182"/>
      <c r="AE14" s="121"/>
      <c r="AF14" s="121"/>
      <c r="AG14" s="121"/>
      <c r="AH14" s="121"/>
      <c r="AI14" s="121"/>
      <c r="AJ14" s="120"/>
      <c r="AK14" s="120"/>
      <c r="AL14" s="120"/>
      <c r="AM14" s="32"/>
    </row>
    <row r="15" spans="1:39" ht="12" customHeight="1">
      <c r="A15" s="704"/>
      <c r="B15" s="646"/>
      <c r="C15" s="705">
        <f>IF(ISNA(MATCH(A15,spisak!$E$4:$E$151,0)),IF(ISNA(MATCH(A15,plasman!$I$3:$I$68,0)),"bye",INDEX(plasman!$H$3:$H$68,MATCH(A15,plasman!$I$3:$I$68,0))),INDEX(spisak!$B$4:$B$151,MATCH(A15,spisak!$E$4:$E$151,0)))</f>
        <v>0</v>
      </c>
      <c r="D15" s="705"/>
      <c r="E15" s="705"/>
      <c r="F15" s="705"/>
      <c r="G15" s="706" t="str">
        <f>IF(ISNA(MATCH(C15,spisak!$B$4:$B$151,0)),"",INDEX(spisak!$C$4:$C$151,MATCH(C15,spisak!$B$4:$B$151,0)))</f>
        <v/>
      </c>
      <c r="H15" s="706"/>
      <c r="I15" s="707"/>
      <c r="J15" s="658" t="str">
        <f>partije!$S$203</f>
        <v>bye</v>
      </c>
      <c r="K15" s="658"/>
      <c r="L15" s="658"/>
      <c r="M15" s="658"/>
      <c r="N15" s="658"/>
      <c r="O15" s="647" t="str">
        <f>IF(ISBLANK(partije!J203),"",IF(partije!J203&gt;partije!K203,partije!J203,partije!K203))</f>
        <v/>
      </c>
      <c r="P15" s="649" t="str">
        <f>IF(ISBLANK(partije!J203),"",IF(partije!J203&gt;partije!K203,partije!K203,partije!J203))</f>
        <v/>
      </c>
      <c r="Q15" s="653" t="str">
        <f>IF(ISBLANK(partije!L217),"",partije!L217)</f>
        <v/>
      </c>
      <c r="R15" s="653" t="str">
        <f>IF(ISBLANK(partije!M217),"",partije!M217)</f>
        <v/>
      </c>
      <c r="S15" s="653" t="str">
        <f>IF(ISBLANK(partije!N217),"",partije!N217)</f>
        <v/>
      </c>
      <c r="T15" s="653" t="str">
        <f>IF(ISBLANK(partije!O217),"",partije!O217)</f>
        <v/>
      </c>
      <c r="U15" s="653" t="str">
        <f>IF(ISBLANK(partije!P217),"",partije!P217)</f>
        <v/>
      </c>
      <c r="V15" s="653" t="str">
        <f>IF(ISBLANK(partije!Q217),"",partije!Q217)</f>
        <v/>
      </c>
      <c r="W15" s="653" t="str">
        <f>IF(ISBLANK(partije!R217),"",partije!R217)</f>
        <v/>
      </c>
      <c r="X15" s="121"/>
      <c r="Y15" s="121"/>
      <c r="Z15" s="121"/>
      <c r="AA15" s="121"/>
      <c r="AB15" s="121"/>
      <c r="AC15" s="181"/>
      <c r="AD15" s="182"/>
      <c r="AE15" s="121"/>
      <c r="AF15" s="121"/>
      <c r="AG15" s="121"/>
      <c r="AH15" s="121"/>
      <c r="AI15" s="121"/>
      <c r="AJ15" s="120"/>
      <c r="AK15" s="120"/>
      <c r="AL15" s="120"/>
      <c r="AM15" s="32"/>
    </row>
    <row r="16" spans="1:39" ht="12" customHeight="1">
      <c r="A16" s="645">
        <v>8</v>
      </c>
      <c r="B16" s="646">
        <v>8</v>
      </c>
      <c r="C16" s="708" t="str">
        <f>IF(ISNA(MATCH(A16,spisak!$E$4:$E$151,0)),IF(ISNA(MATCH(A16,plasman!$I$3:$I$68,0)),"bye",INDEX(plasman!$H$3:$H$68,MATCH(A16,plasman!$I$3:$I$68,0))),INDEX(spisak!$B$4:$B$151,MATCH(A16,spisak!$E$4:$E$151,0)))</f>
        <v>bye</v>
      </c>
      <c r="D16" s="708"/>
      <c r="E16" s="708"/>
      <c r="F16" s="708"/>
      <c r="G16" s="709" t="str">
        <f>IF(ISNA(MATCH(C16,spisak!$B$4:$B$151,0)),"",INDEX(spisak!$C$4:$C$151,MATCH(C16,spisak!$B$4:$B$151,0)))</f>
        <v/>
      </c>
      <c r="H16" s="709"/>
      <c r="I16" s="710"/>
      <c r="J16" s="660"/>
      <c r="K16" s="660"/>
      <c r="L16" s="660"/>
      <c r="M16" s="660"/>
      <c r="N16" s="660"/>
      <c r="O16" s="648"/>
      <c r="P16" s="650"/>
      <c r="Q16" s="653"/>
      <c r="R16" s="653"/>
      <c r="S16" s="653"/>
      <c r="T16" s="653"/>
      <c r="U16" s="653"/>
      <c r="V16" s="653"/>
      <c r="W16" s="653"/>
      <c r="X16" s="121"/>
      <c r="Y16" s="121"/>
      <c r="Z16" s="121"/>
      <c r="AA16" s="121"/>
      <c r="AB16" s="121"/>
      <c r="AC16" s="181"/>
      <c r="AD16" s="182"/>
      <c r="AE16" s="121"/>
      <c r="AF16" s="121"/>
      <c r="AG16" s="121"/>
      <c r="AH16" s="121"/>
      <c r="AI16" s="121"/>
      <c r="AJ16" s="120"/>
      <c r="AK16" s="120"/>
      <c r="AL16" s="120"/>
      <c r="AM16" s="32"/>
    </row>
    <row r="17" spans="1:39" ht="12" customHeight="1">
      <c r="A17" s="645"/>
      <c r="B17" s="646">
        <v>8</v>
      </c>
      <c r="C17" s="656">
        <f>IF(ISNA(MATCH(A17,spisak!$E$4:$E$151,0)),IF(ISNA(MATCH(A17,plasman!$I$3:$I$68,0)),"bye",INDEX(plasman!$H$3:$H$68,MATCH(A17,plasman!$I$3:$I$68,0))),INDEX(spisak!$B$4:$B$151,MATCH(A17,spisak!$E$4:$E$151,0)))</f>
        <v>0</v>
      </c>
      <c r="D17" s="656"/>
      <c r="E17" s="656"/>
      <c r="F17" s="656"/>
      <c r="G17" s="663" t="str">
        <f>IF(ISNA(MATCH(C17,spisak!$B$4:$B$151,0)),"",INDEX(spisak!$C$4:$C$151,MATCH(C17,spisak!$B$4:$B$151,0)))</f>
        <v/>
      </c>
      <c r="H17" s="663"/>
      <c r="I17" s="665"/>
      <c r="J17" s="652" t="str">
        <f>IF(ISBLANK(partije!L203),"",partije!L203)</f>
        <v/>
      </c>
      <c r="K17" s="652" t="str">
        <f>IF(ISBLANK(partije!M203),"",partije!M203)</f>
        <v/>
      </c>
      <c r="L17" s="652" t="str">
        <f>IF(ISBLANK(partije!N203),"",partije!N203)</f>
        <v/>
      </c>
      <c r="M17" s="652" t="str">
        <f>IF(ISBLANK(partije!O203),"",partije!O203)</f>
        <v/>
      </c>
      <c r="N17" s="652" t="str">
        <f>IF(ISBLANK(partije!P203),"",partije!P203)</f>
        <v/>
      </c>
      <c r="O17" s="652" t="str">
        <f>IF(ISBLANK(partije!Q203),"",partije!Q203)</f>
        <v/>
      </c>
      <c r="P17" s="652" t="str">
        <f>IF(ISBLANK(partije!R203),"",partije!R203)</f>
        <v/>
      </c>
      <c r="Q17" s="121"/>
      <c r="R17" s="121"/>
      <c r="S17" s="121"/>
      <c r="T17" s="121"/>
      <c r="U17" s="121"/>
      <c r="V17" s="181"/>
      <c r="W17" s="127"/>
      <c r="X17" s="121"/>
      <c r="Y17" s="121"/>
      <c r="Z17" s="121"/>
      <c r="AA17" s="121"/>
      <c r="AB17" s="121"/>
      <c r="AC17" s="181"/>
      <c r="AD17" s="182"/>
      <c r="AE17" s="121"/>
      <c r="AF17" s="121"/>
      <c r="AG17" s="121"/>
      <c r="AH17" s="121"/>
      <c r="AI17" s="121"/>
      <c r="AJ17" s="120"/>
      <c r="AK17" s="120"/>
      <c r="AL17" s="120"/>
      <c r="AM17" s="32"/>
    </row>
    <row r="18" spans="1:39" ht="12" customHeight="1">
      <c r="A18" s="645">
        <v>9</v>
      </c>
      <c r="B18" s="646">
        <v>5</v>
      </c>
      <c r="C18" s="655" t="str">
        <f>IF(ISNA(MATCH(A18,spisak!$E$4:$E$151,0)),IF(ISNA(MATCH(A18,plasman!$I$3:$I$68,0)),"bye",INDEX(plasman!$H$3:$H$68,MATCH(A18,plasman!$I$3:$I$68,0))),INDEX(spisak!$B$4:$B$151,MATCH(A18,spisak!$E$4:$E$151,0)))</f>
        <v>bye</v>
      </c>
      <c r="D18" s="655"/>
      <c r="E18" s="655"/>
      <c r="F18" s="655"/>
      <c r="G18" s="662" t="str">
        <f>IF(ISNA(MATCH(C18,spisak!$B$4:$B$151,0)),"",INDEX(spisak!$C$4:$C$151,MATCH(C18,spisak!$B$4:$B$151,0)))</f>
        <v/>
      </c>
      <c r="H18" s="662"/>
      <c r="I18" s="662"/>
      <c r="J18" s="652"/>
      <c r="K18" s="652"/>
      <c r="L18" s="652"/>
      <c r="M18" s="652"/>
      <c r="N18" s="652"/>
      <c r="O18" s="652"/>
      <c r="P18" s="652"/>
      <c r="Q18" s="121"/>
      <c r="R18" s="121"/>
      <c r="S18" s="121"/>
      <c r="T18" s="121"/>
      <c r="U18" s="121"/>
      <c r="V18" s="181"/>
      <c r="W18" s="127"/>
      <c r="X18" s="121"/>
      <c r="Y18" s="121"/>
      <c r="Z18" s="121"/>
      <c r="AA18" s="121"/>
      <c r="AB18" s="121"/>
      <c r="AC18" s="181"/>
      <c r="AD18" s="182"/>
      <c r="AE18" s="657" t="str">
        <f>partije!$S$228</f>
        <v>bye</v>
      </c>
      <c r="AF18" s="658"/>
      <c r="AG18" s="658"/>
      <c r="AH18" s="658"/>
      <c r="AI18" s="658"/>
      <c r="AJ18" s="679" t="str">
        <f>IF(ISBLANK(partije!J228),"",IF(partije!J228&gt;partije!K228,partije!J228,partije!K228))</f>
        <v/>
      </c>
      <c r="AK18" s="697" t="str">
        <f>IF(ISBLANK(partije!J228),"",IF(partije!J228&gt;partije!K228,partije!K228,partije!J228))</f>
        <v/>
      </c>
      <c r="AL18" s="120"/>
      <c r="AM18" s="32"/>
    </row>
    <row r="19" spans="1:39" ht="12" customHeight="1">
      <c r="A19" s="645"/>
      <c r="B19" s="646">
        <v>5</v>
      </c>
      <c r="C19" s="656">
        <f>IF(ISNA(MATCH(A19,spisak!$E$4:$E$151,0)),IF(ISNA(MATCH(A19,plasman!$I$3:$I$68,0)),"bye",INDEX(plasman!$H$3:$H$68,MATCH(A19,plasman!$I$3:$I$68,0))),INDEX(spisak!$B$4:$B$151,MATCH(A19,spisak!$E$4:$E$151,0)))</f>
        <v>0</v>
      </c>
      <c r="D19" s="656"/>
      <c r="E19" s="656"/>
      <c r="F19" s="656"/>
      <c r="G19" s="663" t="str">
        <f>IF(ISNA(MATCH(C19,spisak!$B$4:$B$151,0)),"",INDEX(spisak!$C$4:$C$151,MATCH(C19,spisak!$B$4:$B$151,0)))</f>
        <v/>
      </c>
      <c r="H19" s="663"/>
      <c r="I19" s="663"/>
      <c r="J19" s="658" t="str">
        <f>partije!$S$204</f>
        <v>bye</v>
      </c>
      <c r="K19" s="658"/>
      <c r="L19" s="658"/>
      <c r="M19" s="658"/>
      <c r="N19" s="658"/>
      <c r="O19" s="647" t="str">
        <f>IF(ISBLANK(partije!J204),"",IF(partije!J204&gt;partije!K204,partije!J204,partije!K204))</f>
        <v/>
      </c>
      <c r="P19" s="658" t="str">
        <f>IF(ISBLANK(partije!J204),"",IF(partije!J204&gt;partije!K204,partije!K204,partije!J204))</f>
        <v/>
      </c>
      <c r="Q19" s="121"/>
      <c r="R19" s="121"/>
      <c r="S19" s="121"/>
      <c r="T19" s="121"/>
      <c r="U19" s="121"/>
      <c r="V19" s="181"/>
      <c r="W19" s="127"/>
      <c r="X19" s="121"/>
      <c r="Y19" s="121"/>
      <c r="Z19" s="121"/>
      <c r="AA19" s="121"/>
      <c r="AB19" s="121"/>
      <c r="AC19" s="181"/>
      <c r="AD19" s="182"/>
      <c r="AE19" s="659"/>
      <c r="AF19" s="660"/>
      <c r="AG19" s="660"/>
      <c r="AH19" s="660"/>
      <c r="AI19" s="660"/>
      <c r="AJ19" s="680"/>
      <c r="AK19" s="695"/>
      <c r="AL19" s="120"/>
      <c r="AM19" s="32"/>
    </row>
    <row r="20" spans="1:39" ht="12" customHeight="1">
      <c r="A20" s="704">
        <v>10</v>
      </c>
      <c r="B20" s="646"/>
      <c r="C20" s="711" t="str">
        <f>IF(ISNA(MATCH(A20,spisak!$E$4:$E$151,0)),IF(ISNA(MATCH(A20,plasman!$I$3:$I$68,0)),"bye",INDEX(plasman!$H$3:$H$68,MATCH(A20,plasman!$I$3:$I$68,0))),INDEX(spisak!$B$4:$B$151,MATCH(A20,spisak!$E$4:$E$151,0)))</f>
        <v>bye</v>
      </c>
      <c r="D20" s="711"/>
      <c r="E20" s="711"/>
      <c r="F20" s="711"/>
      <c r="G20" s="712" t="str">
        <f>IF(ISNA(MATCH(C20,spisak!$B$4:$B$151,0)),"",INDEX(spisak!$C$4:$C$151,MATCH(C20,spisak!$B$4:$B$151,0)))</f>
        <v/>
      </c>
      <c r="H20" s="712"/>
      <c r="I20" s="713"/>
      <c r="J20" s="660"/>
      <c r="K20" s="660"/>
      <c r="L20" s="660"/>
      <c r="M20" s="660"/>
      <c r="N20" s="660"/>
      <c r="O20" s="648"/>
      <c r="P20" s="660"/>
      <c r="Q20" s="121"/>
      <c r="R20" s="121"/>
      <c r="S20" s="121"/>
      <c r="T20" s="121"/>
      <c r="U20" s="121"/>
      <c r="V20" s="181"/>
      <c r="W20" s="127"/>
      <c r="X20" s="121"/>
      <c r="Y20" s="121"/>
      <c r="Z20" s="121"/>
      <c r="AA20" s="121"/>
      <c r="AB20" s="121"/>
      <c r="AC20" s="181"/>
      <c r="AD20" s="182"/>
      <c r="AE20" s="653" t="str">
        <f>IF(ISBLANK(partije!L228),"",partije!L228)</f>
        <v/>
      </c>
      <c r="AF20" s="653" t="str">
        <f>IF(ISBLANK(partije!M228),"",partije!M228)</f>
        <v/>
      </c>
      <c r="AG20" s="653" t="str">
        <f>IF(ISBLANK(partije!N228),"",partije!N228)</f>
        <v/>
      </c>
      <c r="AH20" s="653" t="str">
        <f>IF(ISBLANK(partije!O228),"",partije!O228)</f>
        <v/>
      </c>
      <c r="AI20" s="653" t="str">
        <f>IF(ISBLANK(partije!P228),"",partije!P228)</f>
        <v/>
      </c>
      <c r="AJ20" s="653" t="str">
        <f>IF(ISBLANK(partije!Q228),"",partije!Q228)</f>
        <v/>
      </c>
      <c r="AK20" s="666" t="str">
        <f>IF(ISBLANK(partije!R228),"",partije!R228)</f>
        <v/>
      </c>
      <c r="AL20" s="120"/>
      <c r="AM20" s="32"/>
    </row>
    <row r="21" spans="1:39" ht="12" customHeight="1">
      <c r="A21" s="704"/>
      <c r="B21" s="646"/>
      <c r="C21" s="705">
        <f>IF(ISNA(MATCH(A21,spisak!$E$4:$E$151,0)),IF(ISNA(MATCH(A21,plasman!$I$3:$I$68,0)),"bye",INDEX(plasman!$H$3:$H$68,MATCH(A21,plasman!$I$3:$I$68,0))),INDEX(spisak!$B$4:$B$151,MATCH(A21,spisak!$E$4:$E$151,0)))</f>
        <v>0</v>
      </c>
      <c r="D21" s="705"/>
      <c r="E21" s="705"/>
      <c r="F21" s="705"/>
      <c r="G21" s="706" t="str">
        <f>IF(ISNA(MATCH(C21,spisak!$B$4:$B$151,0)),"",INDEX(spisak!$C$4:$C$151,MATCH(C21,spisak!$B$4:$B$151,0)))</f>
        <v/>
      </c>
      <c r="H21" s="706"/>
      <c r="I21" s="707"/>
      <c r="J21" s="652" t="str">
        <f>IF(ISBLANK(partije!L204),"",partije!L204)</f>
        <v/>
      </c>
      <c r="K21" s="652" t="str">
        <f>IF(ISBLANK(partije!M204),"",partije!M204)</f>
        <v/>
      </c>
      <c r="L21" s="652" t="str">
        <f>IF(ISBLANK(partije!N204),"",partije!N204)</f>
        <v/>
      </c>
      <c r="M21" s="652" t="str">
        <f>IF(ISBLANK(partije!O204),"",partije!O204)</f>
        <v/>
      </c>
      <c r="N21" s="652" t="str">
        <f>IF(ISBLANK(partije!P204),"",partije!P204)</f>
        <v/>
      </c>
      <c r="O21" s="652" t="str">
        <f>IF(ISBLANK(partije!Q204),"",partije!Q204)</f>
        <v/>
      </c>
      <c r="P21" s="674" t="str">
        <f>IF(ISBLANK(partije!R204),"",partije!R204)</f>
        <v/>
      </c>
      <c r="Q21" s="657" t="str">
        <f>partije!$S$218</f>
        <v>bye</v>
      </c>
      <c r="R21" s="658"/>
      <c r="S21" s="658"/>
      <c r="T21" s="658"/>
      <c r="U21" s="658"/>
      <c r="V21" s="647" t="str">
        <f>IF(ISBLANK(partije!J218),"",IF(partije!J218&gt;partije!K218,partije!J218,partije!K218))</f>
        <v/>
      </c>
      <c r="W21" s="658" t="str">
        <f>IF(ISBLANK(partije!J218),"",IF(partije!J218&gt;partije!K218,partije!K218,partije!J218))</f>
        <v/>
      </c>
      <c r="X21" s="121"/>
      <c r="Y21" s="121"/>
      <c r="Z21" s="121"/>
      <c r="AA21" s="121"/>
      <c r="AB21" s="121"/>
      <c r="AC21" s="181"/>
      <c r="AD21" s="182"/>
      <c r="AE21" s="653"/>
      <c r="AF21" s="653"/>
      <c r="AG21" s="653"/>
      <c r="AH21" s="653"/>
      <c r="AI21" s="653"/>
      <c r="AJ21" s="653"/>
      <c r="AK21" s="667"/>
      <c r="AL21" s="120"/>
      <c r="AM21" s="32"/>
    </row>
    <row r="22" spans="1:39" ht="12" customHeight="1">
      <c r="A22" s="704">
        <v>11</v>
      </c>
      <c r="B22" s="646"/>
      <c r="C22" s="705" t="str">
        <f>IF(ISNA(MATCH(A22,spisak!$E$4:$E$151,0)),IF(ISNA(MATCH(A22,plasman!$I$3:$I$68,0)),"bye",INDEX(plasman!$H$3:$H$68,MATCH(A22,plasman!$I$3:$I$68,0))),INDEX(spisak!$B$4:$B$151,MATCH(A22,spisak!$E$4:$E$151,0)))</f>
        <v>bye</v>
      </c>
      <c r="D22" s="705"/>
      <c r="E22" s="705"/>
      <c r="F22" s="705"/>
      <c r="G22" s="706" t="str">
        <f>IF(ISNA(MATCH(C22,spisak!$B$4:$B$151,0)),"",INDEX(spisak!$C$4:$C$151,MATCH(C22,spisak!$B$4:$B$151,0)))</f>
        <v/>
      </c>
      <c r="H22" s="706"/>
      <c r="I22" s="707"/>
      <c r="J22" s="673"/>
      <c r="K22" s="673"/>
      <c r="L22" s="673"/>
      <c r="M22" s="673"/>
      <c r="N22" s="673"/>
      <c r="O22" s="673"/>
      <c r="P22" s="675"/>
      <c r="Q22" s="659"/>
      <c r="R22" s="660"/>
      <c r="S22" s="660"/>
      <c r="T22" s="660"/>
      <c r="U22" s="660"/>
      <c r="V22" s="648"/>
      <c r="W22" s="660"/>
      <c r="X22" s="121"/>
      <c r="Y22" s="121"/>
      <c r="Z22" s="121"/>
      <c r="AA22" s="121"/>
      <c r="AB22" s="121"/>
      <c r="AC22" s="181"/>
      <c r="AD22" s="182"/>
      <c r="AE22" s="121"/>
      <c r="AF22" s="121"/>
      <c r="AG22" s="121"/>
      <c r="AH22" s="121"/>
      <c r="AI22" s="121"/>
      <c r="AJ22" s="120"/>
      <c r="AK22" s="122"/>
      <c r="AL22" s="120"/>
      <c r="AM22" s="32"/>
    </row>
    <row r="23" spans="1:39" ht="12" customHeight="1">
      <c r="A23" s="704"/>
      <c r="B23" s="646"/>
      <c r="C23" s="705">
        <f>IF(ISNA(MATCH(A23,spisak!$E$4:$E$151,0)),IF(ISNA(MATCH(A23,plasman!$I$3:$I$68,0)),"bye",INDEX(plasman!$H$3:$H$68,MATCH(A23,plasman!$I$3:$I$68,0))),INDEX(spisak!$B$4:$B$151,MATCH(A23,spisak!$E$4:$E$151,0)))</f>
        <v>0</v>
      </c>
      <c r="D23" s="705"/>
      <c r="E23" s="705"/>
      <c r="F23" s="705"/>
      <c r="G23" s="706" t="str">
        <f>IF(ISNA(MATCH(C23,spisak!$B$4:$B$151,0)),"",INDEX(spisak!$C$4:$C$151,MATCH(C23,spisak!$B$4:$B$151,0)))</f>
        <v/>
      </c>
      <c r="H23" s="706"/>
      <c r="I23" s="707"/>
      <c r="J23" s="658" t="str">
        <f>partije!$S$205</f>
        <v>bye</v>
      </c>
      <c r="K23" s="658"/>
      <c r="L23" s="658"/>
      <c r="M23" s="658"/>
      <c r="N23" s="658"/>
      <c r="O23" s="647" t="str">
        <f>IF(ISBLANK(partije!J205),"",IF(partije!J205&gt;partije!K205,partije!J205,partije!K205))</f>
        <v/>
      </c>
      <c r="P23" s="649" t="str">
        <f>IF(ISBLANK(partije!J205),"",IF(partije!J205&gt;partije!K205,partije!K205,partije!J205))</f>
        <v/>
      </c>
      <c r="Q23" s="653" t="str">
        <f>IF(ISBLANK(partije!L218),"",partije!L218)</f>
        <v/>
      </c>
      <c r="R23" s="653" t="str">
        <f>IF(ISBLANK(partije!M218),"",partije!M218)</f>
        <v/>
      </c>
      <c r="S23" s="653" t="str">
        <f>IF(ISBLANK(partije!N218),"",partije!N218)</f>
        <v/>
      </c>
      <c r="T23" s="653" t="str">
        <f>IF(ISBLANK(partije!O218),"",partije!O218)</f>
        <v/>
      </c>
      <c r="U23" s="653" t="str">
        <f>IF(ISBLANK(partije!P218),"",partije!P218)</f>
        <v/>
      </c>
      <c r="V23" s="653" t="str">
        <f>IF(ISBLANK(partije!Q218),"",partije!Q218)</f>
        <v/>
      </c>
      <c r="W23" s="666" t="str">
        <f>IF(ISBLANK(partije!X218),"",partije!X218)</f>
        <v/>
      </c>
      <c r="X23" s="123"/>
      <c r="Y23" s="121"/>
      <c r="Z23" s="121"/>
      <c r="AA23" s="121"/>
      <c r="AB23" s="121"/>
      <c r="AC23" s="181"/>
      <c r="AD23" s="182"/>
      <c r="AE23" s="121"/>
      <c r="AF23" s="121"/>
      <c r="AG23" s="121"/>
      <c r="AH23" s="121"/>
      <c r="AI23" s="121"/>
      <c r="AJ23" s="120"/>
      <c r="AK23" s="122"/>
      <c r="AL23" s="120"/>
      <c r="AM23" s="32"/>
    </row>
    <row r="24" spans="1:39" ht="12" customHeight="1">
      <c r="A24" s="645">
        <v>12</v>
      </c>
      <c r="B24" s="646">
        <v>12</v>
      </c>
      <c r="C24" s="708" t="str">
        <f>IF(ISNA(MATCH(A24,spisak!$E$4:$E$151,0)),IF(ISNA(MATCH(A24,plasman!$I$3:$I$68,0)),"bye",INDEX(plasman!$H$3:$H$68,MATCH(A24,plasman!$I$3:$I$68,0))),INDEX(spisak!$B$4:$B$151,MATCH(A24,spisak!$E$4:$E$151,0)))</f>
        <v>bye</v>
      </c>
      <c r="D24" s="708"/>
      <c r="E24" s="708"/>
      <c r="F24" s="708"/>
      <c r="G24" s="709" t="str">
        <f>IF(ISNA(MATCH(C24,spisak!$B$4:$B$151,0)),"",INDEX(spisak!$C$4:$C$151,MATCH(C24,spisak!$B$4:$B$151,0)))</f>
        <v/>
      </c>
      <c r="H24" s="709"/>
      <c r="I24" s="710"/>
      <c r="J24" s="660"/>
      <c r="K24" s="660"/>
      <c r="L24" s="660"/>
      <c r="M24" s="660"/>
      <c r="N24" s="660"/>
      <c r="O24" s="648"/>
      <c r="P24" s="650"/>
      <c r="Q24" s="653"/>
      <c r="R24" s="653"/>
      <c r="S24" s="653"/>
      <c r="T24" s="653"/>
      <c r="U24" s="653"/>
      <c r="V24" s="653"/>
      <c r="W24" s="667"/>
      <c r="X24" s="123"/>
      <c r="Y24" s="121"/>
      <c r="Z24" s="121"/>
      <c r="AA24" s="121"/>
      <c r="AB24" s="121"/>
      <c r="AC24" s="181"/>
      <c r="AD24" s="182"/>
      <c r="AE24" s="121"/>
      <c r="AF24" s="121"/>
      <c r="AG24" s="121"/>
      <c r="AH24" s="121"/>
      <c r="AI24" s="121"/>
      <c r="AJ24" s="120"/>
      <c r="AK24" s="122"/>
      <c r="AL24" s="120"/>
      <c r="AM24" s="32"/>
    </row>
    <row r="25" spans="1:39" ht="12" customHeight="1">
      <c r="A25" s="645"/>
      <c r="B25" s="646">
        <v>12</v>
      </c>
      <c r="C25" s="656">
        <f>IF(ISNA(MATCH(A25,spisak!$E$4:$E$151,0)),IF(ISNA(MATCH(A25,plasman!$I$3:$I$68,0)),"bye",INDEX(plasman!$H$3:$H$68,MATCH(A25,plasman!$I$3:$I$68,0))),INDEX(spisak!$B$4:$B$151,MATCH(A25,spisak!$E$4:$E$151,0)))</f>
        <v>0</v>
      </c>
      <c r="D25" s="656"/>
      <c r="E25" s="656"/>
      <c r="F25" s="656"/>
      <c r="G25" s="663" t="str">
        <f>IF(ISNA(MATCH(C25,spisak!$B$4:$B$151,0)),"",INDEX(spisak!$C$4:$C$151,MATCH(C25,spisak!$B$4:$B$151,0)))</f>
        <v/>
      </c>
      <c r="H25" s="663"/>
      <c r="I25" s="665"/>
      <c r="J25" s="652" t="str">
        <f>IF(ISBLANK(partije!L205),"",partije!L205)</f>
        <v/>
      </c>
      <c r="K25" s="652" t="str">
        <f>IF(ISBLANK(partije!M205),"",partije!M205)</f>
        <v/>
      </c>
      <c r="L25" s="652" t="str">
        <f>IF(ISBLANK(partije!N205),"",partije!N205)</f>
        <v/>
      </c>
      <c r="M25" s="652" t="str">
        <f>IF(ISBLANK(partije!O205),"",partije!O205)</f>
        <v/>
      </c>
      <c r="N25" s="652" t="str">
        <f>IF(ISBLANK(partije!P205),"",partije!P205)</f>
        <v/>
      </c>
      <c r="O25" s="652" t="str">
        <f>IF(ISBLANK(partije!Q205),"",partije!Q205)</f>
        <v/>
      </c>
      <c r="P25" s="652" t="str">
        <f>IF(ISBLANK(partije!R205),"",partije!R205)</f>
        <v/>
      </c>
      <c r="Q25" s="121"/>
      <c r="R25" s="121"/>
      <c r="S25" s="121"/>
      <c r="T25" s="121"/>
      <c r="U25" s="121"/>
      <c r="V25" s="181"/>
      <c r="W25" s="182"/>
      <c r="X25" s="657" t="str">
        <f>partije!$S$225</f>
        <v>bye</v>
      </c>
      <c r="Y25" s="658"/>
      <c r="Z25" s="658"/>
      <c r="AA25" s="658"/>
      <c r="AB25" s="658"/>
      <c r="AC25" s="647" t="str">
        <f>IF(ISBLANK(partije!J225),"",IF(partije!J225&gt;partije!K225,partije!J225,partije!K225))</f>
        <v/>
      </c>
      <c r="AD25" s="649" t="str">
        <f>IF(ISBLANK(partije!J225),"",IF(partije!J225&gt;partije!K225,partije!K225,partije!J225))</f>
        <v/>
      </c>
      <c r="AE25" s="121"/>
      <c r="AF25" s="121"/>
      <c r="AG25" s="121"/>
      <c r="AH25" s="121"/>
      <c r="AI25" s="121"/>
      <c r="AJ25" s="120"/>
      <c r="AK25" s="122"/>
      <c r="AL25" s="120"/>
      <c r="AM25" s="32"/>
    </row>
    <row r="26" spans="1:39" ht="12" customHeight="1">
      <c r="A26" s="645">
        <v>13</v>
      </c>
      <c r="B26" s="646">
        <v>13</v>
      </c>
      <c r="C26" s="655" t="str">
        <f>IF(ISNA(MATCH(A26,spisak!$E$4:$E$151,0)),IF(ISNA(MATCH(A26,plasman!$I$3:$I$68,0)),"bye",INDEX(plasman!$H$3:$H$68,MATCH(A26,plasman!$I$3:$I$68,0))),INDEX(spisak!$B$4:$B$151,MATCH(A26,spisak!$E$4:$E$151,0)))</f>
        <v>bye</v>
      </c>
      <c r="D26" s="655"/>
      <c r="E26" s="655"/>
      <c r="F26" s="655"/>
      <c r="G26" s="662" t="str">
        <f>IF(ISNA(MATCH(C26,spisak!$B$4:$B$151,0)),"",INDEX(spisak!$C$4:$C$151,MATCH(C26,spisak!$B$4:$B$151,0)))</f>
        <v/>
      </c>
      <c r="H26" s="662"/>
      <c r="I26" s="662"/>
      <c r="J26" s="652"/>
      <c r="K26" s="652"/>
      <c r="L26" s="652"/>
      <c r="M26" s="652"/>
      <c r="N26" s="652"/>
      <c r="O26" s="652"/>
      <c r="P26" s="652"/>
      <c r="Q26" s="121"/>
      <c r="R26" s="121"/>
      <c r="S26" s="121"/>
      <c r="T26" s="121"/>
      <c r="U26" s="121"/>
      <c r="V26" s="181"/>
      <c r="W26" s="182"/>
      <c r="X26" s="659"/>
      <c r="Y26" s="660"/>
      <c r="Z26" s="660"/>
      <c r="AA26" s="660"/>
      <c r="AB26" s="660"/>
      <c r="AC26" s="648"/>
      <c r="AD26" s="650"/>
      <c r="AE26" s="121"/>
      <c r="AF26" s="121"/>
      <c r="AG26" s="121"/>
      <c r="AH26" s="121"/>
      <c r="AI26" s="121"/>
      <c r="AJ26" s="120"/>
      <c r="AK26" s="122"/>
      <c r="AL26" s="120"/>
      <c r="AM26" s="32"/>
    </row>
    <row r="27" spans="1:39" ht="12" customHeight="1">
      <c r="A27" s="645"/>
      <c r="B27" s="646">
        <v>13</v>
      </c>
      <c r="C27" s="656">
        <f>IF(ISNA(MATCH(A27,spisak!$E$4:$E$151,0)),IF(ISNA(MATCH(A27,plasman!$I$3:$I$68,0)),"bye",INDEX(plasman!$H$3:$H$68,MATCH(A27,plasman!$I$3:$I$68,0))),INDEX(spisak!$B$4:$B$151,MATCH(A27,spisak!$E$4:$E$151,0)))</f>
        <v>0</v>
      </c>
      <c r="D27" s="656"/>
      <c r="E27" s="656"/>
      <c r="F27" s="656"/>
      <c r="G27" s="663" t="str">
        <f>IF(ISNA(MATCH(C27,spisak!$B$4:$B$151,0)),"",INDEX(spisak!$C$4:$C$151,MATCH(C27,spisak!$B$4:$B$151,0)))</f>
        <v/>
      </c>
      <c r="H27" s="663"/>
      <c r="I27" s="663"/>
      <c r="J27" s="658" t="str">
        <f>partije!$S$206</f>
        <v>bye</v>
      </c>
      <c r="K27" s="658"/>
      <c r="L27" s="658"/>
      <c r="M27" s="658"/>
      <c r="N27" s="658"/>
      <c r="O27" s="647" t="str">
        <f>IF(ISBLANK(partije!J206),"",IF(partije!J206&gt;partije!K206,partije!J206,partije!K206))</f>
        <v/>
      </c>
      <c r="P27" s="658" t="str">
        <f>IF(ISBLANK(partije!J206),"",IF(partije!J206&gt;partije!K206,partije!K206,partije!J206))</f>
        <v/>
      </c>
      <c r="Q27" s="121"/>
      <c r="R27" s="121"/>
      <c r="S27" s="121"/>
      <c r="T27" s="121"/>
      <c r="U27" s="121"/>
      <c r="V27" s="181"/>
      <c r="W27" s="182"/>
      <c r="X27" s="653" t="str">
        <f>IF(ISBLANK(partije!L225),"",partije!L225)</f>
        <v/>
      </c>
      <c r="Y27" s="653" t="str">
        <f>IF(ISBLANK(partije!M225),"",partije!M225)</f>
        <v/>
      </c>
      <c r="Z27" s="653" t="str">
        <f>IF(ISBLANK(partije!N225),"",partije!N225)</f>
        <v/>
      </c>
      <c r="AA27" s="653" t="str">
        <f>IF(ISBLANK(partije!O225),"",partije!O225)</f>
        <v/>
      </c>
      <c r="AB27" s="653" t="str">
        <f>IF(ISBLANK(partije!P225),"",partije!P225)</f>
        <v/>
      </c>
      <c r="AC27" s="653" t="str">
        <f>IF(ISBLANK(partije!Q225),"",partije!Q225)</f>
        <v/>
      </c>
      <c r="AD27" s="653" t="str">
        <f>IF(ISBLANK(partije!R225),"",partije!R225)</f>
        <v/>
      </c>
      <c r="AE27" s="121"/>
      <c r="AF27" s="121"/>
      <c r="AG27" s="121"/>
      <c r="AH27" s="121"/>
      <c r="AI27" s="121"/>
      <c r="AJ27" s="120"/>
      <c r="AK27" s="122"/>
      <c r="AL27" s="120"/>
      <c r="AM27" s="32"/>
    </row>
    <row r="28" spans="1:39" ht="12" customHeight="1">
      <c r="A28" s="704">
        <v>14</v>
      </c>
      <c r="B28" s="646"/>
      <c r="C28" s="711" t="str">
        <f>IF(ISNA(MATCH(A28,spisak!$E$4:$E$151,0)),IF(ISNA(MATCH(A28,plasman!$I$3:$I$68,0)),"bye",INDEX(plasman!$H$3:$H$68,MATCH(A28,plasman!$I$3:$I$68,0))),INDEX(spisak!$B$4:$B$151,MATCH(A28,spisak!$E$4:$E$151,0)))</f>
        <v>bye</v>
      </c>
      <c r="D28" s="711"/>
      <c r="E28" s="711"/>
      <c r="F28" s="711"/>
      <c r="G28" s="712" t="str">
        <f>IF(ISNA(MATCH(C28,spisak!$B$4:$B$151,0)),"",INDEX(spisak!$C$4:$C$151,MATCH(C28,spisak!$B$4:$B$151,0)))</f>
        <v/>
      </c>
      <c r="H28" s="712"/>
      <c r="I28" s="713"/>
      <c r="J28" s="660"/>
      <c r="K28" s="660"/>
      <c r="L28" s="660"/>
      <c r="M28" s="660"/>
      <c r="N28" s="660"/>
      <c r="O28" s="648"/>
      <c r="P28" s="660"/>
      <c r="Q28" s="121"/>
      <c r="R28" s="121"/>
      <c r="S28" s="121"/>
      <c r="T28" s="121"/>
      <c r="U28" s="121"/>
      <c r="V28" s="181"/>
      <c r="W28" s="182"/>
      <c r="X28" s="653"/>
      <c r="Y28" s="653"/>
      <c r="Z28" s="653"/>
      <c r="AA28" s="653"/>
      <c r="AB28" s="653"/>
      <c r="AC28" s="653"/>
      <c r="AD28" s="653"/>
      <c r="AE28" s="121"/>
      <c r="AF28" s="121"/>
      <c r="AG28" s="121"/>
      <c r="AH28" s="121"/>
      <c r="AI28" s="121"/>
      <c r="AJ28" s="120"/>
      <c r="AK28" s="122"/>
      <c r="AL28" s="120"/>
      <c r="AM28" s="33"/>
    </row>
    <row r="29" spans="1:39" ht="12" customHeight="1">
      <c r="A29" s="704"/>
      <c r="B29" s="646"/>
      <c r="C29" s="705">
        <f>IF(ISNA(MATCH(A29,spisak!$E$4:$E$151,0)),IF(ISNA(MATCH(A29,plasman!$I$3:$I$68,0)),"bye",INDEX(plasman!$H$3:$H$68,MATCH(A29,plasman!$I$3:$I$68,0))),INDEX(spisak!$B$4:$B$151,MATCH(A29,spisak!$E$4:$E$151,0)))</f>
        <v>0</v>
      </c>
      <c r="D29" s="705"/>
      <c r="E29" s="705"/>
      <c r="F29" s="705"/>
      <c r="G29" s="706" t="str">
        <f>IF(ISNA(MATCH(C29,spisak!$B$4:$B$151,0)),"",INDEX(spisak!$C$4:$C$151,MATCH(C29,spisak!$B$4:$B$151,0)))</f>
        <v/>
      </c>
      <c r="H29" s="706"/>
      <c r="I29" s="707"/>
      <c r="J29" s="672" t="str">
        <f>IF(ISBLANK(partije!L206),"",partije!L206)</f>
        <v/>
      </c>
      <c r="K29" s="672" t="str">
        <f>IF(ISBLANK(partije!M206),"",partije!M206)</f>
        <v/>
      </c>
      <c r="L29" s="672" t="str">
        <f>IF(ISBLANK(partije!N206),"",partije!N206)</f>
        <v/>
      </c>
      <c r="M29" s="672" t="str">
        <f>IF(ISBLANK(partije!O206),"",partije!O206)</f>
        <v/>
      </c>
      <c r="N29" s="672" t="str">
        <f>IF(ISBLANK(partije!P206),"",partije!P206)</f>
        <v/>
      </c>
      <c r="O29" s="672" t="str">
        <f>IF(ISBLANK(partije!Q206),"",partije!Q206)</f>
        <v/>
      </c>
      <c r="P29" s="674" t="str">
        <f>IF(ISBLANK(partije!R206),"",partije!R206)</f>
        <v/>
      </c>
      <c r="Q29" s="657" t="str">
        <f>partije!$S$219</f>
        <v>bye</v>
      </c>
      <c r="R29" s="658"/>
      <c r="S29" s="658"/>
      <c r="T29" s="658"/>
      <c r="U29" s="658"/>
      <c r="V29" s="647" t="str">
        <f>IF(ISBLANK(partije!J219),"",IF(partije!J219&gt;partije!K219,partije!J219,partije!K219))</f>
        <v/>
      </c>
      <c r="W29" s="649" t="str">
        <f>IF(ISBLANK(partije!J219),"",IF(partije!J219&gt;partije!K219,partije!K219,partije!J219))</f>
        <v/>
      </c>
      <c r="X29" s="121"/>
      <c r="Y29" s="121"/>
      <c r="Z29" s="121"/>
      <c r="AA29" s="121"/>
      <c r="AB29" s="121"/>
      <c r="AC29" s="181"/>
      <c r="AD29" s="127"/>
      <c r="AE29" s="121"/>
      <c r="AF29" s="121"/>
      <c r="AG29" s="121"/>
      <c r="AH29" s="121"/>
      <c r="AI29" s="121"/>
      <c r="AJ29" s="120"/>
      <c r="AK29" s="122"/>
      <c r="AL29" s="120"/>
      <c r="AM29" s="33"/>
    </row>
    <row r="30" spans="1:39" ht="12" customHeight="1">
      <c r="A30" s="704">
        <v>15</v>
      </c>
      <c r="B30" s="646"/>
      <c r="C30" s="705" t="str">
        <f>IF(ISNA(MATCH(A30,spisak!$E$4:$E$151,0)),IF(ISNA(MATCH(A30,plasman!$I$3:$I$68,0)),"bye",INDEX(plasman!$H$3:$H$68,MATCH(A30,plasman!$I$3:$I$68,0))),INDEX(spisak!$B$4:$B$151,MATCH(A30,spisak!$E$4:$E$151,0)))</f>
        <v>bye</v>
      </c>
      <c r="D30" s="705"/>
      <c r="E30" s="705"/>
      <c r="F30" s="705"/>
      <c r="G30" s="706" t="str">
        <f>IF(ISNA(MATCH(C30,spisak!$B$4:$B$151,0)),"",INDEX(spisak!$C$4:$C$151,MATCH(C30,spisak!$B$4:$B$151,0)))</f>
        <v/>
      </c>
      <c r="H30" s="706"/>
      <c r="I30" s="707"/>
      <c r="J30" s="673"/>
      <c r="K30" s="673"/>
      <c r="L30" s="673"/>
      <c r="M30" s="673"/>
      <c r="N30" s="673"/>
      <c r="O30" s="673"/>
      <c r="P30" s="675"/>
      <c r="Q30" s="659"/>
      <c r="R30" s="660"/>
      <c r="S30" s="660"/>
      <c r="T30" s="660"/>
      <c r="U30" s="660"/>
      <c r="V30" s="648"/>
      <c r="W30" s="650"/>
      <c r="X30" s="121"/>
      <c r="Y30" s="121"/>
      <c r="Z30" s="121"/>
      <c r="AA30" s="121"/>
      <c r="AB30" s="121"/>
      <c r="AC30" s="181"/>
      <c r="AD30" s="127"/>
      <c r="AE30" s="121"/>
      <c r="AF30" s="121"/>
      <c r="AG30" s="121"/>
      <c r="AH30" s="121"/>
      <c r="AI30" s="121"/>
      <c r="AJ30" s="120"/>
      <c r="AK30" s="122"/>
      <c r="AL30" s="120"/>
      <c r="AM30" s="33"/>
    </row>
    <row r="31" spans="1:39" ht="12" customHeight="1">
      <c r="A31" s="704"/>
      <c r="B31" s="646"/>
      <c r="C31" s="705">
        <f>IF(ISNA(MATCH(A31,spisak!$E$4:$E$151,0)),IF(ISNA(MATCH(A31,plasman!$I$3:$I$68,0)),"bye",INDEX(plasman!$H$3:$H$68,MATCH(A31,plasman!$I$3:$I$68,0))),INDEX(spisak!$B$4:$B$151,MATCH(A31,spisak!$E$4:$E$151,0)))</f>
        <v>0</v>
      </c>
      <c r="D31" s="705"/>
      <c r="E31" s="705"/>
      <c r="F31" s="705"/>
      <c r="G31" s="706" t="str">
        <f>IF(ISNA(MATCH(C31,spisak!$B$4:$B$151,0)),"",INDEX(spisak!$C$4:$C$151,MATCH(C31,spisak!$B$4:$B$151,0)))</f>
        <v/>
      </c>
      <c r="H31" s="706"/>
      <c r="I31" s="707"/>
      <c r="J31" s="658" t="str">
        <f>partije!$S$207</f>
        <v>bye</v>
      </c>
      <c r="K31" s="658"/>
      <c r="L31" s="658"/>
      <c r="M31" s="658"/>
      <c r="N31" s="658"/>
      <c r="O31" s="647" t="str">
        <f>IF(ISBLANK(partije!J207),"",IF(partije!J207&gt;partije!K207,partije!J207,partije!K207))</f>
        <v/>
      </c>
      <c r="P31" s="649" t="str">
        <f>IF(ISBLANK(partije!J207),"",IF(partije!J207&gt;partije!K207,partije!K207,partije!J207))</f>
        <v/>
      </c>
      <c r="Q31" s="653" t="str">
        <f>IF(ISBLANK(partije!L219),"",partije!L219)</f>
        <v/>
      </c>
      <c r="R31" s="653" t="str">
        <f>IF(ISBLANK(partije!M219),"",partije!M219)</f>
        <v/>
      </c>
      <c r="S31" s="653" t="str">
        <f>IF(ISBLANK(partije!N219),"",partije!N219)</f>
        <v/>
      </c>
      <c r="T31" s="653" t="str">
        <f>IF(ISBLANK(partije!O219),"",partije!O219)</f>
        <v/>
      </c>
      <c r="U31" s="653" t="str">
        <f>IF(ISBLANK(partije!P219),"",partije!P219)</f>
        <v/>
      </c>
      <c r="V31" s="653" t="str">
        <f>IF(ISBLANK(partije!Q219),"",partije!Q219)</f>
        <v/>
      </c>
      <c r="W31" s="653" t="str">
        <f>IF(ISBLANK(partije!R219),"",partije!R219)</f>
        <v/>
      </c>
      <c r="X31" s="121"/>
      <c r="Y31" s="121"/>
      <c r="Z31" s="121"/>
      <c r="AA31" s="121"/>
      <c r="AB31" s="121"/>
      <c r="AC31" s="181"/>
      <c r="AD31" s="127"/>
      <c r="AE31" s="121"/>
      <c r="AF31" s="121"/>
      <c r="AG31" s="121"/>
      <c r="AH31" s="121"/>
      <c r="AI31" s="121"/>
      <c r="AJ31" s="120"/>
      <c r="AK31" s="122"/>
      <c r="AL31" s="120"/>
      <c r="AM31" s="33"/>
    </row>
    <row r="32" spans="1:39" ht="12" customHeight="1">
      <c r="A32" s="645">
        <v>16</v>
      </c>
      <c r="B32" s="646">
        <v>4</v>
      </c>
      <c r="C32" s="708" t="str">
        <f>IF(ISNA(MATCH(A32,spisak!$E$4:$E$151,0)),IF(ISNA(MATCH(A32,plasman!$I$3:$I$68,0)),"bye",INDEX(plasman!$H$3:$H$68,MATCH(A32,plasman!$I$3:$I$68,0))),INDEX(spisak!$B$4:$B$151,MATCH(A32,spisak!$E$4:$E$151,0)))</f>
        <v>bye</v>
      </c>
      <c r="D32" s="708"/>
      <c r="E32" s="708"/>
      <c r="F32" s="708"/>
      <c r="G32" s="709" t="str">
        <f>IF(ISNA(MATCH(C32,spisak!$B$4:$B$151,0)),"",INDEX(spisak!$C$4:$C$151,MATCH(C32,spisak!$B$4:$B$151,0)))</f>
        <v/>
      </c>
      <c r="H32" s="709"/>
      <c r="I32" s="710"/>
      <c r="J32" s="660"/>
      <c r="K32" s="660"/>
      <c r="L32" s="660"/>
      <c r="M32" s="660"/>
      <c r="N32" s="660"/>
      <c r="O32" s="648"/>
      <c r="P32" s="650"/>
      <c r="Q32" s="653"/>
      <c r="R32" s="653"/>
      <c r="S32" s="653"/>
      <c r="T32" s="653"/>
      <c r="U32" s="653"/>
      <c r="V32" s="653"/>
      <c r="W32" s="653"/>
      <c r="X32" s="121"/>
      <c r="Y32" s="121"/>
      <c r="Z32" s="121"/>
      <c r="AA32" s="121"/>
      <c r="AB32" s="121"/>
      <c r="AC32" s="181"/>
      <c r="AD32" s="127"/>
      <c r="AE32" s="121"/>
      <c r="AF32" s="121"/>
      <c r="AG32" s="121"/>
      <c r="AH32" s="121"/>
      <c r="AI32" s="121"/>
      <c r="AJ32" s="120"/>
      <c r="AK32" s="122"/>
      <c r="AL32" s="120"/>
      <c r="AM32" s="33"/>
    </row>
    <row r="33" spans="1:39" ht="12" customHeight="1">
      <c r="A33" s="645"/>
      <c r="B33" s="646">
        <v>4</v>
      </c>
      <c r="C33" s="656">
        <f>IF(ISNA(MATCH(A33,spisak!$E$4:$E$151,0)),IF(ISNA(MATCH(A33,plasman!$I$3:$I$68,0)),"bye",INDEX(plasman!$H$3:$H$68,MATCH(A33,plasman!$I$3:$I$68,0))),INDEX(spisak!$B$4:$B$151,MATCH(A33,spisak!$E$4:$E$151,0)))</f>
        <v>0</v>
      </c>
      <c r="D33" s="656"/>
      <c r="E33" s="656"/>
      <c r="F33" s="656"/>
      <c r="G33" s="663" t="str">
        <f>IF(ISNA(MATCH(C33,spisak!$B$4:$B$151,0)),"",INDEX(spisak!$C$4:$C$151,MATCH(C33,spisak!$B$4:$B$151,0)))</f>
        <v/>
      </c>
      <c r="H33" s="663"/>
      <c r="I33" s="665"/>
      <c r="J33" s="652" t="str">
        <f>IF(ISBLANK(partije!L207),"",partije!L207)</f>
        <v/>
      </c>
      <c r="K33" s="652" t="str">
        <f>IF(ISBLANK(partije!M207),"",partije!M207)</f>
        <v/>
      </c>
      <c r="L33" s="652" t="str">
        <f>IF(ISBLANK(partije!N207),"",partije!N207)</f>
        <v/>
      </c>
      <c r="M33" s="652" t="str">
        <f>IF(ISBLANK(partije!O207),"",partije!O207)</f>
        <v/>
      </c>
      <c r="N33" s="652" t="str">
        <f>IF(ISBLANK(partije!P207),"",partije!P207)</f>
        <v/>
      </c>
      <c r="O33" s="652" t="str">
        <f>IF(ISBLANK(partije!Q207),"",partije!Q207)</f>
        <v/>
      </c>
      <c r="P33" s="652" t="str">
        <f>IF(ISBLANK(partije!R207),"",partije!R207)</f>
        <v/>
      </c>
      <c r="Q33" s="121"/>
      <c r="R33" s="121"/>
      <c r="S33" s="121"/>
      <c r="T33" s="121"/>
      <c r="U33" s="121"/>
      <c r="V33" s="181"/>
      <c r="W33" s="127"/>
      <c r="X33" s="121"/>
      <c r="Y33" s="121"/>
      <c r="Z33" s="121"/>
      <c r="AA33" s="121"/>
      <c r="AB33" s="121"/>
      <c r="AC33" s="181"/>
      <c r="AD33" s="127"/>
      <c r="AE33" s="121"/>
      <c r="AF33" s="121"/>
      <c r="AG33" s="121"/>
      <c r="AH33" s="121"/>
      <c r="AI33" s="121"/>
      <c r="AJ33" s="120"/>
      <c r="AK33" s="122"/>
      <c r="AL33" s="120"/>
      <c r="AM33" s="33"/>
    </row>
    <row r="34" spans="1:39" ht="12" customHeight="1">
      <c r="A34" s="645">
        <v>17</v>
      </c>
      <c r="B34" s="646">
        <v>3</v>
      </c>
      <c r="C34" s="655" t="str">
        <f>IF(ISNA(MATCH(A34,spisak!$E$4:$E$151,0)),IF(ISNA(MATCH(A34,plasman!$I$3:$I$68,0)),"bye",INDEX(plasman!$H$3:$H$68,MATCH(A34,plasman!$I$3:$I$68,0))),INDEX(spisak!$B$4:$B$151,MATCH(A34,spisak!$E$4:$E$151,0)))</f>
        <v>bye</v>
      </c>
      <c r="D34" s="655"/>
      <c r="E34" s="655"/>
      <c r="F34" s="655"/>
      <c r="G34" s="662" t="str">
        <f>IF(ISNA(MATCH(C34,spisak!$B$4:$B$151,0)),"",INDEX(spisak!$C$4:$C$151,MATCH(C34,spisak!$B$4:$B$151,0)))</f>
        <v/>
      </c>
      <c r="H34" s="662"/>
      <c r="I34" s="662"/>
      <c r="J34" s="652"/>
      <c r="K34" s="652"/>
      <c r="L34" s="652"/>
      <c r="M34" s="652"/>
      <c r="N34" s="652"/>
      <c r="O34" s="652"/>
      <c r="P34" s="652"/>
      <c r="Q34" s="121"/>
      <c r="R34" s="121"/>
      <c r="S34" s="121"/>
      <c r="T34" s="121"/>
      <c r="U34" s="121"/>
      <c r="V34" s="181"/>
      <c r="W34" s="127"/>
      <c r="X34" s="121"/>
      <c r="Y34" s="121"/>
      <c r="Z34" s="121"/>
      <c r="AA34" s="121"/>
      <c r="AB34" s="121"/>
      <c r="AC34" s="181"/>
      <c r="AD34" s="127"/>
      <c r="AE34" s="690" t="str">
        <f>partije!$S$230</f>
        <v>bye</v>
      </c>
      <c r="AF34" s="691"/>
      <c r="AG34" s="691"/>
      <c r="AH34" s="691"/>
      <c r="AI34" s="691"/>
      <c r="AJ34" s="696" t="str">
        <f>IF(ISBLANK(partije!J230),"",IF(partije!J230&gt;partije!K230,partije!J230,partije!K230))</f>
        <v/>
      </c>
      <c r="AK34" s="694" t="str">
        <f>IF(ISBLANK(partije!$J$230),"",IF(partije!$J$230&gt;partije!$K$230,partije!$K$230,partije!$J$230))</f>
        <v/>
      </c>
      <c r="AL34" s="178"/>
      <c r="AM34" s="33"/>
    </row>
    <row r="35" spans="1:39" ht="12" customHeight="1">
      <c r="A35" s="645"/>
      <c r="B35" s="646">
        <v>3</v>
      </c>
      <c r="C35" s="656">
        <f>IF(ISNA(MATCH(A35,spisak!$E$4:$E$151,0)),IF(ISNA(MATCH(A35,plasman!$I$3:$I$68,0)),"bye",INDEX(plasman!$H$3:$H$68,MATCH(A35,plasman!$I$3:$I$68,0))),INDEX(spisak!$B$4:$B$151,MATCH(A35,spisak!$E$4:$E$151,0)))</f>
        <v>0</v>
      </c>
      <c r="D35" s="656"/>
      <c r="E35" s="656"/>
      <c r="F35" s="656"/>
      <c r="G35" s="663" t="str">
        <f>IF(ISNA(MATCH(C35,spisak!$B$4:$B$151,0)),"",INDEX(spisak!$C$4:$C$151,MATCH(C35,spisak!$B$4:$B$151,0)))</f>
        <v/>
      </c>
      <c r="H35" s="663"/>
      <c r="I35" s="663"/>
      <c r="J35" s="658" t="str">
        <f>partije!$S$208</f>
        <v>bye</v>
      </c>
      <c r="K35" s="658"/>
      <c r="L35" s="658"/>
      <c r="M35" s="658"/>
      <c r="N35" s="658"/>
      <c r="O35" s="647" t="str">
        <f>IF(ISBLANK(partije!J208),"",IF(partije!J208&gt;partije!K208,partije!J208,partije!K208))</f>
        <v/>
      </c>
      <c r="P35" s="658" t="str">
        <f>IF(ISBLANK(partije!J208),"",IF(partije!J208&gt;partije!K208,partije!K208,partije!J208))</f>
        <v/>
      </c>
      <c r="Q35" s="121"/>
      <c r="R35" s="121"/>
      <c r="S35" s="121"/>
      <c r="T35" s="121"/>
      <c r="U35" s="121"/>
      <c r="V35" s="181"/>
      <c r="W35" s="127"/>
      <c r="X35" s="121"/>
      <c r="Y35" s="121"/>
      <c r="Z35" s="121"/>
      <c r="AA35" s="121"/>
      <c r="AB35" s="121"/>
      <c r="AC35" s="181"/>
      <c r="AD35" s="127"/>
      <c r="AE35" s="692"/>
      <c r="AF35" s="693"/>
      <c r="AG35" s="693"/>
      <c r="AH35" s="693"/>
      <c r="AI35" s="693"/>
      <c r="AJ35" s="680"/>
      <c r="AK35" s="695"/>
      <c r="AL35" s="179"/>
      <c r="AM35" s="33"/>
    </row>
    <row r="36" spans="1:39" ht="12" customHeight="1">
      <c r="A36" s="704">
        <v>18</v>
      </c>
      <c r="B36" s="646"/>
      <c r="C36" s="711" t="str">
        <f>IF(ISNA(MATCH(A36,spisak!$E$4:$E$151,0)),IF(ISNA(MATCH(A36,plasman!$I$3:$I$68,0)),"bye",INDEX(plasman!$H$3:$H$68,MATCH(A36,plasman!$I$3:$I$68,0))),INDEX(spisak!$B$4:$B$151,MATCH(A36,spisak!$E$4:$E$151,0)))</f>
        <v>bye</v>
      </c>
      <c r="D36" s="711"/>
      <c r="E36" s="711"/>
      <c r="F36" s="711"/>
      <c r="G36" s="712" t="str">
        <f>IF(ISNA(MATCH(C36,spisak!$B$4:$B$151,0)),"",INDEX(spisak!$C$4:$C$151,MATCH(C36,spisak!$B$4:$B$151,0)))</f>
        <v/>
      </c>
      <c r="H36" s="712"/>
      <c r="I36" s="713"/>
      <c r="J36" s="660"/>
      <c r="K36" s="660"/>
      <c r="L36" s="660"/>
      <c r="M36" s="660"/>
      <c r="N36" s="660"/>
      <c r="O36" s="648"/>
      <c r="P36" s="660"/>
      <c r="Q36" s="121"/>
      <c r="R36" s="121"/>
      <c r="S36" s="121"/>
      <c r="T36" s="121"/>
      <c r="U36" s="121"/>
      <c r="V36" s="181"/>
      <c r="W36" s="127"/>
      <c r="X36" s="121"/>
      <c r="Y36" s="121"/>
      <c r="Z36" s="121"/>
      <c r="AA36" s="121"/>
      <c r="AB36" s="121"/>
      <c r="AC36" s="181"/>
      <c r="AD36" s="127"/>
      <c r="AE36" s="689" t="str">
        <f>IF(ISBLANK(partije!L230),"",partije!L230)</f>
        <v/>
      </c>
      <c r="AF36" s="689" t="str">
        <f>IF(ISBLANK(partije!M230),"",partije!M230)</f>
        <v/>
      </c>
      <c r="AG36" s="689" t="str">
        <f>IF(ISBLANK(partije!N230),"",partije!N230)</f>
        <v/>
      </c>
      <c r="AH36" s="689" t="str">
        <f>IF(ISBLANK(partije!O230),"",partije!O230)</f>
        <v/>
      </c>
      <c r="AI36" s="689" t="str">
        <f>IF(ISBLANK(partije!P230),"",partije!P230)</f>
        <v/>
      </c>
      <c r="AJ36" s="689" t="str">
        <f>IF(ISBLANK(partije!Q230),"",partije!Q230)</f>
        <v/>
      </c>
      <c r="AK36" s="666" t="str">
        <f>IF(ISBLANK(partije!R230),"",partije!R230)</f>
        <v/>
      </c>
      <c r="AL36" s="124"/>
      <c r="AM36" s="33"/>
    </row>
    <row r="37" spans="1:39" ht="12" customHeight="1">
      <c r="A37" s="704"/>
      <c r="B37" s="646"/>
      <c r="C37" s="705">
        <f>IF(ISNA(MATCH(A37,spisak!$E$4:$E$151,0)),IF(ISNA(MATCH(A37,plasman!$I$3:$I$68,0)),"bye",INDEX(plasman!$H$3:$H$68,MATCH(A37,plasman!$I$3:$I$68,0))),INDEX(spisak!$B$4:$B$151,MATCH(A37,spisak!$E$4:$E$151,0)))</f>
        <v>0</v>
      </c>
      <c r="D37" s="705"/>
      <c r="E37" s="705"/>
      <c r="F37" s="705"/>
      <c r="G37" s="706" t="str">
        <f>IF(ISNA(MATCH(C37,spisak!$B$4:$B$151,0)),"",INDEX(spisak!$C$4:$C$151,MATCH(C37,spisak!$B$4:$B$151,0)))</f>
        <v/>
      </c>
      <c r="H37" s="706"/>
      <c r="I37" s="707"/>
      <c r="J37" s="672" t="str">
        <f>IF(ISBLANK(partije!L208),"",partije!L208)</f>
        <v/>
      </c>
      <c r="K37" s="672" t="str">
        <f>IF(ISBLANK(partije!M208),"",partije!M208)</f>
        <v/>
      </c>
      <c r="L37" s="672" t="str">
        <f>IF(ISBLANK(partije!N208),"",partije!N208)</f>
        <v/>
      </c>
      <c r="M37" s="672" t="str">
        <f>IF(ISBLANK(partije!O208),"",partije!O208)</f>
        <v/>
      </c>
      <c r="N37" s="672" t="str">
        <f>IF(ISBLANK(partije!P208),"",partije!P208)</f>
        <v/>
      </c>
      <c r="O37" s="672" t="str">
        <f>IF(ISBLANK(partije!Q208),"",partije!Q208)</f>
        <v/>
      </c>
      <c r="P37" s="674" t="str">
        <f>IF(ISBLANK(partije!R208),"",partije!R208)</f>
        <v/>
      </c>
      <c r="Q37" s="657" t="str">
        <f>partije!$S$220</f>
        <v>bye</v>
      </c>
      <c r="R37" s="658"/>
      <c r="S37" s="658"/>
      <c r="T37" s="658"/>
      <c r="U37" s="658"/>
      <c r="V37" s="647" t="str">
        <f>IF(ISBLANK(partije!J220),"",IF(partije!J220&gt;partije!K220,partije!J220,partije!K220))</f>
        <v/>
      </c>
      <c r="W37" s="658" t="str">
        <f>IF(ISBLANK(partije!J220),"",IF(partije!J220&gt;partije!K220,partije!K220,partije!J220))</f>
        <v/>
      </c>
      <c r="X37" s="121"/>
      <c r="Y37" s="121"/>
      <c r="Z37" s="121"/>
      <c r="AA37" s="121"/>
      <c r="AB37" s="121"/>
      <c r="AC37" s="181"/>
      <c r="AD37" s="127"/>
      <c r="AE37" s="653"/>
      <c r="AF37" s="653"/>
      <c r="AG37" s="653"/>
      <c r="AH37" s="653"/>
      <c r="AI37" s="653"/>
      <c r="AJ37" s="653"/>
      <c r="AK37" s="667"/>
      <c r="AL37" s="120"/>
      <c r="AM37" s="33"/>
    </row>
    <row r="38" spans="1:39" ht="12" customHeight="1">
      <c r="A38" s="704">
        <v>19</v>
      </c>
      <c r="B38" s="646"/>
      <c r="C38" s="705" t="str">
        <f>IF(ISNA(MATCH(A38,spisak!$E$4:$E$151,0)),IF(ISNA(MATCH(A38,plasman!$I$3:$I$68,0)),"bye",INDEX(plasman!$H$3:$H$68,MATCH(A38,plasman!$I$3:$I$68,0))),INDEX(spisak!$B$4:$B$151,MATCH(A38,spisak!$E$4:$E$151,0)))</f>
        <v>bye</v>
      </c>
      <c r="D38" s="705"/>
      <c r="E38" s="705"/>
      <c r="F38" s="705"/>
      <c r="G38" s="706" t="str">
        <f>IF(ISNA(MATCH(C38,spisak!$B$4:$B$151,0)),"",INDEX(spisak!$C$4:$C$151,MATCH(C38,spisak!$B$4:$B$151,0)))</f>
        <v/>
      </c>
      <c r="H38" s="706"/>
      <c r="I38" s="707"/>
      <c r="J38" s="673"/>
      <c r="K38" s="673"/>
      <c r="L38" s="673"/>
      <c r="M38" s="673"/>
      <c r="N38" s="673"/>
      <c r="O38" s="673"/>
      <c r="P38" s="675"/>
      <c r="Q38" s="659"/>
      <c r="R38" s="660"/>
      <c r="S38" s="660"/>
      <c r="T38" s="660"/>
      <c r="U38" s="660"/>
      <c r="V38" s="648"/>
      <c r="W38" s="660"/>
      <c r="X38" s="121"/>
      <c r="Y38" s="121"/>
      <c r="Z38" s="121"/>
      <c r="AA38" s="121"/>
      <c r="AB38" s="121"/>
      <c r="AC38" s="181"/>
      <c r="AD38" s="127"/>
      <c r="AE38" s="121"/>
      <c r="AF38" s="121"/>
      <c r="AG38" s="121"/>
      <c r="AH38" s="121"/>
      <c r="AI38" s="121"/>
      <c r="AJ38" s="120"/>
      <c r="AK38" s="122"/>
      <c r="AL38" s="120"/>
      <c r="AM38" s="33"/>
    </row>
    <row r="39" spans="1:39" ht="12" customHeight="1">
      <c r="A39" s="704"/>
      <c r="B39" s="646"/>
      <c r="C39" s="705">
        <f>IF(ISNA(MATCH(A39,spisak!$E$4:$E$151,0)),IF(ISNA(MATCH(A39,plasman!$I$3:$I$68,0)),"bye",INDEX(plasman!$H$3:$H$68,MATCH(A39,plasman!$I$3:$I$68,0))),INDEX(spisak!$B$4:$B$151,MATCH(A39,spisak!$E$4:$E$151,0)))</f>
        <v>0</v>
      </c>
      <c r="D39" s="705"/>
      <c r="E39" s="705"/>
      <c r="F39" s="705"/>
      <c r="G39" s="706" t="str">
        <f>IF(ISNA(MATCH(C39,spisak!$B$4:$B$151,0)),"",INDEX(spisak!$C$4:$C$151,MATCH(C39,spisak!$B$4:$B$151,0)))</f>
        <v/>
      </c>
      <c r="H39" s="706"/>
      <c r="I39" s="707"/>
      <c r="J39" s="658" t="str">
        <f>partije!$S$209</f>
        <v>bye</v>
      </c>
      <c r="K39" s="658"/>
      <c r="L39" s="658"/>
      <c r="M39" s="658"/>
      <c r="N39" s="658"/>
      <c r="O39" s="647" t="str">
        <f>IF(ISBLANK(partije!J209),"",IF(partije!J209&gt;partije!K209,partije!J209,partije!K209))</f>
        <v/>
      </c>
      <c r="P39" s="649" t="str">
        <f>IF(ISBLANK(partije!J209),"",IF(partije!J209&gt;partije!K209,partije!K209,partije!J209))</f>
        <v/>
      </c>
      <c r="Q39" s="653" t="str">
        <f>IF(ISBLANK(partije!L220),"",partije!L220)</f>
        <v/>
      </c>
      <c r="R39" s="653" t="str">
        <f>IF(ISBLANK(partije!M220),"",partije!M220)</f>
        <v/>
      </c>
      <c r="S39" s="653" t="str">
        <f>IF(ISBLANK(partije!N220),"",partije!N220)</f>
        <v/>
      </c>
      <c r="T39" s="653" t="str">
        <f>IF(ISBLANK(partije!O220),"",partije!O220)</f>
        <v/>
      </c>
      <c r="U39" s="653" t="str">
        <f>IF(ISBLANK(partije!P220),"",partije!P220)</f>
        <v/>
      </c>
      <c r="V39" s="653" t="str">
        <f>IF(ISBLANK(partije!Q220),"",partije!Q220)</f>
        <v/>
      </c>
      <c r="W39" s="666" t="str">
        <f>IF(ISBLANK(partije!R220),"",partije!R220)</f>
        <v/>
      </c>
      <c r="X39" s="121"/>
      <c r="Y39" s="121"/>
      <c r="Z39" s="121"/>
      <c r="AA39" s="121"/>
      <c r="AB39" s="121"/>
      <c r="AC39" s="181"/>
      <c r="AD39" s="127"/>
      <c r="AE39" s="121"/>
      <c r="AF39" s="121"/>
      <c r="AG39" s="121"/>
      <c r="AH39" s="121"/>
      <c r="AI39" s="121"/>
      <c r="AJ39" s="120"/>
      <c r="AK39" s="122"/>
      <c r="AL39" s="120"/>
      <c r="AM39" s="33"/>
    </row>
    <row r="40" spans="1:39" ht="12" customHeight="1">
      <c r="A40" s="645">
        <v>20</v>
      </c>
      <c r="B40" s="646">
        <v>14</v>
      </c>
      <c r="C40" s="708" t="str">
        <f>IF(ISNA(MATCH(A40,spisak!$E$4:$E$151,0)),IF(ISNA(MATCH(A40,plasman!$I$3:$I$68,0)),"bye",INDEX(plasman!$H$3:$H$68,MATCH(A40,plasman!$I$3:$I$68,0))),INDEX(spisak!$B$4:$B$151,MATCH(A40,spisak!$E$4:$E$151,0)))</f>
        <v>bye</v>
      </c>
      <c r="D40" s="708"/>
      <c r="E40" s="708"/>
      <c r="F40" s="708"/>
      <c r="G40" s="709" t="str">
        <f>IF(ISNA(MATCH(C40,spisak!$B$4:$B$151,0)),"",INDEX(spisak!$C$4:$C$151,MATCH(C40,spisak!$B$4:$B$151,0)))</f>
        <v/>
      </c>
      <c r="H40" s="709"/>
      <c r="I40" s="710"/>
      <c r="J40" s="660"/>
      <c r="K40" s="660"/>
      <c r="L40" s="660"/>
      <c r="M40" s="660"/>
      <c r="N40" s="660"/>
      <c r="O40" s="648"/>
      <c r="P40" s="650"/>
      <c r="Q40" s="653"/>
      <c r="R40" s="653"/>
      <c r="S40" s="653"/>
      <c r="T40" s="653"/>
      <c r="U40" s="653"/>
      <c r="V40" s="653"/>
      <c r="W40" s="667"/>
      <c r="X40" s="121"/>
      <c r="Y40" s="121"/>
      <c r="Z40" s="121"/>
      <c r="AA40" s="121"/>
      <c r="AB40" s="121"/>
      <c r="AC40" s="181"/>
      <c r="AD40" s="127"/>
      <c r="AE40" s="121"/>
      <c r="AF40" s="121"/>
      <c r="AG40" s="121"/>
      <c r="AH40" s="121"/>
      <c r="AI40" s="121"/>
      <c r="AJ40" s="120"/>
      <c r="AK40" s="122"/>
      <c r="AL40" s="120"/>
      <c r="AM40" s="33"/>
    </row>
    <row r="41" spans="1:39" ht="12" customHeight="1">
      <c r="A41" s="645"/>
      <c r="B41" s="646">
        <v>14</v>
      </c>
      <c r="C41" s="656">
        <f>IF(ISNA(MATCH(A41,spisak!$E$4:$E$151,0)),IF(ISNA(MATCH(A41,plasman!$I$3:$I$68,0)),"bye",INDEX(plasman!$H$3:$H$68,MATCH(A41,plasman!$I$3:$I$68,0))),INDEX(spisak!$B$4:$B$151,MATCH(A41,spisak!$E$4:$E$151,0)))</f>
        <v>0</v>
      </c>
      <c r="D41" s="656"/>
      <c r="E41" s="656"/>
      <c r="F41" s="656"/>
      <c r="G41" s="663" t="str">
        <f>IF(ISNA(MATCH(C41,spisak!$B$4:$B$151,0)),"",INDEX(spisak!$C$4:$C$151,MATCH(C41,spisak!$B$4:$B$151,0)))</f>
        <v/>
      </c>
      <c r="H41" s="663"/>
      <c r="I41" s="665"/>
      <c r="J41" s="652" t="str">
        <f>IF(ISBLANK(partije!L209),"",partije!L209)</f>
        <v/>
      </c>
      <c r="K41" s="652" t="str">
        <f>IF(ISBLANK(partije!M209),"",partije!M209)</f>
        <v/>
      </c>
      <c r="L41" s="652" t="str">
        <f>IF(ISBLANK(partije!N209),"",partije!N209)</f>
        <v/>
      </c>
      <c r="M41" s="652" t="str">
        <f>IF(ISBLANK(partije!O209),"",partije!O209)</f>
        <v/>
      </c>
      <c r="N41" s="652" t="str">
        <f>IF(ISBLANK(partije!P209),"",partije!P209)</f>
        <v/>
      </c>
      <c r="O41" s="652" t="str">
        <f>IF(ISBLANK(partije!Q209),"",partije!Q209)</f>
        <v/>
      </c>
      <c r="P41" s="652" t="str">
        <f>IF(ISBLANK(partije!R209),"",partije!R209)</f>
        <v/>
      </c>
      <c r="Q41" s="121"/>
      <c r="R41" s="121"/>
      <c r="S41" s="121"/>
      <c r="T41" s="121"/>
      <c r="U41" s="121"/>
      <c r="V41" s="181"/>
      <c r="W41" s="182"/>
      <c r="X41" s="657" t="str">
        <f>partije!$S$226</f>
        <v>bye</v>
      </c>
      <c r="Y41" s="658"/>
      <c r="Z41" s="658"/>
      <c r="AA41" s="658"/>
      <c r="AB41" s="658"/>
      <c r="AC41" s="647" t="str">
        <f>IF(ISBLANK(partije!J226),"",IF(partije!J226&gt;partije!K226,partije!J226,partije!K226))</f>
        <v/>
      </c>
      <c r="AD41" s="658" t="str">
        <f>IF(ISBLANK(partije!J226),"",IF(partije!J226&gt;partije!K226,partije!K226,partije!J226))</f>
        <v/>
      </c>
      <c r="AE41" s="121"/>
      <c r="AF41" s="121"/>
      <c r="AG41" s="121"/>
      <c r="AH41" s="121"/>
      <c r="AI41" s="121"/>
      <c r="AJ41" s="120"/>
      <c r="AK41" s="122"/>
      <c r="AL41" s="120"/>
      <c r="AM41" s="33"/>
    </row>
    <row r="42" spans="1:39" ht="12" customHeight="1">
      <c r="A42" s="645">
        <v>21</v>
      </c>
      <c r="B42" s="646">
        <v>11</v>
      </c>
      <c r="C42" s="655" t="str">
        <f>IF(ISNA(MATCH(A42,spisak!$E$4:$E$151,0)),IF(ISNA(MATCH(A42,plasman!$I$3:$I$68,0)),"bye",INDEX(plasman!$H$3:$H$68,MATCH(A42,plasman!$I$3:$I$68,0))),INDEX(spisak!$B$4:$B$151,MATCH(A42,spisak!$E$4:$E$151,0)))</f>
        <v>bye</v>
      </c>
      <c r="D42" s="655"/>
      <c r="E42" s="655"/>
      <c r="F42" s="655"/>
      <c r="G42" s="662" t="str">
        <f>IF(ISNA(MATCH(C42,spisak!$B$4:$B$151,0)),"",INDEX(spisak!$C$4:$C$151,MATCH(C42,spisak!$B$4:$B$151,0)))</f>
        <v/>
      </c>
      <c r="H42" s="662"/>
      <c r="I42" s="662"/>
      <c r="J42" s="652"/>
      <c r="K42" s="652"/>
      <c r="L42" s="652"/>
      <c r="M42" s="652"/>
      <c r="N42" s="652"/>
      <c r="O42" s="652"/>
      <c r="P42" s="652"/>
      <c r="Q42" s="121"/>
      <c r="R42" s="121"/>
      <c r="S42" s="121"/>
      <c r="T42" s="121"/>
      <c r="U42" s="121"/>
      <c r="V42" s="181"/>
      <c r="W42" s="182"/>
      <c r="X42" s="659"/>
      <c r="Y42" s="660"/>
      <c r="Z42" s="660"/>
      <c r="AA42" s="660"/>
      <c r="AB42" s="660"/>
      <c r="AC42" s="648"/>
      <c r="AD42" s="660"/>
      <c r="AE42" s="121"/>
      <c r="AF42" s="121"/>
      <c r="AG42" s="121"/>
      <c r="AH42" s="121"/>
      <c r="AI42" s="121"/>
      <c r="AJ42" s="120"/>
      <c r="AK42" s="122"/>
      <c r="AL42" s="120"/>
      <c r="AM42" s="33"/>
    </row>
    <row r="43" spans="1:39" ht="12" customHeight="1">
      <c r="A43" s="645"/>
      <c r="B43" s="646">
        <v>11</v>
      </c>
      <c r="C43" s="656">
        <f>IF(ISNA(MATCH(A43,spisak!$E$4:$E$151,0)),IF(ISNA(MATCH(A43,plasman!$I$3:$I$68,0)),"bye",INDEX(plasman!$H$3:$H$68,MATCH(A43,plasman!$I$3:$I$68,0))),INDEX(spisak!$B$4:$B$151,MATCH(A43,spisak!$E$4:$E$151,0)))</f>
        <v>0</v>
      </c>
      <c r="D43" s="656"/>
      <c r="E43" s="656"/>
      <c r="F43" s="656"/>
      <c r="G43" s="663" t="str">
        <f>IF(ISNA(MATCH(C43,spisak!$B$4:$B$151,0)),"",INDEX(spisak!$C$4:$C$151,MATCH(C43,spisak!$B$4:$B$151,0)))</f>
        <v/>
      </c>
      <c r="H43" s="663"/>
      <c r="I43" s="663"/>
      <c r="J43" s="670" t="str">
        <f>partije!$S$210</f>
        <v>bye</v>
      </c>
      <c r="K43" s="670"/>
      <c r="L43" s="670"/>
      <c r="M43" s="670"/>
      <c r="N43" s="670"/>
      <c r="O43" s="676" t="str">
        <f>IF(ISBLANK(partije!J210),"",IF(partije!J210&gt;partije!K210,partije!J210,partije!K210))</f>
        <v/>
      </c>
      <c r="P43" s="670" t="str">
        <f>IF(ISBLANK(partije!J210),"",IF(partije!J210&gt;partije!K210,partije!K210,partije!J210))</f>
        <v/>
      </c>
      <c r="Q43" s="121"/>
      <c r="R43" s="121"/>
      <c r="S43" s="121"/>
      <c r="T43" s="121"/>
      <c r="U43" s="121"/>
      <c r="V43" s="181"/>
      <c r="W43" s="182"/>
      <c r="X43" s="653" t="str">
        <f>IF(ISBLANK(partije!L226),"",partije!L226)</f>
        <v/>
      </c>
      <c r="Y43" s="653" t="str">
        <f>IF(ISBLANK(partije!M226),"",partije!M226)</f>
        <v/>
      </c>
      <c r="Z43" s="653" t="str">
        <f>IF(ISBLANK(partije!N226),"",partije!N226)</f>
        <v/>
      </c>
      <c r="AA43" s="653" t="str">
        <f>IF(ISBLANK(partije!O226),"",partije!O226)</f>
        <v/>
      </c>
      <c r="AB43" s="653" t="str">
        <f>IF(ISBLANK(partije!P226),"",partije!P226)</f>
        <v/>
      </c>
      <c r="AC43" s="653" t="str">
        <f>IF(ISBLANK(partije!Q226),"",partije!Q226)</f>
        <v/>
      </c>
      <c r="AD43" s="666" t="str">
        <f>IF(ISBLANK(partije!R226),"",partije!R226)</f>
        <v/>
      </c>
      <c r="AE43" s="121"/>
      <c r="AF43" s="121"/>
      <c r="AG43" s="121"/>
      <c r="AH43" s="121"/>
      <c r="AI43" s="121"/>
      <c r="AJ43" s="120"/>
      <c r="AK43" s="122"/>
      <c r="AL43" s="120"/>
      <c r="AM43" s="33"/>
    </row>
    <row r="44" spans="1:39" ht="12" customHeight="1">
      <c r="A44" s="704">
        <v>22</v>
      </c>
      <c r="B44" s="646"/>
      <c r="C44" s="711" t="str">
        <f>IF(ISNA(MATCH(A44,spisak!$E$4:$E$151,0)),IF(ISNA(MATCH(A44,plasman!$I$3:$I$68,0)),"bye",INDEX(plasman!$H$3:$H$68,MATCH(A44,plasman!$I$3:$I$68,0))),INDEX(spisak!$B$4:$B$151,MATCH(A44,spisak!$E$4:$E$151,0)))</f>
        <v>bye</v>
      </c>
      <c r="D44" s="711"/>
      <c r="E44" s="711"/>
      <c r="F44" s="711"/>
      <c r="G44" s="712" t="str">
        <f>IF(ISNA(MATCH(C44,spisak!$B$4:$B$151,0)),"",INDEX(spisak!$C$4:$C$151,MATCH(C44,spisak!$B$4:$B$151,0)))</f>
        <v/>
      </c>
      <c r="H44" s="712"/>
      <c r="I44" s="713"/>
      <c r="J44" s="670"/>
      <c r="K44" s="670"/>
      <c r="L44" s="670"/>
      <c r="M44" s="670"/>
      <c r="N44" s="670"/>
      <c r="O44" s="676"/>
      <c r="P44" s="670"/>
      <c r="Q44" s="121"/>
      <c r="R44" s="121"/>
      <c r="S44" s="121"/>
      <c r="T44" s="121"/>
      <c r="U44" s="121"/>
      <c r="V44" s="181"/>
      <c r="W44" s="182"/>
      <c r="X44" s="653"/>
      <c r="Y44" s="653"/>
      <c r="Z44" s="653"/>
      <c r="AA44" s="653"/>
      <c r="AB44" s="653"/>
      <c r="AC44" s="653"/>
      <c r="AD44" s="667"/>
      <c r="AE44" s="121"/>
      <c r="AF44" s="121"/>
      <c r="AG44" s="121"/>
      <c r="AH44" s="121"/>
      <c r="AI44" s="121"/>
      <c r="AJ44" s="120"/>
      <c r="AK44" s="122"/>
      <c r="AL44" s="120"/>
      <c r="AM44" s="33"/>
    </row>
    <row r="45" spans="1:39" ht="12" customHeight="1">
      <c r="A45" s="704"/>
      <c r="B45" s="646"/>
      <c r="C45" s="705">
        <f>IF(ISNA(MATCH(A45,spisak!$E$4:$E$151,0)),IF(ISNA(MATCH(A45,plasman!$I$3:$I$68,0)),"bye",INDEX(plasman!$H$3:$H$68,MATCH(A45,plasman!$I$3:$I$68,0))),INDEX(spisak!$B$4:$B$151,MATCH(A45,spisak!$E$4:$E$151,0)))</f>
        <v>0</v>
      </c>
      <c r="D45" s="705"/>
      <c r="E45" s="705"/>
      <c r="F45" s="705"/>
      <c r="G45" s="706" t="str">
        <f>IF(ISNA(MATCH(C45,spisak!$B$4:$B$151,0)),"",INDEX(spisak!$C$4:$C$151,MATCH(C45,spisak!$B$4:$B$151,0)))</f>
        <v/>
      </c>
      <c r="H45" s="706"/>
      <c r="I45" s="707"/>
      <c r="J45" s="672" t="str">
        <f>IF(ISBLANK(partije!L210),"",partije!L210)</f>
        <v/>
      </c>
      <c r="K45" s="672" t="str">
        <f>IF(ISBLANK(partije!M210),"",partije!M210)</f>
        <v/>
      </c>
      <c r="L45" s="672" t="str">
        <f>IF(ISBLANK(partije!N210),"",partije!N210)</f>
        <v/>
      </c>
      <c r="M45" s="672" t="str">
        <f>IF(ISBLANK(partije!O210),"",partije!O210)</f>
        <v/>
      </c>
      <c r="N45" s="672" t="str">
        <f>IF(ISBLANK(partije!P210),"",partije!P210)</f>
        <v/>
      </c>
      <c r="O45" s="672" t="str">
        <f>IF(ISBLANK(partije!Q210),"",partije!Q210)</f>
        <v/>
      </c>
      <c r="P45" s="674" t="str">
        <f>IF(ISBLANK(partije!R210),"",partije!R210)</f>
        <v/>
      </c>
      <c r="Q45" s="657" t="str">
        <f>partije!$S$221</f>
        <v>bye</v>
      </c>
      <c r="R45" s="658"/>
      <c r="S45" s="658"/>
      <c r="T45" s="658"/>
      <c r="U45" s="658"/>
      <c r="V45" s="647" t="str">
        <f>IF(ISBLANK(partije!J221),"",IF(partije!J221&gt;partije!K221,partije!J221,partije!K221))</f>
        <v/>
      </c>
      <c r="W45" s="649" t="str">
        <f>IF(ISBLANK(partije!J221),"",IF(partije!J221&gt;partije!K221,partije!K221,partije!J221))</f>
        <v/>
      </c>
      <c r="X45" s="121"/>
      <c r="Y45" s="121"/>
      <c r="Z45" s="121"/>
      <c r="AA45" s="121"/>
      <c r="AB45" s="121"/>
      <c r="AC45" s="181"/>
      <c r="AD45" s="182"/>
      <c r="AE45" s="121"/>
      <c r="AF45" s="121"/>
      <c r="AG45" s="121"/>
      <c r="AH45" s="121"/>
      <c r="AI45" s="121"/>
      <c r="AJ45" s="120"/>
      <c r="AK45" s="122"/>
      <c r="AL45" s="120"/>
      <c r="AM45" s="33"/>
    </row>
    <row r="46" spans="1:39" ht="12" customHeight="1">
      <c r="A46" s="704">
        <v>23</v>
      </c>
      <c r="B46" s="646"/>
      <c r="C46" s="705" t="str">
        <f>IF(ISNA(MATCH(A46,spisak!$E$4:$E$151,0)),IF(ISNA(MATCH(A46,plasman!$I$3:$I$68,0)),"bye",INDEX(plasman!$H$3:$H$68,MATCH(A46,plasman!$I$3:$I$68,0))),INDEX(spisak!$B$4:$B$151,MATCH(A46,spisak!$E$4:$E$151,0)))</f>
        <v>bye</v>
      </c>
      <c r="D46" s="705"/>
      <c r="E46" s="705"/>
      <c r="F46" s="705"/>
      <c r="G46" s="706" t="str">
        <f>IF(ISNA(MATCH(C46,spisak!$B$4:$B$151,0)),"",INDEX(spisak!$C$4:$C$151,MATCH(C46,spisak!$B$4:$B$151,0)))</f>
        <v/>
      </c>
      <c r="H46" s="706"/>
      <c r="I46" s="707"/>
      <c r="J46" s="652"/>
      <c r="K46" s="652"/>
      <c r="L46" s="652"/>
      <c r="M46" s="652"/>
      <c r="N46" s="652"/>
      <c r="O46" s="652"/>
      <c r="P46" s="661"/>
      <c r="Q46" s="659"/>
      <c r="R46" s="660"/>
      <c r="S46" s="660"/>
      <c r="T46" s="660"/>
      <c r="U46" s="660"/>
      <c r="V46" s="648"/>
      <c r="W46" s="650"/>
      <c r="X46" s="121"/>
      <c r="Y46" s="121"/>
      <c r="Z46" s="121"/>
      <c r="AA46" s="121"/>
      <c r="AB46" s="121"/>
      <c r="AC46" s="181"/>
      <c r="AD46" s="182"/>
      <c r="AE46" s="121"/>
      <c r="AF46" s="121"/>
      <c r="AG46" s="121"/>
      <c r="AH46" s="121"/>
      <c r="AI46" s="121"/>
      <c r="AJ46" s="120"/>
      <c r="AK46" s="122"/>
      <c r="AL46" s="120"/>
      <c r="AM46" s="33"/>
    </row>
    <row r="47" spans="1:39" ht="12" customHeight="1">
      <c r="A47" s="704"/>
      <c r="B47" s="646"/>
      <c r="C47" s="705">
        <f>IF(ISNA(MATCH(A47,spisak!$E$4:$E$151,0)),IF(ISNA(MATCH(A47,plasman!$I$3:$I$68,0)),"bye",INDEX(plasman!$H$3:$H$68,MATCH(A47,plasman!$I$3:$I$68,0))),INDEX(spisak!$B$4:$B$151,MATCH(A47,spisak!$E$4:$E$151,0)))</f>
        <v>0</v>
      </c>
      <c r="D47" s="705"/>
      <c r="E47" s="705"/>
      <c r="F47" s="705"/>
      <c r="G47" s="706" t="str">
        <f>IF(ISNA(MATCH(C47,spisak!$B$4:$B$151,0)),"",INDEX(spisak!$C$4:$C$151,MATCH(C47,spisak!$B$4:$B$151,0)))</f>
        <v/>
      </c>
      <c r="H47" s="706"/>
      <c r="I47" s="707"/>
      <c r="J47" s="658" t="str">
        <f>partije!$S$211</f>
        <v>bye</v>
      </c>
      <c r="K47" s="658"/>
      <c r="L47" s="658"/>
      <c r="M47" s="658"/>
      <c r="N47" s="658"/>
      <c r="O47" s="647" t="str">
        <f>IF(ISBLANK(partije!J211),"",IF(partije!J211&gt;partije!K211,partije!J211,partije!K211))</f>
        <v/>
      </c>
      <c r="P47" s="649" t="str">
        <f>IF(ISBLANK(partije!J211),"",IF(partije!J211&gt;partije!K211,partije!K211,partije!J211))</f>
        <v/>
      </c>
      <c r="Q47" s="653" t="str">
        <f>IF(ISBLANK(partije!L221),"",partije!L221)</f>
        <v/>
      </c>
      <c r="R47" s="653" t="str">
        <f>IF(ISBLANK(partije!M221),"",partije!M221)</f>
        <v/>
      </c>
      <c r="S47" s="653" t="str">
        <f>IF(ISBLANK(partije!N221),"",partije!N221)</f>
        <v/>
      </c>
      <c r="T47" s="653" t="str">
        <f>IF(ISBLANK(partije!O221),"",partije!O221)</f>
        <v/>
      </c>
      <c r="U47" s="653" t="str">
        <f>IF(ISBLANK(partije!P221),"",partije!P221)</f>
        <v/>
      </c>
      <c r="V47" s="653" t="str">
        <f>IF(ISBLANK(partije!Q221),"",partije!Q221)</f>
        <v/>
      </c>
      <c r="W47" s="653" t="str">
        <f>IF(ISBLANK(partije!R221),"",partije!R221)</f>
        <v/>
      </c>
      <c r="X47" s="121"/>
      <c r="Y47" s="121"/>
      <c r="Z47" s="121"/>
      <c r="AA47" s="121"/>
      <c r="AB47" s="121"/>
      <c r="AC47" s="181"/>
      <c r="AD47" s="182"/>
      <c r="AE47" s="121"/>
      <c r="AF47" s="121"/>
      <c r="AG47" s="121"/>
      <c r="AH47" s="121"/>
      <c r="AI47" s="121"/>
      <c r="AJ47" s="120"/>
      <c r="AK47" s="122"/>
      <c r="AL47" s="120"/>
      <c r="AM47" s="33"/>
    </row>
    <row r="48" spans="1:39" ht="12" customHeight="1">
      <c r="A48" s="645">
        <v>24</v>
      </c>
      <c r="B48" s="646">
        <v>6</v>
      </c>
      <c r="C48" s="708" t="str">
        <f>IF(ISNA(MATCH(A48,spisak!$E$4:$E$151,0)),IF(ISNA(MATCH(A48,plasman!$I$3:$I$68,0)),"bye",INDEX(plasman!$H$3:$H$68,MATCH(A48,plasman!$I$3:$I$68,0))),INDEX(spisak!$B$4:$B$151,MATCH(A48,spisak!$E$4:$E$151,0)))</f>
        <v>bye</v>
      </c>
      <c r="D48" s="708"/>
      <c r="E48" s="708"/>
      <c r="F48" s="708"/>
      <c r="G48" s="709" t="str">
        <f>IF(ISNA(MATCH(C48,spisak!$B$4:$B$151,0)),"",INDEX(spisak!$C$4:$C$151,MATCH(C48,spisak!$B$4:$B$151,0)))</f>
        <v/>
      </c>
      <c r="H48" s="709"/>
      <c r="I48" s="710"/>
      <c r="J48" s="660"/>
      <c r="K48" s="660"/>
      <c r="L48" s="660"/>
      <c r="M48" s="660"/>
      <c r="N48" s="660"/>
      <c r="O48" s="648"/>
      <c r="P48" s="650"/>
      <c r="Q48" s="653"/>
      <c r="R48" s="653"/>
      <c r="S48" s="653"/>
      <c r="T48" s="653"/>
      <c r="U48" s="653"/>
      <c r="V48" s="653"/>
      <c r="W48" s="653"/>
      <c r="X48" s="121"/>
      <c r="Y48" s="121"/>
      <c r="Z48" s="121"/>
      <c r="AA48" s="121"/>
      <c r="AB48" s="121"/>
      <c r="AC48" s="181"/>
      <c r="AD48" s="182"/>
      <c r="AE48" s="121"/>
      <c r="AF48" s="121"/>
      <c r="AG48" s="121"/>
      <c r="AH48" s="121"/>
      <c r="AI48" s="121"/>
      <c r="AJ48" s="120"/>
      <c r="AK48" s="122"/>
      <c r="AL48" s="120"/>
      <c r="AM48" s="33"/>
    </row>
    <row r="49" spans="1:39" ht="12" customHeight="1">
      <c r="A49" s="645"/>
      <c r="B49" s="646">
        <v>6</v>
      </c>
      <c r="C49" s="656">
        <f>IF(ISNA(MATCH(A49,spisak!$E$4:$E$151,0)),IF(ISNA(MATCH(A49,plasman!$I$3:$I$68,0)),"bye",INDEX(plasman!$H$3:$H$68,MATCH(A49,plasman!$I$3:$I$68,0))),INDEX(spisak!$B$4:$B$151,MATCH(A49,spisak!$E$4:$E$151,0)))</f>
        <v>0</v>
      </c>
      <c r="D49" s="656"/>
      <c r="E49" s="656"/>
      <c r="F49" s="656"/>
      <c r="G49" s="663" t="str">
        <f>IF(ISNA(MATCH(C49,spisak!$B$4:$B$151,0)),"",INDEX(spisak!$C$4:$C$151,MATCH(C49,spisak!$B$4:$B$151,0)))</f>
        <v/>
      </c>
      <c r="H49" s="663"/>
      <c r="I49" s="665"/>
      <c r="J49" s="652" t="str">
        <f>IF(ISBLANK(partije!L211),"",partije!L211)</f>
        <v/>
      </c>
      <c r="K49" s="652" t="str">
        <f>IF(ISBLANK(partije!M211),"",partije!M211)</f>
        <v/>
      </c>
      <c r="L49" s="652" t="str">
        <f>IF(ISBLANK(partije!N211),"",partije!N211)</f>
        <v/>
      </c>
      <c r="M49" s="652" t="str">
        <f>IF(ISBLANK(partije!O211),"",partije!O211)</f>
        <v/>
      </c>
      <c r="N49" s="652" t="str">
        <f>IF(ISBLANK(partije!P211),"",partije!P211)</f>
        <v/>
      </c>
      <c r="O49" s="652" t="str">
        <f>IF(ISBLANK(partije!Q211),"",partije!Q211)</f>
        <v/>
      </c>
      <c r="P49" s="652" t="str">
        <f>IF(ISBLANK(partije!R211),"",partije!R211)</f>
        <v/>
      </c>
      <c r="Q49" s="121"/>
      <c r="R49" s="121"/>
      <c r="S49" s="121"/>
      <c r="T49" s="121"/>
      <c r="U49" s="121"/>
      <c r="V49" s="181"/>
      <c r="W49" s="127"/>
      <c r="X49" s="121"/>
      <c r="Y49" s="121"/>
      <c r="Z49" s="121"/>
      <c r="AA49" s="121"/>
      <c r="AB49" s="121"/>
      <c r="AC49" s="181"/>
      <c r="AD49" s="182"/>
      <c r="AE49" s="121"/>
      <c r="AF49" s="121"/>
      <c r="AG49" s="121"/>
      <c r="AH49" s="121"/>
      <c r="AI49" s="121"/>
      <c r="AJ49" s="120"/>
      <c r="AK49" s="122"/>
      <c r="AL49" s="120"/>
      <c r="AM49" s="33"/>
    </row>
    <row r="50" spans="1:39" ht="12" customHeight="1">
      <c r="A50" s="645">
        <v>25</v>
      </c>
      <c r="B50" s="646">
        <v>7</v>
      </c>
      <c r="C50" s="655" t="str">
        <f>IF(ISNA(MATCH(A50,spisak!$E$4:$E$151,0)),IF(ISNA(MATCH(A50,plasman!$I$3:$I$68,0)),"bye",INDEX(plasman!$H$3:$H$68,MATCH(A50,plasman!$I$3:$I$68,0))),INDEX(spisak!$B$4:$B$151,MATCH(A50,spisak!$E$4:$E$151,0)))</f>
        <v>bye</v>
      </c>
      <c r="D50" s="655"/>
      <c r="E50" s="655"/>
      <c r="F50" s="655"/>
      <c r="G50" s="662" t="str">
        <f>IF(ISNA(MATCH(C50,spisak!$B$4:$B$151,0)),"",INDEX(spisak!$C$4:$C$151,MATCH(C50,spisak!$B$4:$B$151,0)))</f>
        <v/>
      </c>
      <c r="H50" s="662"/>
      <c r="I50" s="662"/>
      <c r="J50" s="652"/>
      <c r="K50" s="652"/>
      <c r="L50" s="652"/>
      <c r="M50" s="652"/>
      <c r="N50" s="652"/>
      <c r="O50" s="652"/>
      <c r="P50" s="652"/>
      <c r="Q50" s="121"/>
      <c r="R50" s="121"/>
      <c r="S50" s="121"/>
      <c r="T50" s="121"/>
      <c r="U50" s="121"/>
      <c r="V50" s="181"/>
      <c r="W50" s="127"/>
      <c r="X50" s="121"/>
      <c r="Y50" s="121"/>
      <c r="Z50" s="121"/>
      <c r="AA50" s="121"/>
      <c r="AB50" s="121"/>
      <c r="AC50" s="181"/>
      <c r="AD50" s="127"/>
      <c r="AE50" s="657" t="str">
        <f>partije!$S$229</f>
        <v>bye</v>
      </c>
      <c r="AF50" s="658"/>
      <c r="AG50" s="658"/>
      <c r="AH50" s="658"/>
      <c r="AI50" s="658"/>
      <c r="AJ50" s="679" t="str">
        <f>IF(ISBLANK(partije!J229),"",IF(partije!J229&gt;partije!K229,partije!J229,partije!K229))</f>
        <v/>
      </c>
      <c r="AK50" s="681" t="str">
        <f>IF(ISBLANK(partije!J229),"",IF(partije!J229&gt;partije!K229,partije!K229,partije!J229))</f>
        <v/>
      </c>
      <c r="AL50" s="120"/>
      <c r="AM50" s="33"/>
    </row>
    <row r="51" spans="1:39" ht="12" customHeight="1">
      <c r="A51" s="645"/>
      <c r="B51" s="646">
        <v>7</v>
      </c>
      <c r="C51" s="656">
        <f>IF(ISNA(MATCH(A51,spisak!$E$4:$E$151,0)),IF(ISNA(MATCH(A51,plasman!$I$3:$I$68,0)),"bye",INDEX(plasman!$H$3:$H$68,MATCH(A51,plasman!$I$3:$I$68,0))),INDEX(spisak!$B$4:$B$151,MATCH(A51,spisak!$E$4:$E$151,0)))</f>
        <v>0</v>
      </c>
      <c r="D51" s="656"/>
      <c r="E51" s="656"/>
      <c r="F51" s="656"/>
      <c r="G51" s="663" t="str">
        <f>IF(ISNA(MATCH(C51,spisak!$B$4:$B$151,0)),"",INDEX(spisak!$C$4:$C$151,MATCH(C51,spisak!$B$4:$B$151,0)))</f>
        <v/>
      </c>
      <c r="H51" s="663"/>
      <c r="I51" s="663"/>
      <c r="J51" s="658" t="str">
        <f>partije!$S$212</f>
        <v>bye</v>
      </c>
      <c r="K51" s="658"/>
      <c r="L51" s="658"/>
      <c r="M51" s="658"/>
      <c r="N51" s="658"/>
      <c r="O51" s="647" t="str">
        <f>IF(ISBLANK(partije!J212),"",IF(partije!J212&gt;partije!K212,partije!J212,partije!K212))</f>
        <v/>
      </c>
      <c r="P51" s="658" t="str">
        <f>IF(ISBLANK(partije!J212),"",IF(partije!J212&gt;partije!K212,partije!K212,partije!J212))</f>
        <v/>
      </c>
      <c r="Q51" s="121"/>
      <c r="R51" s="121"/>
      <c r="S51" s="121"/>
      <c r="T51" s="121"/>
      <c r="U51" s="121"/>
      <c r="V51" s="181"/>
      <c r="W51" s="127"/>
      <c r="X51" s="121"/>
      <c r="Y51" s="121"/>
      <c r="Z51" s="121"/>
      <c r="AA51" s="121"/>
      <c r="AB51" s="121"/>
      <c r="AC51" s="181"/>
      <c r="AD51" s="127"/>
      <c r="AE51" s="659"/>
      <c r="AF51" s="660"/>
      <c r="AG51" s="660"/>
      <c r="AH51" s="660"/>
      <c r="AI51" s="660"/>
      <c r="AJ51" s="680"/>
      <c r="AK51" s="682"/>
      <c r="AL51" s="120"/>
      <c r="AM51" s="33"/>
    </row>
    <row r="52" spans="1:39" ht="12" customHeight="1">
      <c r="A52" s="704">
        <v>26</v>
      </c>
      <c r="B52" s="646"/>
      <c r="C52" s="711" t="str">
        <f>IF(ISNA(MATCH(A52,spisak!$E$4:$E$151,0)),IF(ISNA(MATCH(A52,plasman!$I$3:$I$68,0)),"bye",INDEX(plasman!$H$3:$H$68,MATCH(A52,plasman!$I$3:$I$68,0))),INDEX(spisak!$B$4:$B$151,MATCH(A52,spisak!$E$4:$E$151,0)))</f>
        <v>bye</v>
      </c>
      <c r="D52" s="711"/>
      <c r="E52" s="711"/>
      <c r="F52" s="711"/>
      <c r="G52" s="712" t="str">
        <f>IF(ISNA(MATCH(C52,spisak!$B$4:$B$151,0)),"",INDEX(spisak!$C$4:$C$151,MATCH(C52,spisak!$B$4:$B$151,0)))</f>
        <v/>
      </c>
      <c r="H52" s="712"/>
      <c r="I52" s="713"/>
      <c r="J52" s="660"/>
      <c r="K52" s="660"/>
      <c r="L52" s="660"/>
      <c r="M52" s="660"/>
      <c r="N52" s="660"/>
      <c r="O52" s="648"/>
      <c r="P52" s="660"/>
      <c r="Q52" s="121"/>
      <c r="R52" s="121"/>
      <c r="S52" s="121"/>
      <c r="T52" s="121"/>
      <c r="U52" s="121"/>
      <c r="V52" s="181"/>
      <c r="W52" s="127"/>
      <c r="X52" s="121"/>
      <c r="Y52" s="121"/>
      <c r="Z52" s="121"/>
      <c r="AA52" s="121"/>
      <c r="AB52" s="121"/>
      <c r="AC52" s="181"/>
      <c r="AD52" s="127"/>
      <c r="AE52" s="714" t="str">
        <f>IF(ISBLANK(partije!L229),"",partije!L229)</f>
        <v/>
      </c>
      <c r="AF52" s="653" t="str">
        <f>IF(ISBLANK(partije!M229),"",partije!M229)</f>
        <v/>
      </c>
      <c r="AG52" s="653" t="str">
        <f>IF(ISBLANK(partije!N229),"",partije!N229)</f>
        <v/>
      </c>
      <c r="AH52" s="653" t="str">
        <f>IF(ISBLANK(partije!O229),"",partije!O229)</f>
        <v/>
      </c>
      <c r="AI52" s="653" t="str">
        <f>IF(ISBLANK(partije!P229),"",partije!P229)</f>
        <v/>
      </c>
      <c r="AJ52" s="653" t="str">
        <f>IF(ISBLANK(partije!Q229),"",partije!Q229)</f>
        <v/>
      </c>
      <c r="AK52" s="653" t="str">
        <f>IF(ISBLANK(partije!R229),"",partije!R229)</f>
        <v/>
      </c>
      <c r="AL52" s="120"/>
      <c r="AM52" s="33"/>
    </row>
    <row r="53" spans="1:39" ht="12" customHeight="1">
      <c r="A53" s="704"/>
      <c r="B53" s="646"/>
      <c r="C53" s="705">
        <f>IF(ISNA(MATCH(A53,spisak!$E$4:$E$151,0)),IF(ISNA(MATCH(A53,plasman!$I$3:$I$68,0)),"bye",INDEX(plasman!$H$3:$H$68,MATCH(A53,plasman!$I$3:$I$68,0))),INDEX(spisak!$B$4:$B$151,MATCH(A53,spisak!$E$4:$E$151,0)))</f>
        <v>0</v>
      </c>
      <c r="D53" s="705"/>
      <c r="E53" s="705"/>
      <c r="F53" s="705"/>
      <c r="G53" s="706" t="str">
        <f>IF(ISNA(MATCH(C53,spisak!$B$4:$B$151,0)),"",INDEX(spisak!$C$4:$C$151,MATCH(C53,spisak!$B$4:$B$151,0)))</f>
        <v/>
      </c>
      <c r="H53" s="706"/>
      <c r="I53" s="707"/>
      <c r="J53" s="672" t="str">
        <f>IF(ISBLANK(partije!L212),"",partije!L212)</f>
        <v/>
      </c>
      <c r="K53" s="672" t="str">
        <f>IF(ISBLANK(partije!M212),"",partije!M212)</f>
        <v/>
      </c>
      <c r="L53" s="672" t="str">
        <f>IF(ISBLANK(partije!N212),"",partije!N212)</f>
        <v/>
      </c>
      <c r="M53" s="672" t="str">
        <f>IF(ISBLANK(partije!O212),"",partije!O212)</f>
        <v/>
      </c>
      <c r="N53" s="672" t="str">
        <f>IF(ISBLANK(partije!P212),"",partije!P212)</f>
        <v/>
      </c>
      <c r="O53" s="672" t="str">
        <f>IF(ISBLANK(partije!Q212),"",partije!Q212)</f>
        <v/>
      </c>
      <c r="P53" s="674" t="str">
        <f>IF(ISBLANK(partije!R212),"",partije!R212)</f>
        <v/>
      </c>
      <c r="Q53" s="657" t="str">
        <f>partije!$S$222</f>
        <v>bye</v>
      </c>
      <c r="R53" s="658"/>
      <c r="S53" s="658"/>
      <c r="T53" s="658"/>
      <c r="U53" s="658"/>
      <c r="V53" s="647" t="str">
        <f>IF(ISBLANK(partije!J222),"",IF(partije!J222&gt;partije!K222,partije!J222,partije!K222))</f>
        <v/>
      </c>
      <c r="W53" s="658" t="str">
        <f>IF(ISBLANK(partije!J222),"",IF(partije!J222&gt;partije!K222,partije!K222,partije!J222))</f>
        <v/>
      </c>
      <c r="X53" s="121"/>
      <c r="Y53" s="121"/>
      <c r="Z53" s="121"/>
      <c r="AA53" s="121"/>
      <c r="AB53" s="121"/>
      <c r="AC53" s="181"/>
      <c r="AD53" s="127"/>
      <c r="AE53" s="714"/>
      <c r="AF53" s="653"/>
      <c r="AG53" s="653"/>
      <c r="AH53" s="653"/>
      <c r="AI53" s="653"/>
      <c r="AJ53" s="653"/>
      <c r="AK53" s="653"/>
      <c r="AL53" s="120"/>
      <c r="AM53" s="33"/>
    </row>
    <row r="54" spans="1:39" ht="12" customHeight="1">
      <c r="A54" s="704">
        <v>27</v>
      </c>
      <c r="B54" s="646"/>
      <c r="C54" s="705" t="str">
        <f>IF(ISNA(MATCH(A54,spisak!$E$4:$E$151,0)),IF(ISNA(MATCH(A54,plasman!$I$3:$I$68,0)),"bye",INDEX(plasman!$H$3:$H$68,MATCH(A54,plasman!$I$3:$I$68,0))),INDEX(spisak!$B$4:$B$151,MATCH(A54,spisak!$E$4:$E$151,0)))</f>
        <v>bye</v>
      </c>
      <c r="D54" s="705"/>
      <c r="E54" s="705"/>
      <c r="F54" s="705"/>
      <c r="G54" s="706" t="str">
        <f>IF(ISNA(MATCH(C54,spisak!$B$4:$B$151,0)),"",INDEX(spisak!$C$4:$C$151,MATCH(C54,spisak!$B$4:$B$151,0)))</f>
        <v/>
      </c>
      <c r="H54" s="706"/>
      <c r="I54" s="707"/>
      <c r="J54" s="673"/>
      <c r="K54" s="673"/>
      <c r="L54" s="673"/>
      <c r="M54" s="673"/>
      <c r="N54" s="673"/>
      <c r="O54" s="673"/>
      <c r="P54" s="675"/>
      <c r="Q54" s="659"/>
      <c r="R54" s="660"/>
      <c r="S54" s="660"/>
      <c r="T54" s="660"/>
      <c r="U54" s="660"/>
      <c r="V54" s="648"/>
      <c r="W54" s="660"/>
      <c r="X54" s="121"/>
      <c r="Y54" s="121"/>
      <c r="Z54" s="121"/>
      <c r="AA54" s="121"/>
      <c r="AB54" s="121"/>
      <c r="AC54" s="181"/>
      <c r="AD54" s="182"/>
      <c r="AE54" s="121"/>
      <c r="AF54" s="121"/>
      <c r="AG54" s="121"/>
      <c r="AH54" s="121"/>
      <c r="AI54" s="121"/>
      <c r="AJ54" s="120"/>
      <c r="AK54" s="120"/>
      <c r="AL54" s="120"/>
      <c r="AM54" s="33"/>
    </row>
    <row r="55" spans="1:39" ht="12" customHeight="1">
      <c r="A55" s="704"/>
      <c r="B55" s="646"/>
      <c r="C55" s="705">
        <f>IF(ISNA(MATCH(A55,spisak!$E$4:$E$151,0)),IF(ISNA(MATCH(A55,plasman!$I$3:$I$68,0)),"bye",INDEX(plasman!$H$3:$H$68,MATCH(A55,plasman!$I$3:$I$68,0))),INDEX(spisak!$B$4:$B$151,MATCH(A55,spisak!$E$4:$E$151,0)))</f>
        <v>0</v>
      </c>
      <c r="D55" s="705"/>
      <c r="E55" s="705"/>
      <c r="F55" s="705"/>
      <c r="G55" s="706" t="str">
        <f>IF(ISNA(MATCH(C55,spisak!$B$4:$B$151,0)),"",INDEX(spisak!$C$4:$C$151,MATCH(C55,spisak!$B$4:$B$151,0)))</f>
        <v/>
      </c>
      <c r="H55" s="706"/>
      <c r="I55" s="707"/>
      <c r="J55" s="670" t="str">
        <f>partije!$S$213</f>
        <v>bye</v>
      </c>
      <c r="K55" s="670"/>
      <c r="L55" s="670"/>
      <c r="M55" s="670"/>
      <c r="N55" s="670"/>
      <c r="O55" s="676" t="str">
        <f>IF(ISBLANK(partije!J213),"",IF(partije!J213&gt;partije!K213,partije!J213,partije!K213))</f>
        <v/>
      </c>
      <c r="P55" s="668" t="str">
        <f>IF(ISBLANK(partije!J213),"",IF(partije!J213&gt;partije!K213,partije!K213,partije!J213))</f>
        <v/>
      </c>
      <c r="Q55" s="653" t="str">
        <f>IF(ISBLANK(partije!L222),"",partije!L222)</f>
        <v/>
      </c>
      <c r="R55" s="653" t="str">
        <f>IF(ISBLANK(partije!M222),"",partije!M222)</f>
        <v/>
      </c>
      <c r="S55" s="653" t="str">
        <f>IF(ISBLANK(partije!N222),"",partije!N222)</f>
        <v/>
      </c>
      <c r="T55" s="653" t="str">
        <f>IF(ISBLANK(partije!O222),"",partije!O222)</f>
        <v/>
      </c>
      <c r="U55" s="653" t="str">
        <f>IF(ISBLANK(partije!P222),"",partije!P222)</f>
        <v/>
      </c>
      <c r="V55" s="653" t="str">
        <f>IF(ISBLANK(partije!Q222),"",partije!Q222)</f>
        <v/>
      </c>
      <c r="W55" s="666" t="str">
        <f>IF(ISBLANK(partije!R222),"",partije!R222)</f>
        <v/>
      </c>
      <c r="X55" s="123"/>
      <c r="Y55" s="121"/>
      <c r="Z55" s="121"/>
      <c r="AA55" s="121"/>
      <c r="AB55" s="121"/>
      <c r="AC55" s="181"/>
      <c r="AD55" s="182"/>
      <c r="AE55" s="121"/>
      <c r="AF55" s="121"/>
      <c r="AG55" s="121"/>
      <c r="AH55" s="121"/>
      <c r="AI55" s="121"/>
      <c r="AJ55" s="120"/>
      <c r="AK55" s="120"/>
      <c r="AL55" s="120"/>
      <c r="AM55" s="33"/>
    </row>
    <row r="56" spans="1:39" ht="12" customHeight="1">
      <c r="A56" s="645">
        <v>28</v>
      </c>
      <c r="B56" s="646">
        <v>10</v>
      </c>
      <c r="C56" s="708" t="str">
        <f>IF(ISNA(MATCH(A56,spisak!$E$4:$E$151,0)),IF(ISNA(MATCH(A56,plasman!$I$3:$I$68,0)),"bye",INDEX(plasman!$H$3:$H$68,MATCH(A56,plasman!$I$3:$I$68,0))),INDEX(spisak!$B$4:$B$151,MATCH(A56,spisak!$E$4:$E$151,0)))</f>
        <v>bye</v>
      </c>
      <c r="D56" s="708"/>
      <c r="E56" s="708"/>
      <c r="F56" s="708"/>
      <c r="G56" s="709" t="str">
        <f>IF(ISNA(MATCH(C56,spisak!$B$4:$B$151,0)),"",INDEX(spisak!$C$4:$C$151,MATCH(C56,spisak!$B$4:$B$151,0)))</f>
        <v/>
      </c>
      <c r="H56" s="709"/>
      <c r="I56" s="710"/>
      <c r="J56" s="671"/>
      <c r="K56" s="671"/>
      <c r="L56" s="671"/>
      <c r="M56" s="671"/>
      <c r="N56" s="671"/>
      <c r="O56" s="677"/>
      <c r="P56" s="669"/>
      <c r="Q56" s="653"/>
      <c r="R56" s="653"/>
      <c r="S56" s="653"/>
      <c r="T56" s="653"/>
      <c r="U56" s="653"/>
      <c r="V56" s="653"/>
      <c r="W56" s="667"/>
      <c r="X56" s="123"/>
      <c r="Y56" s="121"/>
      <c r="Z56" s="121"/>
      <c r="AA56" s="121"/>
      <c r="AB56" s="121"/>
      <c r="AC56" s="181"/>
      <c r="AD56" s="182"/>
      <c r="AE56" s="121"/>
      <c r="AF56" s="121"/>
      <c r="AG56" s="121"/>
      <c r="AH56" s="121"/>
      <c r="AI56" s="121"/>
      <c r="AJ56" s="120"/>
      <c r="AK56" s="120"/>
      <c r="AL56" s="120"/>
      <c r="AM56" s="33"/>
    </row>
    <row r="57" spans="1:39" ht="12" customHeight="1">
      <c r="A57" s="645"/>
      <c r="B57" s="646">
        <v>10</v>
      </c>
      <c r="C57" s="656">
        <f>IF(ISNA(MATCH(A57,spisak!$E$4:$E$151,0)),IF(ISNA(MATCH(A57,plasman!$I$3:$I$68,0)),"bye",INDEX(plasman!$H$3:$H$68,MATCH(A57,plasman!$I$3:$I$68,0))),INDEX(spisak!$B$4:$B$151,MATCH(A57,spisak!$E$4:$E$151,0)))</f>
        <v>0</v>
      </c>
      <c r="D57" s="656"/>
      <c r="E57" s="656"/>
      <c r="F57" s="656"/>
      <c r="G57" s="663" t="str">
        <f>IF(ISNA(MATCH(C57,spisak!$B$4:$B$151,0)),"",INDEX(spisak!$C$4:$C$151,MATCH(C57,spisak!$B$4:$B$151,0)))</f>
        <v/>
      </c>
      <c r="H57" s="663"/>
      <c r="I57" s="665"/>
      <c r="J57" s="652" t="str">
        <f>IF(ISBLANK(partije!L213),"",partije!L213)</f>
        <v/>
      </c>
      <c r="K57" s="652" t="str">
        <f>IF(ISBLANK(partije!M213),"",partije!M213)</f>
        <v/>
      </c>
      <c r="L57" s="652" t="str">
        <f>IF(ISBLANK(partije!N213),"",partije!N213)</f>
        <v/>
      </c>
      <c r="M57" s="652" t="str">
        <f>IF(ISBLANK(partije!O213),"",partije!O213)</f>
        <v/>
      </c>
      <c r="N57" s="652" t="str">
        <f>IF(ISBLANK(partije!P213),"",partije!P213)</f>
        <v/>
      </c>
      <c r="O57" s="652" t="str">
        <f>IF(ISBLANK(partije!Q213),"",partije!Q213)</f>
        <v/>
      </c>
      <c r="P57" s="652" t="str">
        <f>IF(ISBLANK(partije!R213),"",partije!R213)</f>
        <v/>
      </c>
      <c r="Q57" s="121"/>
      <c r="R57" s="121"/>
      <c r="S57" s="121"/>
      <c r="T57" s="121"/>
      <c r="U57" s="121"/>
      <c r="V57" s="181"/>
      <c r="W57" s="182"/>
      <c r="X57" s="657" t="str">
        <f>partije!$S$227</f>
        <v>bye</v>
      </c>
      <c r="Y57" s="658"/>
      <c r="Z57" s="658"/>
      <c r="AA57" s="658"/>
      <c r="AB57" s="658"/>
      <c r="AC57" s="647" t="str">
        <f>IF(ISBLANK(partije!J227),"",IF(partije!J227&gt;partije!K227,partije!J227,partije!K227))</f>
        <v/>
      </c>
      <c r="AD57" s="649" t="str">
        <f>IF(ISBLANK(partije!J227),"",IF(partije!J227&gt;partije!K227,partije!K227,partije!J227))</f>
        <v/>
      </c>
      <c r="AE57" s="121"/>
      <c r="AF57" s="121"/>
      <c r="AG57" s="651"/>
      <c r="AH57" s="651"/>
      <c r="AI57" s="651"/>
      <c r="AJ57" s="651"/>
      <c r="AK57" s="651"/>
      <c r="AL57" s="651"/>
      <c r="AM57" s="33"/>
    </row>
    <row r="58" spans="1:39" ht="12" customHeight="1">
      <c r="A58" s="645">
        <v>29</v>
      </c>
      <c r="B58" s="646">
        <v>15</v>
      </c>
      <c r="C58" s="655" t="str">
        <f>IF(ISNA(MATCH(A58,spisak!$E$4:$E$151,0)),IF(ISNA(MATCH(A58,plasman!$I$3:$I$68,0)),"bye",INDEX(plasman!$H$3:$H$68,MATCH(A58,plasman!$I$3:$I$68,0))),INDEX(spisak!$B$4:$B$151,MATCH(A58,spisak!$E$4:$E$151,0)))</f>
        <v>bye</v>
      </c>
      <c r="D58" s="655"/>
      <c r="E58" s="655"/>
      <c r="F58" s="655"/>
      <c r="G58" s="662" t="str">
        <f>IF(ISNA(MATCH(C58,spisak!$B$4:$B$151,0)),"",INDEX(spisak!$C$4:$C$151,MATCH(C58,spisak!$B$4:$B$151,0)))</f>
        <v/>
      </c>
      <c r="H58" s="662"/>
      <c r="I58" s="662"/>
      <c r="J58" s="652"/>
      <c r="K58" s="652"/>
      <c r="L58" s="652"/>
      <c r="M58" s="652"/>
      <c r="N58" s="652"/>
      <c r="O58" s="652"/>
      <c r="P58" s="652"/>
      <c r="Q58" s="121"/>
      <c r="R58" s="121"/>
      <c r="S58" s="121"/>
      <c r="T58" s="121"/>
      <c r="U58" s="121"/>
      <c r="V58" s="181"/>
      <c r="W58" s="182"/>
      <c r="X58" s="659"/>
      <c r="Y58" s="660"/>
      <c r="Z58" s="660"/>
      <c r="AA58" s="660"/>
      <c r="AB58" s="660"/>
      <c r="AC58" s="648"/>
      <c r="AD58" s="650"/>
      <c r="AE58" s="121"/>
      <c r="AF58" s="121"/>
      <c r="AG58" s="651"/>
      <c r="AH58" s="651"/>
      <c r="AI58" s="651"/>
      <c r="AJ58" s="651"/>
      <c r="AK58" s="651"/>
      <c r="AL58" s="651"/>
      <c r="AM58" s="33"/>
    </row>
    <row r="59" spans="1:39" ht="12" customHeight="1">
      <c r="A59" s="645"/>
      <c r="B59" s="646">
        <v>15</v>
      </c>
      <c r="C59" s="656">
        <f>IF(ISNA(MATCH(A59,spisak!$E$4:$E$151,0)),IF(ISNA(MATCH(A59,plasman!$I$3:$I$68,0)),"bye",INDEX(plasman!$H$3:$H$68,MATCH(A59,plasman!$I$3:$I$68,0))),INDEX(spisak!$B$4:$B$151,MATCH(A59,spisak!$E$4:$E$151,0)))</f>
        <v>0</v>
      </c>
      <c r="D59" s="656"/>
      <c r="E59" s="656"/>
      <c r="F59" s="656"/>
      <c r="G59" s="663" t="str">
        <f>IF(ISNA(MATCH(C59,spisak!$B$4:$B$151,0)),"",INDEX(spisak!$C$4:$C$151,MATCH(C59,spisak!$B$4:$B$151,0)))</f>
        <v/>
      </c>
      <c r="H59" s="663"/>
      <c r="I59" s="663"/>
      <c r="J59" s="658" t="str">
        <f>partije!$S$214</f>
        <v>bye</v>
      </c>
      <c r="K59" s="658"/>
      <c r="L59" s="658"/>
      <c r="M59" s="658"/>
      <c r="N59" s="658"/>
      <c r="O59" s="647" t="str">
        <f>IF(ISBLANK(partije!J214),"",IF(partije!J214&gt;partije!K214,partije!J214,partije!K214))</f>
        <v/>
      </c>
      <c r="P59" s="658" t="str">
        <f>IF(ISBLANK(partije!J214),"",IF(partije!J214&gt;partije!K214,partije!K214,partije!J214))</f>
        <v/>
      </c>
      <c r="Q59" s="121"/>
      <c r="R59" s="121"/>
      <c r="S59" s="121"/>
      <c r="T59" s="121"/>
      <c r="U59" s="121"/>
      <c r="V59" s="181"/>
      <c r="W59" s="182"/>
      <c r="X59" s="653" t="str">
        <f>IF(ISBLANK(partije!L227),"",partije!L227)</f>
        <v/>
      </c>
      <c r="Y59" s="653" t="str">
        <f>IF(ISBLANK(partije!M227),"",partije!M227)</f>
        <v/>
      </c>
      <c r="Z59" s="653" t="str">
        <f>IF(ISBLANK(partije!N227),"",partije!N227)</f>
        <v/>
      </c>
      <c r="AA59" s="653" t="str">
        <f>IF(ISBLANK(partije!O227),"",partije!O227)</f>
        <v/>
      </c>
      <c r="AB59" s="653" t="str">
        <f>IF(ISBLANK(partije!P227),"",partije!P227)</f>
        <v/>
      </c>
      <c r="AC59" s="653" t="str">
        <f>IF(ISBLANK(partije!Q227),"",partije!Q227)</f>
        <v/>
      </c>
      <c r="AD59" s="653" t="str">
        <f>IF(ISBLANK(partije!R227),"",partije!R227)</f>
        <v/>
      </c>
      <c r="AE59" s="121"/>
      <c r="AF59" s="121"/>
      <c r="AG59" s="188"/>
      <c r="AH59" s="188"/>
      <c r="AI59" s="188"/>
      <c r="AJ59" s="188"/>
      <c r="AK59" s="188"/>
      <c r="AL59" s="188"/>
      <c r="AM59" s="33"/>
    </row>
    <row r="60" spans="1:39" ht="12" customHeight="1">
      <c r="A60" s="704">
        <v>30</v>
      </c>
      <c r="B60" s="646"/>
      <c r="C60" s="711" t="str">
        <f>IF(ISNA(MATCH(A60,spisak!$E$4:$E$151,0)),IF(ISNA(MATCH(A60,plasman!$I$3:$I$68,0)),"bye",INDEX(plasman!$H$3:$H$68,MATCH(A60,plasman!$I$3:$I$68,0))),INDEX(spisak!$B$4:$B$151,MATCH(A60,spisak!$E$4:$E$151,0)))</f>
        <v>bye</v>
      </c>
      <c r="D60" s="711"/>
      <c r="E60" s="711"/>
      <c r="F60" s="711"/>
      <c r="G60" s="712" t="str">
        <f>IF(ISNA(MATCH(C60,spisak!$B$4:$B$151,0)),"",INDEX(spisak!$C$4:$C$151,MATCH(C60,spisak!$B$4:$B$151,0)))</f>
        <v/>
      </c>
      <c r="H60" s="712"/>
      <c r="I60" s="713"/>
      <c r="J60" s="660"/>
      <c r="K60" s="660"/>
      <c r="L60" s="660"/>
      <c r="M60" s="660"/>
      <c r="N60" s="660"/>
      <c r="O60" s="648"/>
      <c r="P60" s="660"/>
      <c r="Q60" s="121"/>
      <c r="R60" s="121"/>
      <c r="S60" s="121"/>
      <c r="T60" s="121"/>
      <c r="U60" s="121"/>
      <c r="V60" s="181"/>
      <c r="W60" s="182"/>
      <c r="X60" s="653"/>
      <c r="Y60" s="653"/>
      <c r="Z60" s="653"/>
      <c r="AA60" s="653"/>
      <c r="AB60" s="653"/>
      <c r="AC60" s="653"/>
      <c r="AD60" s="653"/>
      <c r="AE60" s="121"/>
      <c r="AF60" s="121"/>
      <c r="AG60" s="188"/>
      <c r="AH60" s="188"/>
      <c r="AI60" s="188"/>
      <c r="AJ60" s="188"/>
      <c r="AK60" s="188"/>
      <c r="AL60" s="188"/>
      <c r="AM60" s="33"/>
    </row>
    <row r="61" spans="1:39" ht="12" customHeight="1">
      <c r="A61" s="704"/>
      <c r="B61" s="646"/>
      <c r="C61" s="705">
        <f>IF(ISNA(MATCH(A61,spisak!$E$4:$E$151,0)),IF(ISNA(MATCH(A61,plasman!$I$3:$I$68,0)),"bye",INDEX(plasman!$H$3:$H$68,MATCH(A61,plasman!$I$3:$I$68,0))),INDEX(spisak!$B$4:$B$151,MATCH(A61,spisak!$E$4:$E$151,0)))</f>
        <v>0</v>
      </c>
      <c r="D61" s="705"/>
      <c r="E61" s="705"/>
      <c r="F61" s="705"/>
      <c r="G61" s="706" t="str">
        <f>IF(ISNA(MATCH(C61,spisak!$B$4:$B$151,0)),"",INDEX(spisak!$C$4:$C$151,MATCH(C61,spisak!$B$4:$B$151,0)))</f>
        <v/>
      </c>
      <c r="H61" s="706"/>
      <c r="I61" s="707"/>
      <c r="J61" s="652" t="str">
        <f>IF(ISBLANK(partije!L214),"",partije!L214)</f>
        <v/>
      </c>
      <c r="K61" s="652" t="str">
        <f>IF(ISBLANK(partije!M214),"",partije!M214)</f>
        <v/>
      </c>
      <c r="L61" s="652" t="str">
        <f>IF(ISBLANK(partije!N214),"",partije!N214)</f>
        <v/>
      </c>
      <c r="M61" s="652" t="str">
        <f>IF(ISBLANK(partije!O214),"",partije!O214)</f>
        <v/>
      </c>
      <c r="N61" s="652" t="str">
        <f>IF(ISBLANK(partije!P214),"",partije!P214)</f>
        <v/>
      </c>
      <c r="O61" s="652" t="str">
        <f>IF(ISBLANK(partije!Q214),"",partije!Q214)</f>
        <v/>
      </c>
      <c r="P61" s="661" t="str">
        <f>IF(ISBLANK(partije!R214),"",partije!R214)</f>
        <v/>
      </c>
      <c r="Q61" s="657" t="str">
        <f>partije!$S$223</f>
        <v>bye</v>
      </c>
      <c r="R61" s="658"/>
      <c r="S61" s="658"/>
      <c r="T61" s="658"/>
      <c r="U61" s="658"/>
      <c r="V61" s="647" t="str">
        <f>IF(ISBLANK(partije!J223),"",IF(partije!J223&gt;partije!K223,partije!J223,partije!K223))</f>
        <v/>
      </c>
      <c r="W61" s="649" t="str">
        <f>IF(ISBLANK(partije!J223),"",IF(partije!J223&gt;partije!K223,partije!K223,partije!J223))</f>
        <v/>
      </c>
      <c r="X61" s="121"/>
      <c r="Y61" s="121"/>
      <c r="Z61" s="121"/>
      <c r="AA61" s="121"/>
      <c r="AB61" s="121"/>
      <c r="AC61" s="121"/>
      <c r="AD61" s="121"/>
      <c r="AE61" s="121"/>
      <c r="AF61" s="121"/>
      <c r="AG61" s="188"/>
      <c r="AH61" s="188"/>
      <c r="AI61" s="188"/>
      <c r="AJ61" s="188"/>
      <c r="AK61" s="188"/>
      <c r="AL61" s="188"/>
      <c r="AM61" s="33"/>
    </row>
    <row r="62" spans="1:39" ht="12" customHeight="1">
      <c r="A62" s="704">
        <v>31</v>
      </c>
      <c r="B62" s="646"/>
      <c r="C62" s="705" t="str">
        <f>IF(ISNA(MATCH(A62,spisak!$E$4:$E$151,0)),IF(ISNA(MATCH(A62,plasman!$I$3:$I$68,0)),"bye",INDEX(plasman!$H$3:$H$68,MATCH(A62,plasman!$I$3:$I$68,0))),INDEX(spisak!$B$4:$B$151,MATCH(A62,spisak!$E$4:$E$151,0)))</f>
        <v>bye</v>
      </c>
      <c r="D62" s="705"/>
      <c r="E62" s="705"/>
      <c r="F62" s="705"/>
      <c r="G62" s="706" t="str">
        <f>IF(ISNA(MATCH(C62,spisak!$B$4:$B$151,0)),"",INDEX(spisak!$C$4:$C$151,MATCH(C62,spisak!$B$4:$B$151,0)))</f>
        <v/>
      </c>
      <c r="H62" s="706"/>
      <c r="I62" s="707"/>
      <c r="J62" s="652"/>
      <c r="K62" s="652"/>
      <c r="L62" s="652"/>
      <c r="M62" s="652"/>
      <c r="N62" s="652"/>
      <c r="O62" s="652"/>
      <c r="P62" s="661"/>
      <c r="Q62" s="659"/>
      <c r="R62" s="660"/>
      <c r="S62" s="660"/>
      <c r="T62" s="660"/>
      <c r="U62" s="660"/>
      <c r="V62" s="648"/>
      <c r="W62" s="650"/>
      <c r="X62" s="121"/>
      <c r="Y62" s="121"/>
      <c r="Z62" s="121"/>
      <c r="AA62" s="121"/>
      <c r="AB62" s="121"/>
      <c r="AC62" s="121"/>
      <c r="AD62" s="121"/>
      <c r="AE62" s="121"/>
      <c r="AF62" s="121"/>
      <c r="AG62" s="188"/>
      <c r="AH62" s="188"/>
      <c r="AI62" s="188"/>
      <c r="AJ62" s="188"/>
      <c r="AK62" s="188"/>
      <c r="AL62" s="188"/>
      <c r="AM62" s="33"/>
    </row>
    <row r="63" spans="1:39" ht="12" customHeight="1">
      <c r="A63" s="704"/>
      <c r="B63" s="646"/>
      <c r="C63" s="705">
        <f>IF(ISNA(MATCH(A63,spisak!$E$4:$E$151,0)),IF(ISNA(MATCH(A63,plasman!$I$3:$I$68,0)),"bye",INDEX(plasman!$H$3:$H$68,MATCH(A63,plasman!$I$3:$I$68,0))),INDEX(spisak!$B$4:$B$151,MATCH(A63,spisak!$E$4:$E$151,0)))</f>
        <v>0</v>
      </c>
      <c r="D63" s="705"/>
      <c r="E63" s="705"/>
      <c r="F63" s="705"/>
      <c r="G63" s="706" t="str">
        <f>IF(ISNA(MATCH(C63,spisak!$B$4:$B$151,0)),"",INDEX(spisak!$C$4:$C$151,MATCH(C63,spisak!$B$4:$B$151,0)))</f>
        <v/>
      </c>
      <c r="H63" s="706"/>
      <c r="I63" s="707"/>
      <c r="J63" s="658" t="str">
        <f>partije!$S$215</f>
        <v>bye</v>
      </c>
      <c r="K63" s="658"/>
      <c r="L63" s="658"/>
      <c r="M63" s="658"/>
      <c r="N63" s="658"/>
      <c r="O63" s="647" t="str">
        <f>IF(ISBLANK(partije!J215),"",IF(partije!J215&gt;partije!K215,partije!J215,partije!K215))</f>
        <v/>
      </c>
      <c r="P63" s="649" t="str">
        <f>IF(ISBLANK(partije!J215),"",IF(partije!J215&gt;partije!K215,partije!K215,partije!J215))</f>
        <v/>
      </c>
      <c r="Q63" s="653" t="str">
        <f>IF(ISBLANK(partije!L223),"",partije!L223)</f>
        <v/>
      </c>
      <c r="R63" s="653" t="str">
        <f>IF(ISBLANK(partije!M223),"",partije!M223)</f>
        <v/>
      </c>
      <c r="S63" s="653" t="str">
        <f>IF(ISBLANK(partije!N223),"",partije!N223)</f>
        <v/>
      </c>
      <c r="T63" s="653" t="str">
        <f>IF(ISBLANK(partije!O223),"",partije!O223)</f>
        <v/>
      </c>
      <c r="U63" s="653" t="str">
        <f>IF(ISBLANK(partije!P223),"",partije!P223)</f>
        <v/>
      </c>
      <c r="V63" s="653" t="str">
        <f>IF(ISBLANK(partije!Q223),"",partije!Q223)</f>
        <v/>
      </c>
      <c r="W63" s="653" t="str">
        <f>IF(ISBLANK(partije!R223),"",partije!R223)</f>
        <v/>
      </c>
      <c r="X63" s="121"/>
      <c r="Y63" s="121"/>
      <c r="Z63" s="121"/>
      <c r="AA63" s="121"/>
      <c r="AB63" s="121"/>
      <c r="AC63" s="121"/>
      <c r="AD63" s="121"/>
      <c r="AE63" s="121"/>
      <c r="AF63" s="121"/>
      <c r="AG63" s="188"/>
      <c r="AH63" s="188"/>
      <c r="AI63" s="188"/>
      <c r="AJ63" s="188"/>
      <c r="AK63" s="188"/>
      <c r="AL63" s="188"/>
      <c r="AM63" s="33"/>
    </row>
    <row r="64" spans="1:39" ht="12" customHeight="1">
      <c r="A64" s="645">
        <v>32</v>
      </c>
      <c r="B64" s="646">
        <v>2</v>
      </c>
      <c r="C64" s="708" t="str">
        <f>IF(ISNA(MATCH(A64,spisak!$E$4:$E$151,0)),IF(ISNA(MATCH(A64,plasman!$I$3:$I$68,0)),"bye",INDEX(plasman!$H$3:$H$68,MATCH(A64,plasman!$I$3:$I$68,0))),INDEX(spisak!$B$4:$B$151,MATCH(A64,spisak!$E$4:$E$151,0)))</f>
        <v>bye</v>
      </c>
      <c r="D64" s="708"/>
      <c r="E64" s="708"/>
      <c r="F64" s="708"/>
      <c r="G64" s="709" t="str">
        <f>IF(ISNA(MATCH(C64,spisak!$B$4:$B$151,0)),"",INDEX(spisak!$C$4:$C$151,MATCH(C64,spisak!$B$4:$B$151,0)))</f>
        <v/>
      </c>
      <c r="H64" s="709"/>
      <c r="I64" s="710"/>
      <c r="J64" s="660"/>
      <c r="K64" s="660"/>
      <c r="L64" s="660"/>
      <c r="M64" s="660"/>
      <c r="N64" s="660"/>
      <c r="O64" s="648"/>
      <c r="P64" s="650"/>
      <c r="Q64" s="653"/>
      <c r="R64" s="653"/>
      <c r="S64" s="653"/>
      <c r="T64" s="653"/>
      <c r="U64" s="653"/>
      <c r="V64" s="653"/>
      <c r="W64" s="653"/>
      <c r="X64" s="121"/>
      <c r="Y64" s="121"/>
      <c r="Z64" s="121"/>
      <c r="AA64" s="121"/>
      <c r="AB64" s="121"/>
      <c r="AC64" s="121"/>
      <c r="AD64" s="121"/>
      <c r="AE64" s="121"/>
      <c r="AF64" s="121"/>
      <c r="AG64" s="188"/>
      <c r="AH64" s="188"/>
      <c r="AI64" s="188"/>
      <c r="AJ64" s="188"/>
      <c r="AK64" s="188"/>
      <c r="AL64" s="188"/>
      <c r="AM64" s="33"/>
    </row>
    <row r="65" spans="1:39" ht="12" customHeight="1">
      <c r="A65" s="645"/>
      <c r="B65" s="646"/>
      <c r="C65" s="656">
        <f>IF(ISNA(MATCH(A65,spisak!$E$4:$E$151,0)),IF(ISNA(MATCH(A65,plasman!$I$3:$I$68,0)),"bye",INDEX(plasman!$H$3:$H$68,MATCH(A65,plasman!$I$3:$I$68,0))),INDEX(spisak!$B$4:$B$151,MATCH(A65,spisak!$E$4:$E$151,0)))</f>
        <v>0</v>
      </c>
      <c r="D65" s="656"/>
      <c r="E65" s="656"/>
      <c r="F65" s="656"/>
      <c r="G65" s="663" t="str">
        <f>IF(ISNA(MATCH(C65,spisak!$B$4:$B$151,0)),"",INDEX(spisak!$C$4:$C$151,MATCH(C65,spisak!$B$4:$B$151,0)))</f>
        <v/>
      </c>
      <c r="H65" s="663"/>
      <c r="I65" s="665"/>
      <c r="J65" s="652" t="str">
        <f>IF(ISBLANK(partije!L215),"",partije!L215)</f>
        <v/>
      </c>
      <c r="K65" s="652" t="str">
        <f>IF(ISBLANK(partije!M215),"",partije!M215)</f>
        <v/>
      </c>
      <c r="L65" s="652" t="str">
        <f>IF(ISBLANK(partije!N215),"",partije!N215)</f>
        <v/>
      </c>
      <c r="M65" s="652" t="str">
        <f>IF(ISBLANK(partije!O215),"",partije!O215)</f>
        <v/>
      </c>
      <c r="N65" s="652" t="str">
        <f>IF(ISBLANK(partije!P215),"",partije!P215)</f>
        <v/>
      </c>
      <c r="O65" s="652" t="str">
        <f>IF(ISBLANK(partije!Q215),"",partije!Q215)</f>
        <v/>
      </c>
      <c r="P65" s="652" t="str">
        <f>IF(ISBLANK(partije!R215),"",partije!R215)</f>
        <v/>
      </c>
      <c r="Q65" s="121"/>
      <c r="R65" s="121"/>
      <c r="S65" s="121"/>
      <c r="T65" s="121"/>
      <c r="U65" s="121"/>
      <c r="V65" s="121"/>
      <c r="W65" s="121"/>
      <c r="X65" s="121"/>
      <c r="Y65" s="121"/>
      <c r="Z65" s="121"/>
      <c r="AA65" s="121"/>
      <c r="AB65" s="121"/>
      <c r="AC65" s="121"/>
      <c r="AD65" s="121"/>
      <c r="AE65" s="121"/>
      <c r="AF65" s="121"/>
      <c r="AG65" s="121"/>
      <c r="AH65" s="121"/>
      <c r="AI65" s="121"/>
      <c r="AJ65" s="120"/>
      <c r="AK65" s="120"/>
      <c r="AL65" s="120"/>
      <c r="AM65" s="33"/>
    </row>
    <row r="66" spans="1:39" ht="15" customHeight="1" thickBot="1">
      <c r="A66" s="183"/>
      <c r="B66" s="184"/>
      <c r="C66" s="119"/>
      <c r="D66" s="119"/>
      <c r="E66" s="119"/>
      <c r="F66" s="119"/>
      <c r="G66" s="215"/>
      <c r="H66" s="218"/>
      <c r="I66" s="218"/>
      <c r="J66" s="654"/>
      <c r="K66" s="654"/>
      <c r="L66" s="654"/>
      <c r="M66" s="654"/>
      <c r="N66" s="654"/>
      <c r="O66" s="654"/>
      <c r="P66" s="654"/>
      <c r="Q66" s="185"/>
      <c r="R66" s="185"/>
      <c r="S66" s="185"/>
      <c r="T66" s="185"/>
      <c r="U66" s="185"/>
      <c r="V66" s="185"/>
      <c r="W66" s="185"/>
      <c r="X66" s="185"/>
      <c r="Y66" s="185"/>
      <c r="Z66" s="185"/>
      <c r="AA66" s="185"/>
      <c r="AB66" s="185"/>
      <c r="AC66" s="185"/>
      <c r="AD66" s="185"/>
      <c r="AE66" s="185"/>
      <c r="AF66" s="185"/>
      <c r="AG66" s="185"/>
      <c r="AH66" s="185"/>
      <c r="AI66" s="185"/>
      <c r="AJ66" s="125"/>
      <c r="AK66" s="126"/>
      <c r="AL66" s="125"/>
      <c r="AM66" s="33"/>
    </row>
    <row r="67" spans="1:39" ht="17.25" customHeight="1" thickTop="1">
      <c r="A67" s="37" t="str">
        <f>CONCATENATE(info!C6,", ",info!C5)</f>
        <v>Niš, 15.04.2017.</v>
      </c>
      <c r="B67" s="434"/>
      <c r="D67" s="39"/>
      <c r="E67" s="39"/>
      <c r="F67" s="39"/>
      <c r="G67" s="216"/>
      <c r="H67" s="216"/>
      <c r="I67" s="216"/>
      <c r="J67" s="40"/>
      <c r="K67" s="40"/>
      <c r="L67" s="40"/>
      <c r="M67" s="40"/>
      <c r="N67" s="40"/>
      <c r="O67" s="40"/>
      <c r="P67" s="40"/>
      <c r="Q67" s="40"/>
      <c r="R67" s="40"/>
      <c r="S67" s="40"/>
      <c r="T67" s="40"/>
      <c r="U67" s="40"/>
      <c r="V67" s="40"/>
      <c r="W67" s="40"/>
      <c r="X67" s="40"/>
      <c r="Y67" s="40"/>
      <c r="Z67" s="40"/>
      <c r="AA67" s="40"/>
      <c r="AB67" s="40"/>
      <c r="AC67" s="40"/>
      <c r="AD67" s="40"/>
      <c r="AE67" s="40"/>
      <c r="AF67" s="40"/>
      <c r="AG67" s="40"/>
      <c r="AH67" s="40"/>
      <c r="AI67" s="40"/>
      <c r="AJ67" s="40"/>
      <c r="AK67" s="40"/>
      <c r="AL67" s="41" t="str">
        <f>info!C7</f>
        <v>STK "Palilula"</v>
      </c>
    </row>
    <row r="68" spans="1:39" ht="16.5" hidden="1" customHeight="1">
      <c r="A68" s="186">
        <v>33</v>
      </c>
      <c r="B68" s="187">
        <v>1</v>
      </c>
      <c r="C68" s="656" t="str">
        <f>IF(ISNA(MATCH(A68,spisak!$E$4:$E$78,0)),"***",INDEX(spisak!$B$4:$B$78,MATCH(A68,spisak!$E$4:$E$78,0)))</f>
        <v>***</v>
      </c>
      <c r="D68" s="656"/>
      <c r="E68" s="656"/>
      <c r="F68" s="656"/>
      <c r="G68" s="663" t="str">
        <f>IF(ISNA(MATCH(A68,spisak!$E$4:$E$78,0)),"***",INDEX(spisak!$C$4:$C$260,MATCH(A68,spisak!$E$4:$E$78,0)))</f>
        <v>***</v>
      </c>
      <c r="H68" s="663"/>
      <c r="I68" s="663"/>
      <c r="J68" s="658" t="str">
        <f>partije!$S$231</f>
        <v>bye</v>
      </c>
      <c r="K68" s="658"/>
      <c r="L68" s="658"/>
      <c r="M68" s="658"/>
      <c r="N68" s="658"/>
      <c r="O68" s="647" t="str">
        <f>IF(ISBLANK(partije!$J$231),"",IF(partije!$J$231&gt;partije!$K$231,partije!$J$231,partije!$K$231))</f>
        <v/>
      </c>
      <c r="P68" s="658" t="str">
        <f>IF(ISBLANK(partije!$J$231),"",IF(partije!$J$231&gt;partije!$K$231,partije!$K$231,partije!$J$231))</f>
        <v/>
      </c>
      <c r="Q68" s="121"/>
      <c r="R68" s="121"/>
      <c r="S68" s="121"/>
      <c r="T68" s="121"/>
      <c r="U68" s="121"/>
      <c r="V68" s="121"/>
      <c r="W68" s="121"/>
      <c r="X68" s="121"/>
      <c r="Y68" s="121"/>
      <c r="Z68" s="121"/>
      <c r="AA68" s="121"/>
      <c r="AB68" s="121"/>
      <c r="AC68" s="121"/>
      <c r="AD68" s="121"/>
      <c r="AE68" s="121"/>
      <c r="AF68" s="121"/>
      <c r="AG68" s="121"/>
      <c r="AH68" s="121"/>
      <c r="AI68" s="121"/>
      <c r="AJ68" s="120"/>
      <c r="AK68" s="120"/>
      <c r="AL68" s="120"/>
      <c r="AM68" s="32"/>
    </row>
    <row r="69" spans="1:39" ht="12" hidden="1" customHeight="1">
      <c r="A69" s="645">
        <v>34</v>
      </c>
      <c r="B69" s="646"/>
      <c r="C69" s="655" t="str">
        <f>IF(ISNA(MATCH(A69,spisak!$E$4:$E$78,0)),"***",INDEX(spisak!$B$4:$B$78,MATCH(A69,spisak!$E$4:$E$78,0)))</f>
        <v>***</v>
      </c>
      <c r="D69" s="655"/>
      <c r="E69" s="655"/>
      <c r="F69" s="655"/>
      <c r="G69" s="662" t="str">
        <f>IF(ISNA(MATCH(A69,spisak!$E$4:$E$78,0)),"***",INDEX(spisak!$C$4:$C$260,MATCH(A69,spisak!$E$4:$E$78,0)))</f>
        <v>***</v>
      </c>
      <c r="H69" s="662"/>
      <c r="I69" s="664"/>
      <c r="J69" s="658"/>
      <c r="K69" s="658"/>
      <c r="L69" s="658"/>
      <c r="M69" s="658"/>
      <c r="N69" s="658"/>
      <c r="O69" s="647"/>
      <c r="P69" s="660"/>
      <c r="Q69" s="121"/>
      <c r="R69" s="121"/>
      <c r="S69" s="121"/>
      <c r="T69" s="121"/>
      <c r="U69" s="121"/>
      <c r="V69" s="121"/>
      <c r="W69" s="121"/>
      <c r="X69" s="121"/>
      <c r="Y69" s="121"/>
      <c r="Z69" s="121"/>
      <c r="AA69" s="121"/>
      <c r="AB69" s="121"/>
      <c r="AC69" s="121"/>
      <c r="AD69" s="121"/>
      <c r="AE69" s="121"/>
      <c r="AF69" s="121"/>
      <c r="AG69" s="121"/>
      <c r="AH69" s="121"/>
      <c r="AI69" s="121"/>
      <c r="AJ69" s="120"/>
      <c r="AK69" s="120"/>
      <c r="AL69" s="120"/>
      <c r="AM69" s="32"/>
    </row>
    <row r="70" spans="1:39" ht="12" hidden="1" customHeight="1">
      <c r="A70" s="645"/>
      <c r="B70" s="646"/>
      <c r="C70" s="656"/>
      <c r="D70" s="656"/>
      <c r="E70" s="656"/>
      <c r="F70" s="656"/>
      <c r="G70" s="663" t="e">
        <f>IF(ISNA(MATCH(A70,spisak!#REF!,0)),"***",INDEX(spisak!#REF!,MATCH(A70,spisak!#REF!,0)))</f>
        <v>#REF!</v>
      </c>
      <c r="H70" s="663"/>
      <c r="I70" s="665"/>
      <c r="J70" s="672" t="str">
        <f>IF(ISBLANK(partije!$L$231),"",partije!$L$231)</f>
        <v/>
      </c>
      <c r="K70" s="672" t="str">
        <f>IF(ISBLANK(partije!$M$231),"",partije!$M$231)</f>
        <v/>
      </c>
      <c r="L70" s="672" t="str">
        <f>IF(ISBLANK(partije!$N$231),"",partije!$N$231)</f>
        <v/>
      </c>
      <c r="M70" s="672" t="str">
        <f>IF(ISBLANK(partije!$O$231),"",partije!$O$231)</f>
        <v/>
      </c>
      <c r="N70" s="672" t="str">
        <f>IF(ISBLANK(partije!$P$231),"",partije!$P$231)</f>
        <v/>
      </c>
      <c r="O70" s="672" t="str">
        <f>IF(ISBLANK(partije!$Q$231),"",partije!$Q$231)</f>
        <v/>
      </c>
      <c r="P70" s="661" t="str">
        <f>IF(ISBLANK(partije!$R$231),"",partije!$R$231)</f>
        <v/>
      </c>
      <c r="Q70" s="657" t="str">
        <f>partije!$S$247</f>
        <v>bye</v>
      </c>
      <c r="R70" s="658"/>
      <c r="S70" s="658"/>
      <c r="T70" s="658"/>
      <c r="U70" s="658"/>
      <c r="V70" s="647" t="str">
        <f>IF(ISBLANK(partije!$J$247),"",IF(partije!$J$247&gt;partije!$K$247,partije!$J$247,partije!$K$247))</f>
        <v/>
      </c>
      <c r="W70" s="658" t="str">
        <f>IF(ISBLANK(partije!$J$247),"",IF(partije!$J$247&gt;partije!$K$247,partije!$K$247,partije!$J$247))</f>
        <v/>
      </c>
      <c r="X70" s="121"/>
      <c r="Y70" s="121"/>
      <c r="Z70" s="121"/>
      <c r="AA70" s="121"/>
      <c r="AB70" s="121"/>
      <c r="AC70" s="121"/>
      <c r="AD70" s="121"/>
      <c r="AE70" s="121"/>
      <c r="AF70" s="121"/>
      <c r="AG70" s="121"/>
      <c r="AH70" s="121"/>
      <c r="AI70" s="121"/>
      <c r="AJ70" s="120"/>
      <c r="AK70" s="120"/>
      <c r="AL70" s="120"/>
      <c r="AM70" s="32"/>
    </row>
    <row r="71" spans="1:39" ht="12" hidden="1" customHeight="1">
      <c r="A71" s="645">
        <v>35</v>
      </c>
      <c r="B71" s="646"/>
      <c r="C71" s="655" t="str">
        <f>IF(ISNA(MATCH(A71,spisak!$E$4:$E$78,0)),"***",INDEX(spisak!$B$4:$B$78,MATCH(A71,spisak!$E$4:$E$78,0)))</f>
        <v>***</v>
      </c>
      <c r="D71" s="655"/>
      <c r="E71" s="655"/>
      <c r="F71" s="655"/>
      <c r="G71" s="662" t="str">
        <f>IF(ISNA(MATCH(A71,spisak!$E$4:$E$78,0)),"***",INDEX(spisak!$C$4:$C$260,MATCH(A71,spisak!$E$4:$E$78,0)))</f>
        <v>***</v>
      </c>
      <c r="H71" s="662"/>
      <c r="I71" s="662"/>
      <c r="J71" s="673"/>
      <c r="K71" s="673"/>
      <c r="L71" s="673"/>
      <c r="M71" s="673"/>
      <c r="N71" s="673"/>
      <c r="O71" s="673"/>
      <c r="P71" s="661"/>
      <c r="Q71" s="659"/>
      <c r="R71" s="660"/>
      <c r="S71" s="660"/>
      <c r="T71" s="660"/>
      <c r="U71" s="660"/>
      <c r="V71" s="648"/>
      <c r="W71" s="660"/>
      <c r="X71" s="121"/>
      <c r="Y71" s="121"/>
      <c r="Z71" s="121"/>
      <c r="AA71" s="121"/>
      <c r="AB71" s="121"/>
      <c r="AC71" s="121"/>
      <c r="AD71" s="121"/>
      <c r="AE71" s="121"/>
      <c r="AF71" s="121"/>
      <c r="AG71" s="121"/>
      <c r="AH71" s="121"/>
      <c r="AI71" s="121"/>
      <c r="AJ71" s="120"/>
      <c r="AK71" s="120"/>
      <c r="AL71" s="120"/>
      <c r="AM71" s="32"/>
    </row>
    <row r="72" spans="1:39" ht="12" hidden="1" customHeight="1">
      <c r="A72" s="645"/>
      <c r="B72" s="646"/>
      <c r="C72" s="656"/>
      <c r="D72" s="656"/>
      <c r="E72" s="656"/>
      <c r="F72" s="656"/>
      <c r="G72" s="663" t="e">
        <f>IF(ISNA(MATCH(A72,spisak!#REF!,0)),"***",INDEX(spisak!#REF!,MATCH(A72,spisak!#REF!,0)))</f>
        <v>#REF!</v>
      </c>
      <c r="H72" s="663"/>
      <c r="I72" s="663"/>
      <c r="J72" s="658" t="str">
        <f>partije!$S$232</f>
        <v>bye</v>
      </c>
      <c r="K72" s="658"/>
      <c r="L72" s="658"/>
      <c r="M72" s="658"/>
      <c r="N72" s="658"/>
      <c r="O72" s="647" t="str">
        <f>IF(ISBLANK(partije!$J$232),"",IF(partije!$J$232&gt;partije!$K$232,partije!$J$232,partije!$K$232))</f>
        <v/>
      </c>
      <c r="P72" s="649" t="str">
        <f>IF(ISBLANK(partije!$J$232),"",IF(partije!$J$232&gt;partije!$K$232,partije!$K$232,partije!$J$232))</f>
        <v/>
      </c>
      <c r="Q72" s="653" t="str">
        <f>IF(ISBLANK(partije!$L$247),"",partije!$L$247)</f>
        <v/>
      </c>
      <c r="R72" s="653" t="str">
        <f>IF(ISBLANK(partije!$M$247),"",partije!$M$247)</f>
        <v/>
      </c>
      <c r="S72" s="653" t="str">
        <f>IF(ISBLANK(partije!$N$247),"",partije!$N$247)</f>
        <v/>
      </c>
      <c r="T72" s="653" t="str">
        <f>IF(ISBLANK(partije!$O$247),"",partije!$O$247)</f>
        <v/>
      </c>
      <c r="U72" s="653" t="str">
        <f>IF(ISBLANK(partije!$P$247),"",partije!$P$247)</f>
        <v/>
      </c>
      <c r="V72" s="653" t="str">
        <f>IF(ISBLANK(partije!$Q$247),"",partije!$Q$247)</f>
        <v/>
      </c>
      <c r="W72" s="666" t="str">
        <f>IF(ISBLANK(partije!$R$247),"",partije!$R$247)</f>
        <v/>
      </c>
      <c r="X72" s="121"/>
      <c r="Y72" s="121"/>
      <c r="Z72" s="121"/>
      <c r="AA72" s="121"/>
      <c r="AB72" s="121"/>
      <c r="AC72" s="121"/>
      <c r="AD72" s="121"/>
      <c r="AE72" s="121"/>
      <c r="AF72" s="121"/>
      <c r="AG72" s="121"/>
      <c r="AH72" s="121"/>
      <c r="AI72" s="121"/>
      <c r="AJ72" s="120"/>
      <c r="AK72" s="120"/>
      <c r="AL72" s="120"/>
      <c r="AM72" s="32"/>
    </row>
    <row r="73" spans="1:39" ht="12" hidden="1" customHeight="1">
      <c r="A73" s="645">
        <v>36</v>
      </c>
      <c r="B73" s="646">
        <v>16</v>
      </c>
      <c r="C73" s="655" t="str">
        <f>IF(ISNA(MATCH(A73,spisak!$E$4:$E$78,0)),"***",INDEX(spisak!$B$4:$B$78,MATCH(A73,spisak!$E$4:$E$78,0)))</f>
        <v>***</v>
      </c>
      <c r="D73" s="655"/>
      <c r="E73" s="655"/>
      <c r="F73" s="655"/>
      <c r="G73" s="662" t="str">
        <f>IF(ISNA(MATCH(A73,spisak!$E$4:$E$78,0)),"***",INDEX(spisak!$C$4:$C$260,MATCH(A73,spisak!$E$4:$E$78,0)))</f>
        <v>***</v>
      </c>
      <c r="H73" s="662"/>
      <c r="I73" s="664"/>
      <c r="J73" s="660"/>
      <c r="K73" s="660"/>
      <c r="L73" s="660"/>
      <c r="M73" s="660"/>
      <c r="N73" s="660"/>
      <c r="O73" s="648"/>
      <c r="P73" s="650"/>
      <c r="Q73" s="653"/>
      <c r="R73" s="653"/>
      <c r="S73" s="653"/>
      <c r="T73" s="653"/>
      <c r="U73" s="653"/>
      <c r="V73" s="653"/>
      <c r="W73" s="667"/>
      <c r="X73" s="121"/>
      <c r="Y73" s="121"/>
      <c r="Z73" s="121"/>
      <c r="AA73" s="121"/>
      <c r="AB73" s="121"/>
      <c r="AC73" s="121"/>
      <c r="AD73" s="121"/>
      <c r="AE73" s="121"/>
      <c r="AF73" s="121"/>
      <c r="AG73" s="180"/>
      <c r="AH73" s="121"/>
      <c r="AI73" s="121"/>
      <c r="AJ73" s="120"/>
      <c r="AK73" s="120"/>
      <c r="AL73" s="120"/>
      <c r="AM73" s="32"/>
    </row>
    <row r="74" spans="1:39" ht="12" hidden="1" customHeight="1">
      <c r="A74" s="645"/>
      <c r="B74" s="646">
        <v>16</v>
      </c>
      <c r="C74" s="656"/>
      <c r="D74" s="656"/>
      <c r="E74" s="656"/>
      <c r="F74" s="656"/>
      <c r="G74" s="663" t="e">
        <f>IF(ISNA(MATCH(A74,spisak!#REF!,0)),"***",INDEX(spisak!#REF!,MATCH(A74,spisak!#REF!,0)))</f>
        <v>#REF!</v>
      </c>
      <c r="H74" s="663"/>
      <c r="I74" s="665"/>
      <c r="J74" s="652" t="str">
        <f>IF(ISBLANK(partije!$L$232),"",partije!$L$232)</f>
        <v/>
      </c>
      <c r="K74" s="652" t="str">
        <f>IF(ISBLANK(partije!$M$232),"",partije!$M$232)</f>
        <v/>
      </c>
      <c r="L74" s="652" t="str">
        <f>IF(ISBLANK(partije!$N$232),"",partije!$N$232)</f>
        <v/>
      </c>
      <c r="M74" s="652" t="str">
        <f>IF(ISBLANK(partije!$O$232),"",partije!$O$232)</f>
        <v/>
      </c>
      <c r="N74" s="652" t="str">
        <f>IF(ISBLANK(partije!$P$232),"",partije!$P$232)</f>
        <v/>
      </c>
      <c r="O74" s="652" t="str">
        <f>IF(ISBLANK(partije!$Q$232),"",partije!$Q$232)</f>
        <v/>
      </c>
      <c r="P74" s="652" t="str">
        <f>IF(ISBLANK(partije!$R$232),"",partije!$R$232)</f>
        <v/>
      </c>
      <c r="Q74" s="121"/>
      <c r="R74" s="121"/>
      <c r="S74" s="121"/>
      <c r="T74" s="121"/>
      <c r="U74" s="121"/>
      <c r="V74" s="181"/>
      <c r="W74" s="182"/>
      <c r="X74" s="657" t="str">
        <f>partije!$S$255</f>
        <v>bye</v>
      </c>
      <c r="Y74" s="658"/>
      <c r="Z74" s="658"/>
      <c r="AA74" s="658"/>
      <c r="AB74" s="658"/>
      <c r="AC74" s="647" t="str">
        <f>IF(ISBLANK(partije!$J$255),"",IF(partije!$J$255&gt;partije!$K$255,partije!$J$255,partije!$K$255))</f>
        <v/>
      </c>
      <c r="AD74" s="702" t="str">
        <f>IF(ISBLANK(partije!$J$255),"",IF(partije!$J$255&gt;partije!$K$255,partije!$K$255,partije!$J$255))</f>
        <v/>
      </c>
      <c r="AE74" s="121"/>
      <c r="AF74" s="121"/>
      <c r="AG74" s="121"/>
      <c r="AH74" s="121"/>
      <c r="AI74" s="121"/>
      <c r="AJ74" s="120"/>
      <c r="AK74" s="120"/>
      <c r="AL74" s="120"/>
      <c r="AM74" s="32"/>
    </row>
    <row r="75" spans="1:39" ht="12" hidden="1" customHeight="1">
      <c r="A75" s="645">
        <v>37</v>
      </c>
      <c r="B75" s="646">
        <v>9</v>
      </c>
      <c r="C75" s="655" t="str">
        <f>IF(ISNA(MATCH(A75,spisak!$E$4:$E$78,0)),"***",INDEX(spisak!$B$4:$B$78,MATCH(A75,spisak!$E$4:$E$78,0)))</f>
        <v>***</v>
      </c>
      <c r="D75" s="655"/>
      <c r="E75" s="655"/>
      <c r="F75" s="655"/>
      <c r="G75" s="662" t="str">
        <f>IF(ISNA(MATCH(A75,spisak!$E$4:$E$78,0)),"***",INDEX(spisak!$C$4:$C$260,MATCH(A75,spisak!$E$4:$E$78,0)))</f>
        <v>***</v>
      </c>
      <c r="H75" s="662"/>
      <c r="I75" s="662"/>
      <c r="J75" s="652"/>
      <c r="K75" s="652"/>
      <c r="L75" s="652"/>
      <c r="M75" s="652"/>
      <c r="N75" s="652"/>
      <c r="O75" s="652"/>
      <c r="P75" s="652"/>
      <c r="Q75" s="121"/>
      <c r="R75" s="121"/>
      <c r="S75" s="121"/>
      <c r="T75" s="121"/>
      <c r="U75" s="121"/>
      <c r="V75" s="181"/>
      <c r="W75" s="182"/>
      <c r="X75" s="659"/>
      <c r="Y75" s="660"/>
      <c r="Z75" s="660"/>
      <c r="AA75" s="660"/>
      <c r="AB75" s="660"/>
      <c r="AC75" s="648"/>
      <c r="AD75" s="703"/>
      <c r="AE75" s="121"/>
      <c r="AF75" s="121"/>
      <c r="AG75" s="121"/>
      <c r="AH75" s="121"/>
      <c r="AI75" s="121"/>
      <c r="AJ75" s="120"/>
      <c r="AK75" s="120"/>
      <c r="AL75" s="120"/>
      <c r="AM75" s="32"/>
    </row>
    <row r="76" spans="1:39" ht="12" hidden="1" customHeight="1">
      <c r="A76" s="645"/>
      <c r="B76" s="646">
        <v>9</v>
      </c>
      <c r="C76" s="656"/>
      <c r="D76" s="656"/>
      <c r="E76" s="656"/>
      <c r="F76" s="656"/>
      <c r="G76" s="663" t="e">
        <f>IF(ISNA(MATCH(A76,spisak!#REF!,0)),"***",INDEX(spisak!#REF!,MATCH(A76,spisak!#REF!,0)))</f>
        <v>#REF!</v>
      </c>
      <c r="H76" s="663"/>
      <c r="I76" s="663"/>
      <c r="J76" s="658" t="str">
        <f>partije!$S$233</f>
        <v>bye</v>
      </c>
      <c r="K76" s="658"/>
      <c r="L76" s="658"/>
      <c r="M76" s="658"/>
      <c r="N76" s="658"/>
      <c r="O76" s="647" t="str">
        <f>IF(ISBLANK(partije!$J$233),"",IF(partije!$J$233&gt;partije!$K$233,partije!$J$233,partije!$K$233))</f>
        <v/>
      </c>
      <c r="P76" s="658" t="str">
        <f>IF(ISBLANK(partije!$J$233),"",IF(partije!$J$233&gt;partije!$K$233,partije!$K$233,partije!$J$233))</f>
        <v/>
      </c>
      <c r="Q76" s="121"/>
      <c r="R76" s="121"/>
      <c r="S76" s="121"/>
      <c r="T76" s="121"/>
      <c r="U76" s="121"/>
      <c r="V76" s="181"/>
      <c r="W76" s="182"/>
      <c r="X76" s="653" t="str">
        <f>IF(ISBLANK(partije!$L$255),"",partije!$L$255)</f>
        <v/>
      </c>
      <c r="Y76" s="653" t="str">
        <f>IF(ISBLANK(partije!$M$255),"",partije!$M$255)</f>
        <v/>
      </c>
      <c r="Z76" s="653" t="str">
        <f>IF(ISBLANK(partije!$N$255),"",partije!$N$255)</f>
        <v/>
      </c>
      <c r="AA76" s="653" t="str">
        <f>IF(ISBLANK(partije!$O$255),"",partije!$O$255)</f>
        <v/>
      </c>
      <c r="AB76" s="653" t="str">
        <f>IF(ISBLANK(partije!$P$255),"",partije!$P$255)</f>
        <v/>
      </c>
      <c r="AC76" s="653" t="str">
        <f>IF(ISBLANK(partije!$Q$255),"",partije!$Q$255)</f>
        <v/>
      </c>
      <c r="AD76" s="666" t="str">
        <f>IF(ISBLANK(partije!$R$255),"",partije!$R$255)</f>
        <v/>
      </c>
      <c r="AE76" s="121"/>
      <c r="AF76" s="121"/>
      <c r="AG76" s="121"/>
      <c r="AH76" s="121"/>
      <c r="AI76" s="121"/>
      <c r="AJ76" s="120"/>
      <c r="AK76" s="120"/>
      <c r="AL76" s="120"/>
      <c r="AM76" s="32"/>
    </row>
    <row r="77" spans="1:39" ht="12" hidden="1" customHeight="1">
      <c r="A77" s="645">
        <v>38</v>
      </c>
      <c r="B77" s="646"/>
      <c r="C77" s="655" t="str">
        <f>IF(ISNA(MATCH(A77,spisak!$E$4:$E$78,0)),"***",INDEX(spisak!$B$4:$B$78,MATCH(A77,spisak!$E$4:$E$78,0)))</f>
        <v>***</v>
      </c>
      <c r="D77" s="655"/>
      <c r="E77" s="655"/>
      <c r="F77" s="655"/>
      <c r="G77" s="662" t="str">
        <f>IF(ISNA(MATCH(A77,spisak!$E$4:$E$78,0)),"***",INDEX(spisak!$C$4:$C$260,MATCH(A77,spisak!$E$4:$E$78,0)))</f>
        <v>***</v>
      </c>
      <c r="H77" s="662"/>
      <c r="I77" s="664"/>
      <c r="J77" s="660"/>
      <c r="K77" s="660"/>
      <c r="L77" s="660"/>
      <c r="M77" s="660"/>
      <c r="N77" s="660"/>
      <c r="O77" s="648"/>
      <c r="P77" s="660"/>
      <c r="Q77" s="121"/>
      <c r="R77" s="121"/>
      <c r="S77" s="121"/>
      <c r="T77" s="121"/>
      <c r="U77" s="121"/>
      <c r="V77" s="181"/>
      <c r="W77" s="182"/>
      <c r="X77" s="653"/>
      <c r="Y77" s="653"/>
      <c r="Z77" s="653"/>
      <c r="AA77" s="653"/>
      <c r="AB77" s="653"/>
      <c r="AC77" s="653"/>
      <c r="AD77" s="667"/>
      <c r="AE77" s="121"/>
      <c r="AF77" s="121"/>
      <c r="AG77" s="121"/>
      <c r="AH77" s="121"/>
      <c r="AI77" s="121"/>
      <c r="AJ77" s="120"/>
      <c r="AK77" s="120"/>
      <c r="AL77" s="120"/>
      <c r="AM77" s="32"/>
    </row>
    <row r="78" spans="1:39" ht="12" hidden="1" customHeight="1">
      <c r="A78" s="645"/>
      <c r="B78" s="646"/>
      <c r="C78" s="656"/>
      <c r="D78" s="656"/>
      <c r="E78" s="656"/>
      <c r="F78" s="656"/>
      <c r="G78" s="663" t="e">
        <f>IF(ISNA(MATCH(A78,spisak!#REF!,0)),"***",INDEX(spisak!#REF!,MATCH(A78,spisak!#REF!,0)))</f>
        <v>#REF!</v>
      </c>
      <c r="H78" s="663"/>
      <c r="I78" s="665"/>
      <c r="J78" s="652" t="str">
        <f>IF(ISBLANK(partije!$L$233),"",partije!$L$233)</f>
        <v/>
      </c>
      <c r="K78" s="652" t="str">
        <f>IF(ISBLANK(partije!$M$233),"",partije!$M$233)</f>
        <v/>
      </c>
      <c r="L78" s="652" t="str">
        <f>IF(ISBLANK(partije!$N$233),"",partije!$N$233)</f>
        <v/>
      </c>
      <c r="M78" s="652" t="str">
        <f>IF(ISBLANK(partije!$O$233),"",partije!$O$233)</f>
        <v/>
      </c>
      <c r="N78" s="652" t="str">
        <f>IF(ISBLANK(partije!$P$233),"",partije!$P$233)</f>
        <v/>
      </c>
      <c r="O78" s="652" t="str">
        <f>IF(ISBLANK(partije!$Q$233),"",partije!$Q$233)</f>
        <v/>
      </c>
      <c r="P78" s="674" t="str">
        <f>IF(ISBLANK(partije!$R$233),"",partije!$R$233)</f>
        <v/>
      </c>
      <c r="Q78" s="657" t="str">
        <f>partije!$S$248</f>
        <v>bye</v>
      </c>
      <c r="R78" s="658"/>
      <c r="S78" s="658"/>
      <c r="T78" s="658"/>
      <c r="U78" s="658"/>
      <c r="V78" s="698" t="str">
        <f>IF(ISBLANK(partije!$J$248),"",IF(partije!$J$248&gt;partije!$K$248,partije!$J$248,partije!$K$248))</f>
        <v/>
      </c>
      <c r="W78" s="700" t="str">
        <f>IF(ISBLANK(partije!$J$248),"",IF(partije!$J$248&gt;partije!$K$248,partije!$K$248,partije!$J$248))</f>
        <v/>
      </c>
      <c r="X78" s="121"/>
      <c r="Y78" s="121"/>
      <c r="Z78" s="121"/>
      <c r="AA78" s="121"/>
      <c r="AB78" s="121"/>
      <c r="AC78" s="181"/>
      <c r="AD78" s="182"/>
      <c r="AE78" s="121"/>
      <c r="AF78" s="121"/>
      <c r="AG78" s="121"/>
      <c r="AH78" s="121"/>
      <c r="AI78" s="121"/>
      <c r="AJ78" s="120"/>
      <c r="AK78" s="120"/>
      <c r="AL78" s="120"/>
      <c r="AM78" s="32"/>
    </row>
    <row r="79" spans="1:39" ht="12" hidden="1" customHeight="1">
      <c r="A79" s="645">
        <v>39</v>
      </c>
      <c r="B79" s="646"/>
      <c r="C79" s="655" t="str">
        <f>IF(ISNA(MATCH(A79,spisak!$E$4:$E$78,0)),"***",INDEX(spisak!$B$4:$B$78,MATCH(A79,spisak!$E$4:$E$78,0)))</f>
        <v>***</v>
      </c>
      <c r="D79" s="655"/>
      <c r="E79" s="655"/>
      <c r="F79" s="655"/>
      <c r="G79" s="662" t="str">
        <f>IF(ISNA(MATCH(A79,spisak!$E$4:$E$78,0)),"***",INDEX(spisak!$C$4:$C$260,MATCH(A79,spisak!$E$4:$E$78,0)))</f>
        <v>***</v>
      </c>
      <c r="H79" s="662"/>
      <c r="I79" s="662"/>
      <c r="J79" s="673"/>
      <c r="K79" s="673"/>
      <c r="L79" s="673"/>
      <c r="M79" s="673"/>
      <c r="N79" s="673"/>
      <c r="O79" s="673"/>
      <c r="P79" s="675"/>
      <c r="Q79" s="659"/>
      <c r="R79" s="660"/>
      <c r="S79" s="660"/>
      <c r="T79" s="660"/>
      <c r="U79" s="660"/>
      <c r="V79" s="699"/>
      <c r="W79" s="701"/>
      <c r="X79" s="121"/>
      <c r="Y79" s="121"/>
      <c r="Z79" s="121"/>
      <c r="AA79" s="121"/>
      <c r="AB79" s="121"/>
      <c r="AC79" s="181"/>
      <c r="AD79" s="182"/>
      <c r="AE79" s="121"/>
      <c r="AF79" s="121"/>
      <c r="AG79" s="121"/>
      <c r="AH79" s="121"/>
      <c r="AI79" s="121"/>
      <c r="AJ79" s="120"/>
      <c r="AK79" s="120"/>
      <c r="AL79" s="120"/>
      <c r="AM79" s="32"/>
    </row>
    <row r="80" spans="1:39" ht="12" hidden="1" customHeight="1">
      <c r="A80" s="645"/>
      <c r="B80" s="646"/>
      <c r="C80" s="656"/>
      <c r="D80" s="656"/>
      <c r="E80" s="656"/>
      <c r="F80" s="656"/>
      <c r="G80" s="663" t="e">
        <f>IF(ISNA(MATCH(A80,spisak!#REF!,0)),"***",INDEX(spisak!#REF!,MATCH(A80,spisak!#REF!,0)))</f>
        <v>#REF!</v>
      </c>
      <c r="H80" s="663"/>
      <c r="I80" s="663"/>
      <c r="J80" s="658" t="str">
        <f>partije!$S$234</f>
        <v>bye</v>
      </c>
      <c r="K80" s="658"/>
      <c r="L80" s="658"/>
      <c r="M80" s="658"/>
      <c r="N80" s="658"/>
      <c r="O80" s="647" t="str">
        <f>IF(ISBLANK(partije!$J$234),"",IF(partije!$J$234&gt;partije!$K$234,partije!$J$234,partije!$K$234))</f>
        <v/>
      </c>
      <c r="P80" s="649" t="str">
        <f>IF(ISBLANK(partije!$J$234),"",IF(partije!$J$234&gt;partije!$K$234,partije!$K$234,partije!$J$234))</f>
        <v/>
      </c>
      <c r="Q80" s="653" t="str">
        <f>IF(ISBLANK(partije!$L$248),"",partije!$L$248)</f>
        <v/>
      </c>
      <c r="R80" s="653" t="str">
        <f>IF(ISBLANK(partije!$M$248),"",partije!$M$248)</f>
        <v/>
      </c>
      <c r="S80" s="653" t="str">
        <f>IF(ISBLANK(partije!$N$248),"",partije!$N$248)</f>
        <v/>
      </c>
      <c r="T80" s="653" t="str">
        <f>IF(ISBLANK(partije!$O$248),"",partije!$O$248)</f>
        <v/>
      </c>
      <c r="U80" s="653" t="str">
        <f>IF(ISBLANK(partije!$P$248),"",partije!$P$248)</f>
        <v/>
      </c>
      <c r="V80" s="653" t="str">
        <f>IF(ISBLANK(partije!$Q$248),"",partije!$Q$248)</f>
        <v/>
      </c>
      <c r="W80" s="653" t="str">
        <f>IF(ISBLANK(partije!$R$248),"",partije!$R$248)</f>
        <v/>
      </c>
      <c r="X80" s="121"/>
      <c r="Y80" s="121"/>
      <c r="Z80" s="121"/>
      <c r="AA80" s="121"/>
      <c r="AB80" s="121"/>
      <c r="AC80" s="181"/>
      <c r="AD80" s="182"/>
      <c r="AE80" s="121"/>
      <c r="AF80" s="121"/>
      <c r="AG80" s="121"/>
      <c r="AH80" s="121"/>
      <c r="AI80" s="121"/>
      <c r="AJ80" s="120"/>
      <c r="AK80" s="120"/>
      <c r="AL80" s="120"/>
      <c r="AM80" s="32"/>
    </row>
    <row r="81" spans="1:39" ht="12" hidden="1" customHeight="1">
      <c r="A81" s="645">
        <v>40</v>
      </c>
      <c r="B81" s="646">
        <v>8</v>
      </c>
      <c r="C81" s="655" t="str">
        <f>IF(ISNA(MATCH(A81,spisak!$E$4:$E$78,0)),"***",INDEX(spisak!$B$4:$B$78,MATCH(A81,spisak!$E$4:$E$78,0)))</f>
        <v>***</v>
      </c>
      <c r="D81" s="655"/>
      <c r="E81" s="655"/>
      <c r="F81" s="655"/>
      <c r="G81" s="662" t="str">
        <f>IF(ISNA(MATCH(A81,spisak!$E$4:$E$78,0)),"***",INDEX(spisak!$C$4:$C$260,MATCH(A81,spisak!$E$4:$E$78,0)))</f>
        <v>***</v>
      </c>
      <c r="H81" s="662"/>
      <c r="I81" s="664"/>
      <c r="J81" s="660"/>
      <c r="K81" s="660"/>
      <c r="L81" s="660"/>
      <c r="M81" s="660"/>
      <c r="N81" s="660"/>
      <c r="O81" s="648"/>
      <c r="P81" s="650"/>
      <c r="Q81" s="653"/>
      <c r="R81" s="653"/>
      <c r="S81" s="653"/>
      <c r="T81" s="653"/>
      <c r="U81" s="653"/>
      <c r="V81" s="653"/>
      <c r="W81" s="653"/>
      <c r="X81" s="121"/>
      <c r="Y81" s="121"/>
      <c r="Z81" s="121"/>
      <c r="AA81" s="121"/>
      <c r="AB81" s="121"/>
      <c r="AC81" s="181"/>
      <c r="AD81" s="182"/>
      <c r="AE81" s="121"/>
      <c r="AF81" s="121"/>
      <c r="AG81" s="121"/>
      <c r="AH81" s="121"/>
      <c r="AI81" s="121"/>
      <c r="AJ81" s="120"/>
      <c r="AK81" s="120"/>
      <c r="AL81" s="120"/>
      <c r="AM81" s="32"/>
    </row>
    <row r="82" spans="1:39" ht="12" hidden="1" customHeight="1">
      <c r="A82" s="645"/>
      <c r="B82" s="646">
        <v>8</v>
      </c>
      <c r="C82" s="656"/>
      <c r="D82" s="656"/>
      <c r="E82" s="656"/>
      <c r="F82" s="656"/>
      <c r="G82" s="663" t="e">
        <f>IF(ISNA(MATCH(A82,spisak!#REF!,0)),"***",INDEX(spisak!#REF!,MATCH(A82,spisak!#REF!,0)))</f>
        <v>#REF!</v>
      </c>
      <c r="H82" s="663"/>
      <c r="I82" s="665"/>
      <c r="J82" s="652" t="str">
        <f>IF(ISBLANK(partije!$L$234),"",partije!$L$234)</f>
        <v/>
      </c>
      <c r="K82" s="652" t="str">
        <f>IF(ISBLANK(partije!$M$234),"",partije!$M$234)</f>
        <v/>
      </c>
      <c r="L82" s="652" t="str">
        <f>IF(ISBLANK(partije!$N$234),"",partije!$N$234)</f>
        <v/>
      </c>
      <c r="M82" s="652" t="str">
        <f>IF(ISBLANK(partije!$O$234),"",partije!$O$234)</f>
        <v/>
      </c>
      <c r="N82" s="652" t="str">
        <f>IF(ISBLANK(partije!$P$234),"",partije!$P$234)</f>
        <v/>
      </c>
      <c r="O82" s="652" t="str">
        <f>IF(ISBLANK(partije!$Q$234),"",partije!$Q$234)</f>
        <v/>
      </c>
      <c r="P82" s="652" t="str">
        <f>IF(ISBLANK(partije!$R$234),"",partije!$R$234)</f>
        <v/>
      </c>
      <c r="Q82" s="121"/>
      <c r="R82" s="121"/>
      <c r="S82" s="121"/>
      <c r="T82" s="121"/>
      <c r="U82" s="121"/>
      <c r="V82" s="181"/>
      <c r="W82" s="127"/>
      <c r="X82" s="121"/>
      <c r="Y82" s="121"/>
      <c r="Z82" s="121"/>
      <c r="AA82" s="121"/>
      <c r="AB82" s="121"/>
      <c r="AC82" s="181"/>
      <c r="AD82" s="182"/>
      <c r="AE82" s="121"/>
      <c r="AF82" s="121"/>
      <c r="AG82" s="121"/>
      <c r="AH82" s="121"/>
      <c r="AI82" s="121"/>
      <c r="AJ82" s="120"/>
      <c r="AK82" s="120"/>
      <c r="AL82" s="120"/>
      <c r="AM82" s="32"/>
    </row>
    <row r="83" spans="1:39" ht="12" hidden="1" customHeight="1">
      <c r="A83" s="645">
        <v>41</v>
      </c>
      <c r="B83" s="646">
        <v>5</v>
      </c>
      <c r="C83" s="655" t="str">
        <f>IF(ISNA(MATCH(A83,spisak!$E$4:$E$78,0)),"***",INDEX(spisak!$B$4:$B$78,MATCH(A83,spisak!$E$4:$E$78,0)))</f>
        <v>***</v>
      </c>
      <c r="D83" s="655"/>
      <c r="E83" s="655"/>
      <c r="F83" s="655"/>
      <c r="G83" s="662" t="str">
        <f>IF(ISNA(MATCH(A83,spisak!$E$4:$E$78,0)),"***",INDEX(spisak!$C$4:$C$260,MATCH(A83,spisak!$E$4:$E$78,0)))</f>
        <v>***</v>
      </c>
      <c r="H83" s="662"/>
      <c r="I83" s="662"/>
      <c r="J83" s="652"/>
      <c r="K83" s="652"/>
      <c r="L83" s="652"/>
      <c r="M83" s="652"/>
      <c r="N83" s="652"/>
      <c r="O83" s="652"/>
      <c r="P83" s="652"/>
      <c r="Q83" s="121"/>
      <c r="R83" s="121"/>
      <c r="S83" s="121"/>
      <c r="T83" s="121"/>
      <c r="U83" s="121"/>
      <c r="V83" s="181"/>
      <c r="W83" s="127"/>
      <c r="X83" s="121"/>
      <c r="Y83" s="121"/>
      <c r="Z83" s="121"/>
      <c r="AA83" s="121"/>
      <c r="AB83" s="121"/>
      <c r="AC83" s="181"/>
      <c r="AD83" s="182"/>
      <c r="AE83" s="657" t="str">
        <f>partije!$S$259</f>
        <v>bye</v>
      </c>
      <c r="AF83" s="658"/>
      <c r="AG83" s="658"/>
      <c r="AH83" s="658"/>
      <c r="AI83" s="658"/>
      <c r="AJ83" s="679" t="str">
        <f>IF(ISBLANK(partije!$J$259),"",IF(partije!$J$259&gt;partije!$K$259,partije!$J$259,partije!$K$259))</f>
        <v/>
      </c>
      <c r="AK83" s="697" t="str">
        <f>IF(ISBLANK(partije!$J$259),"",IF(partije!$J$259&gt;partije!$K$259,partije!$K$259,partije!$J$259))</f>
        <v/>
      </c>
      <c r="AL83" s="120"/>
      <c r="AM83" s="32"/>
    </row>
    <row r="84" spans="1:39" ht="12" hidden="1" customHeight="1">
      <c r="A84" s="645"/>
      <c r="B84" s="646">
        <v>5</v>
      </c>
      <c r="C84" s="656"/>
      <c r="D84" s="656"/>
      <c r="E84" s="656"/>
      <c r="F84" s="656"/>
      <c r="G84" s="663" t="e">
        <f>IF(ISNA(MATCH(A84,spisak!#REF!,0)),"***",INDEX(spisak!#REF!,MATCH(A84,spisak!#REF!,0)))</f>
        <v>#REF!</v>
      </c>
      <c r="H84" s="663"/>
      <c r="I84" s="663"/>
      <c r="J84" s="658" t="str">
        <f>partije!$S$235</f>
        <v>bye</v>
      </c>
      <c r="K84" s="658"/>
      <c r="L84" s="658"/>
      <c r="M84" s="658"/>
      <c r="N84" s="658"/>
      <c r="O84" s="647" t="str">
        <f>IF(ISBLANK(partije!$J$235),"",IF(partije!$J$235&gt;partije!$K$235,partije!$J$235,partije!$K$235))</f>
        <v/>
      </c>
      <c r="P84" s="658" t="str">
        <f>IF(ISBLANK(partije!$J$235),"",IF(partije!$J$235&gt;partije!$K$235,partije!$K$235,partije!$J$235))</f>
        <v/>
      </c>
      <c r="Q84" s="121"/>
      <c r="R84" s="121"/>
      <c r="S84" s="121"/>
      <c r="T84" s="121"/>
      <c r="U84" s="121"/>
      <c r="V84" s="181"/>
      <c r="W84" s="127"/>
      <c r="X84" s="121"/>
      <c r="Y84" s="121"/>
      <c r="Z84" s="121"/>
      <c r="AA84" s="121"/>
      <c r="AB84" s="121"/>
      <c r="AC84" s="181"/>
      <c r="AD84" s="182"/>
      <c r="AE84" s="659"/>
      <c r="AF84" s="660"/>
      <c r="AG84" s="660"/>
      <c r="AH84" s="660"/>
      <c r="AI84" s="660"/>
      <c r="AJ84" s="680"/>
      <c r="AK84" s="695"/>
      <c r="AL84" s="120"/>
      <c r="AM84" s="32"/>
    </row>
    <row r="85" spans="1:39" ht="12" hidden="1" customHeight="1">
      <c r="A85" s="645">
        <v>42</v>
      </c>
      <c r="B85" s="646"/>
      <c r="C85" s="655" t="str">
        <f>IF(ISNA(MATCH(A85,spisak!$E$4:$E$78,0)),"***",INDEX(spisak!$B$4:$B$78,MATCH(A85,spisak!$E$4:$E$78,0)))</f>
        <v>***</v>
      </c>
      <c r="D85" s="655"/>
      <c r="E85" s="655"/>
      <c r="F85" s="655"/>
      <c r="G85" s="662" t="str">
        <f>IF(ISNA(MATCH(A85,spisak!$E$4:$E$78,0)),"***",INDEX(spisak!$C$4:$C$260,MATCH(A85,spisak!$E$4:$E$78,0)))</f>
        <v>***</v>
      </c>
      <c r="H85" s="662"/>
      <c r="I85" s="664"/>
      <c r="J85" s="660"/>
      <c r="K85" s="660"/>
      <c r="L85" s="660"/>
      <c r="M85" s="660"/>
      <c r="N85" s="660"/>
      <c r="O85" s="648"/>
      <c r="P85" s="660"/>
      <c r="Q85" s="121"/>
      <c r="R85" s="121"/>
      <c r="S85" s="121"/>
      <c r="T85" s="121"/>
      <c r="U85" s="121"/>
      <c r="V85" s="181"/>
      <c r="W85" s="127"/>
      <c r="X85" s="121"/>
      <c r="Y85" s="121"/>
      <c r="Z85" s="121"/>
      <c r="AA85" s="121"/>
      <c r="AB85" s="121"/>
      <c r="AC85" s="181"/>
      <c r="AD85" s="182"/>
      <c r="AE85" s="653" t="str">
        <f>IF(ISBLANK(partije!$L$259),"",partije!$L$259)</f>
        <v/>
      </c>
      <c r="AF85" s="653" t="str">
        <f>IF(ISBLANK(partije!$M$259),"",partije!$M$259)</f>
        <v/>
      </c>
      <c r="AG85" s="653" t="str">
        <f>IF(ISBLANK(partije!$N$259),"",partije!$N$259)</f>
        <v/>
      </c>
      <c r="AH85" s="653" t="str">
        <f>IF(ISBLANK(partije!$O$259),"",partije!$O$259)</f>
        <v/>
      </c>
      <c r="AI85" s="653" t="str">
        <f>IF(ISBLANK(partije!$P$259),"",partije!$P$259)</f>
        <v/>
      </c>
      <c r="AJ85" s="653" t="str">
        <f>IF(ISBLANK(partije!$Q$259),"",partije!$Q$259)</f>
        <v/>
      </c>
      <c r="AK85" s="666" t="str">
        <f>IF(ISBLANK(partije!$R$259),"",partije!$R$259)</f>
        <v/>
      </c>
      <c r="AL85" s="120"/>
      <c r="AM85" s="32"/>
    </row>
    <row r="86" spans="1:39" ht="12" hidden="1" customHeight="1">
      <c r="A86" s="645"/>
      <c r="B86" s="646"/>
      <c r="C86" s="656"/>
      <c r="D86" s="656"/>
      <c r="E86" s="656"/>
      <c r="F86" s="656"/>
      <c r="G86" s="663" t="e">
        <f>IF(ISNA(MATCH(A86,spisak!#REF!,0)),"***",INDEX(spisak!#REF!,MATCH(A86,spisak!#REF!,0)))</f>
        <v>#REF!</v>
      </c>
      <c r="H86" s="663"/>
      <c r="I86" s="665"/>
      <c r="J86" s="652" t="str">
        <f>IF(ISBLANK(partije!$L$235),"",partije!$L$235)</f>
        <v/>
      </c>
      <c r="K86" s="652" t="str">
        <f>IF(ISBLANK(partije!$M$235),"",partije!$M$235)</f>
        <v/>
      </c>
      <c r="L86" s="652" t="str">
        <f>IF(ISBLANK(partije!$N$235),"",partije!$N$235)</f>
        <v/>
      </c>
      <c r="M86" s="652" t="str">
        <f>IF(ISBLANK(partije!$N$235),"",partije!$N$235)</f>
        <v/>
      </c>
      <c r="N86" s="652" t="str">
        <f>IF(ISBLANK(partije!$N$235),"",partije!$N$235)</f>
        <v/>
      </c>
      <c r="O86" s="652" t="str">
        <f>IF(ISBLANK(partije!$N$235),"",partije!$N$235)</f>
        <v/>
      </c>
      <c r="P86" s="652" t="str">
        <f>IF(ISBLANK(partije!$N$235),"",partije!$N$235)</f>
        <v/>
      </c>
      <c r="Q86" s="657" t="str">
        <f>partije!$S$249</f>
        <v>bye</v>
      </c>
      <c r="R86" s="658"/>
      <c r="S86" s="658"/>
      <c r="T86" s="658"/>
      <c r="U86" s="658"/>
      <c r="V86" s="647" t="str">
        <f>IF(ISBLANK(partije!$J$249),"",IF(partije!$J$249&gt;partije!$K$249,partije!$J$249,partije!$K$249))</f>
        <v/>
      </c>
      <c r="W86" s="658" t="str">
        <f>IF(ISBLANK(partije!$J$249),"",IF(partije!$J$249&gt;partije!$K$249,partije!$K$249,partije!$J$249))</f>
        <v/>
      </c>
      <c r="X86" s="121"/>
      <c r="Y86" s="121"/>
      <c r="Z86" s="121"/>
      <c r="AA86" s="121"/>
      <c r="AB86" s="121"/>
      <c r="AC86" s="181"/>
      <c r="AD86" s="182"/>
      <c r="AE86" s="653"/>
      <c r="AF86" s="653"/>
      <c r="AG86" s="653"/>
      <c r="AH86" s="653"/>
      <c r="AI86" s="653"/>
      <c r="AJ86" s="653"/>
      <c r="AK86" s="667"/>
      <c r="AL86" s="120"/>
      <c r="AM86" s="32"/>
    </row>
    <row r="87" spans="1:39" ht="12" hidden="1" customHeight="1">
      <c r="A87" s="645">
        <v>43</v>
      </c>
      <c r="B87" s="646"/>
      <c r="C87" s="655" t="str">
        <f>IF(ISNA(MATCH(A87,spisak!$E$4:$E$78,0)),"***",INDEX(spisak!$B$4:$B$78,MATCH(A87,spisak!$E$4:$E$78,0)))</f>
        <v>***</v>
      </c>
      <c r="D87" s="655"/>
      <c r="E87" s="655"/>
      <c r="F87" s="655"/>
      <c r="G87" s="662" t="str">
        <f>IF(ISNA(MATCH(A87,spisak!$E$4:$E$78,0)),"***",INDEX(spisak!$C$4:$C$260,MATCH(A87,spisak!$E$4:$E$78,0)))</f>
        <v>***</v>
      </c>
      <c r="H87" s="662"/>
      <c r="I87" s="662"/>
      <c r="J87" s="673"/>
      <c r="K87" s="673"/>
      <c r="L87" s="673"/>
      <c r="M87" s="673"/>
      <c r="N87" s="673"/>
      <c r="O87" s="673"/>
      <c r="P87" s="673"/>
      <c r="Q87" s="659"/>
      <c r="R87" s="660"/>
      <c r="S87" s="660"/>
      <c r="T87" s="660"/>
      <c r="U87" s="660"/>
      <c r="V87" s="648"/>
      <c r="W87" s="660"/>
      <c r="X87" s="121"/>
      <c r="Y87" s="121"/>
      <c r="Z87" s="121"/>
      <c r="AA87" s="121"/>
      <c r="AB87" s="121"/>
      <c r="AC87" s="181"/>
      <c r="AD87" s="182"/>
      <c r="AE87" s="121"/>
      <c r="AF87" s="121"/>
      <c r="AG87" s="121"/>
      <c r="AH87" s="121"/>
      <c r="AI87" s="121"/>
      <c r="AJ87" s="120"/>
      <c r="AK87" s="122"/>
      <c r="AL87" s="120"/>
      <c r="AM87" s="32"/>
    </row>
    <row r="88" spans="1:39" ht="12" hidden="1" customHeight="1">
      <c r="A88" s="645"/>
      <c r="B88" s="646"/>
      <c r="C88" s="656"/>
      <c r="D88" s="656"/>
      <c r="E88" s="656"/>
      <c r="F88" s="656"/>
      <c r="G88" s="663" t="e">
        <f>IF(ISNA(MATCH(A88,spisak!#REF!,0)),"***",INDEX(spisak!#REF!,MATCH(A88,spisak!#REF!,0)))</f>
        <v>#REF!</v>
      </c>
      <c r="H88" s="663"/>
      <c r="I88" s="663"/>
      <c r="J88" s="658" t="str">
        <f>partije!$S$236</f>
        <v>bye</v>
      </c>
      <c r="K88" s="658"/>
      <c r="L88" s="658"/>
      <c r="M88" s="658"/>
      <c r="N88" s="658"/>
      <c r="O88" s="647" t="str">
        <f>IF(ISBLANK(partije!$J$236),"",IF(partije!$J$236&gt;partije!$K$236,partije!$J$236,partije!$K$236))</f>
        <v/>
      </c>
      <c r="P88" s="649" t="str">
        <f>IF(ISBLANK(partije!$J$236),"",IF(partije!$J$236&gt;partije!$K$236,partije!$K$236,partije!$J$236))</f>
        <v/>
      </c>
      <c r="Q88" s="653" t="str">
        <f>IF(ISBLANK(partije!$L$249),"",partije!$L$249)</f>
        <v/>
      </c>
      <c r="R88" s="653" t="str">
        <f>IF(ISBLANK(partije!$M$249),"",partije!$M$249)</f>
        <v/>
      </c>
      <c r="S88" s="653" t="str">
        <f>IF(ISBLANK(partije!$N$249),"",partije!$N$249)</f>
        <v/>
      </c>
      <c r="T88" s="653" t="str">
        <f>IF(ISBLANK(partije!$O$249),"",partije!$O$249)</f>
        <v/>
      </c>
      <c r="U88" s="653" t="str">
        <f>IF(ISBLANK(partije!$P$249),"",partije!$P$249)</f>
        <v/>
      </c>
      <c r="V88" s="653" t="str">
        <f>IF(ISBLANK(partije!$Q$249),"",partije!$Q$249)</f>
        <v/>
      </c>
      <c r="W88" s="666" t="str">
        <f>IF(ISBLANK(partije!$R$249),"",partije!$R$249)</f>
        <v/>
      </c>
      <c r="X88" s="123"/>
      <c r="Y88" s="121"/>
      <c r="Z88" s="121"/>
      <c r="AA88" s="121"/>
      <c r="AB88" s="121"/>
      <c r="AC88" s="181"/>
      <c r="AD88" s="182"/>
      <c r="AE88" s="121"/>
      <c r="AF88" s="121"/>
      <c r="AG88" s="121"/>
      <c r="AH88" s="121"/>
      <c r="AI88" s="121"/>
      <c r="AJ88" s="120"/>
      <c r="AK88" s="122"/>
      <c r="AL88" s="120"/>
      <c r="AM88" s="32"/>
    </row>
    <row r="89" spans="1:39" ht="12" hidden="1" customHeight="1">
      <c r="A89" s="645">
        <v>44</v>
      </c>
      <c r="B89" s="646">
        <v>12</v>
      </c>
      <c r="C89" s="655" t="str">
        <f>IF(ISNA(MATCH(A89,spisak!$E$4:$E$78,0)),"***",INDEX(spisak!$B$4:$B$78,MATCH(A89,spisak!$E$4:$E$78,0)))</f>
        <v>***</v>
      </c>
      <c r="D89" s="655"/>
      <c r="E89" s="655"/>
      <c r="F89" s="655"/>
      <c r="G89" s="662" t="str">
        <f>IF(ISNA(MATCH(A89,spisak!$E$4:$E$78,0)),"***",INDEX(spisak!$C$4:$C$260,MATCH(A89,spisak!$E$4:$E$78,0)))</f>
        <v>***</v>
      </c>
      <c r="H89" s="662"/>
      <c r="I89" s="664"/>
      <c r="J89" s="660"/>
      <c r="K89" s="660"/>
      <c r="L89" s="660"/>
      <c r="M89" s="660"/>
      <c r="N89" s="660"/>
      <c r="O89" s="648"/>
      <c r="P89" s="650"/>
      <c r="Q89" s="653"/>
      <c r="R89" s="653"/>
      <c r="S89" s="653"/>
      <c r="T89" s="653"/>
      <c r="U89" s="653"/>
      <c r="V89" s="653"/>
      <c r="W89" s="667"/>
      <c r="X89" s="123"/>
      <c r="Y89" s="121"/>
      <c r="Z89" s="121"/>
      <c r="AA89" s="121"/>
      <c r="AB89" s="121"/>
      <c r="AC89" s="181"/>
      <c r="AD89" s="182"/>
      <c r="AE89" s="121"/>
      <c r="AF89" s="121"/>
      <c r="AG89" s="121"/>
      <c r="AH89" s="121"/>
      <c r="AI89" s="121"/>
      <c r="AJ89" s="120"/>
      <c r="AK89" s="122"/>
      <c r="AL89" s="120"/>
      <c r="AM89" s="32"/>
    </row>
    <row r="90" spans="1:39" ht="12" hidden="1" customHeight="1">
      <c r="A90" s="645"/>
      <c r="B90" s="646">
        <v>12</v>
      </c>
      <c r="C90" s="656"/>
      <c r="D90" s="656"/>
      <c r="E90" s="656"/>
      <c r="F90" s="656"/>
      <c r="G90" s="663" t="e">
        <f>IF(ISNA(MATCH(A90,spisak!#REF!,0)),"***",INDEX(spisak!#REF!,MATCH(A90,spisak!#REF!,0)))</f>
        <v>#REF!</v>
      </c>
      <c r="H90" s="663"/>
      <c r="I90" s="665"/>
      <c r="J90" s="652" t="str">
        <f>IF(ISBLANK(partije!$L$236),"",partije!$L$236)</f>
        <v/>
      </c>
      <c r="K90" s="652" t="str">
        <f>IF(ISBLANK(partije!$M$236),"",partije!$M$236)</f>
        <v/>
      </c>
      <c r="L90" s="652" t="str">
        <f>IF(ISBLANK(partije!$N$236),"",partije!$N$236)</f>
        <v/>
      </c>
      <c r="M90" s="652" t="str">
        <f>IF(ISBLANK(partije!$O$236),"",partije!$O$236)</f>
        <v/>
      </c>
      <c r="N90" s="652" t="str">
        <f>IF(ISBLANK(partije!$P$236),"",partije!$P$236)</f>
        <v/>
      </c>
      <c r="O90" s="652" t="str">
        <f>IF(ISBLANK(partije!$Q$236),"",partije!$Q$236)</f>
        <v/>
      </c>
      <c r="P90" s="652" t="str">
        <f>IF(ISBLANK(partije!$R$236),"",partije!$R$236)</f>
        <v/>
      </c>
      <c r="Q90" s="121"/>
      <c r="R90" s="121"/>
      <c r="S90" s="121"/>
      <c r="T90" s="121"/>
      <c r="U90" s="121"/>
      <c r="V90" s="181"/>
      <c r="W90" s="182"/>
      <c r="X90" s="657" t="str">
        <f>partije!$S$256</f>
        <v>bye</v>
      </c>
      <c r="Y90" s="658"/>
      <c r="Z90" s="658"/>
      <c r="AA90" s="658"/>
      <c r="AB90" s="658"/>
      <c r="AC90" s="647" t="str">
        <f>IF(ISBLANK(partije!$J$256),"",IF(partije!$J$256&gt;partije!$K$256,partije!$J$256,partije!$K$256))</f>
        <v/>
      </c>
      <c r="AD90" s="649" t="str">
        <f>IF(ISBLANK(partije!$J$256),"",IF(partije!$J$256&gt;partije!$K$256,partije!$K$256,partije!$J$256))</f>
        <v/>
      </c>
      <c r="AE90" s="121"/>
      <c r="AF90" s="121"/>
      <c r="AG90" s="121"/>
      <c r="AH90" s="121"/>
      <c r="AI90" s="121"/>
      <c r="AJ90" s="120"/>
      <c r="AK90" s="122"/>
      <c r="AL90" s="120"/>
      <c r="AM90" s="32"/>
    </row>
    <row r="91" spans="1:39" ht="12" hidden="1" customHeight="1">
      <c r="A91" s="645">
        <v>45</v>
      </c>
      <c r="B91" s="646">
        <v>13</v>
      </c>
      <c r="C91" s="655" t="str">
        <f>IF(ISNA(MATCH(A91,spisak!$E$4:$E$78,0)),"***",INDEX(spisak!$B$4:$B$78,MATCH(A91,spisak!$E$4:$E$78,0)))</f>
        <v>***</v>
      </c>
      <c r="D91" s="655"/>
      <c r="E91" s="655"/>
      <c r="F91" s="655"/>
      <c r="G91" s="662" t="str">
        <f>IF(ISNA(MATCH(A91,spisak!$E$4:$E$78,0)),"***",INDEX(spisak!$C$4:$C$260,MATCH(A91,spisak!$E$4:$E$78,0)))</f>
        <v>***</v>
      </c>
      <c r="H91" s="662"/>
      <c r="I91" s="662"/>
      <c r="J91" s="652"/>
      <c r="K91" s="652"/>
      <c r="L91" s="652"/>
      <c r="M91" s="652"/>
      <c r="N91" s="652"/>
      <c r="O91" s="652"/>
      <c r="P91" s="652"/>
      <c r="Q91" s="121"/>
      <c r="R91" s="121"/>
      <c r="S91" s="121"/>
      <c r="T91" s="121"/>
      <c r="U91" s="121"/>
      <c r="V91" s="181"/>
      <c r="W91" s="182"/>
      <c r="X91" s="659"/>
      <c r="Y91" s="660"/>
      <c r="Z91" s="660"/>
      <c r="AA91" s="660"/>
      <c r="AB91" s="660"/>
      <c r="AC91" s="648"/>
      <c r="AD91" s="650"/>
      <c r="AE91" s="121"/>
      <c r="AF91" s="121"/>
      <c r="AG91" s="121"/>
      <c r="AH91" s="121"/>
      <c r="AI91" s="121"/>
      <c r="AJ91" s="120"/>
      <c r="AK91" s="122"/>
      <c r="AL91" s="120"/>
      <c r="AM91" s="32"/>
    </row>
    <row r="92" spans="1:39" ht="12" hidden="1" customHeight="1">
      <c r="A92" s="645"/>
      <c r="B92" s="646">
        <v>13</v>
      </c>
      <c r="C92" s="656"/>
      <c r="D92" s="656"/>
      <c r="E92" s="656"/>
      <c r="F92" s="656"/>
      <c r="G92" s="663" t="e">
        <f>IF(ISNA(MATCH(A92,spisak!#REF!,0)),"***",INDEX(spisak!#REF!,MATCH(A92,spisak!#REF!,0)))</f>
        <v>#REF!</v>
      </c>
      <c r="H92" s="663"/>
      <c r="I92" s="663"/>
      <c r="J92" s="658" t="str">
        <f>partije!$S$237</f>
        <v>bye</v>
      </c>
      <c r="K92" s="658"/>
      <c r="L92" s="658"/>
      <c r="M92" s="658"/>
      <c r="N92" s="658"/>
      <c r="O92" s="647" t="str">
        <f>IF(ISBLANK(partije!$J$237),"",IF(partije!$J$237&gt;partije!$K$237,partije!$J$237,partije!$K$237))</f>
        <v/>
      </c>
      <c r="P92" s="658" t="str">
        <f>IF(ISBLANK(partije!$J$237),"",IF(partije!$J$237&gt;partije!$K$237,partije!$K$237,partije!$J$237))</f>
        <v/>
      </c>
      <c r="Q92" s="121"/>
      <c r="R92" s="121"/>
      <c r="S92" s="121"/>
      <c r="T92" s="121"/>
      <c r="U92" s="121"/>
      <c r="V92" s="181"/>
      <c r="W92" s="182"/>
      <c r="X92" s="653" t="str">
        <f>IF(ISBLANK(partije!$L$256),"",partije!$L$256)</f>
        <v/>
      </c>
      <c r="Y92" s="653" t="str">
        <f>IF(ISBLANK(partije!$M$256),"",partije!$M$256)</f>
        <v/>
      </c>
      <c r="Z92" s="653" t="str">
        <f>IF(ISBLANK(partije!$N$256),"",partije!$N$256)</f>
        <v/>
      </c>
      <c r="AA92" s="653" t="str">
        <f>IF(ISBLANK(partije!$O$256),"",partije!$O$256)</f>
        <v/>
      </c>
      <c r="AB92" s="653" t="str">
        <f>IF(ISBLANK(partije!$P$256),"",partije!$P$256)</f>
        <v/>
      </c>
      <c r="AC92" s="653" t="str">
        <f>IF(ISBLANK(partije!$Q$256),"",partije!$Q$256)</f>
        <v/>
      </c>
      <c r="AD92" s="653" t="str">
        <f>IF(ISBLANK(partije!$R$256),"",partije!$R$256)</f>
        <v/>
      </c>
      <c r="AE92" s="121"/>
      <c r="AF92" s="121"/>
      <c r="AG92" s="121"/>
      <c r="AH92" s="121"/>
      <c r="AI92" s="121"/>
      <c r="AJ92" s="120"/>
      <c r="AK92" s="122"/>
      <c r="AL92" s="120"/>
      <c r="AM92" s="32"/>
    </row>
    <row r="93" spans="1:39" ht="12" hidden="1" customHeight="1">
      <c r="A93" s="645">
        <v>46</v>
      </c>
      <c r="B93" s="646"/>
      <c r="C93" s="655" t="str">
        <f>IF(ISNA(MATCH(A93,spisak!$E$4:$E$78,0)),"***",INDEX(spisak!$B$4:$B$78,MATCH(A93,spisak!$E$4:$E$78,0)))</f>
        <v>***</v>
      </c>
      <c r="D93" s="655"/>
      <c r="E93" s="655"/>
      <c r="F93" s="655"/>
      <c r="G93" s="662" t="str">
        <f>IF(ISNA(MATCH(A93,spisak!$E$4:$E$78,0)),"***",INDEX(spisak!$C$4:$C$260,MATCH(A93,spisak!$E$4:$E$78,0)))</f>
        <v>***</v>
      </c>
      <c r="H93" s="662"/>
      <c r="I93" s="664"/>
      <c r="J93" s="660"/>
      <c r="K93" s="660"/>
      <c r="L93" s="660"/>
      <c r="M93" s="660"/>
      <c r="N93" s="660"/>
      <c r="O93" s="648"/>
      <c r="P93" s="660"/>
      <c r="Q93" s="121"/>
      <c r="R93" s="121"/>
      <c r="S93" s="121"/>
      <c r="T93" s="121"/>
      <c r="U93" s="121"/>
      <c r="V93" s="181"/>
      <c r="W93" s="182"/>
      <c r="X93" s="653"/>
      <c r="Y93" s="653"/>
      <c r="Z93" s="653"/>
      <c r="AA93" s="653"/>
      <c r="AB93" s="653"/>
      <c r="AC93" s="653"/>
      <c r="AD93" s="653"/>
      <c r="AE93" s="121"/>
      <c r="AF93" s="121"/>
      <c r="AG93" s="121"/>
      <c r="AH93" s="121"/>
      <c r="AI93" s="121"/>
      <c r="AJ93" s="120"/>
      <c r="AK93" s="122"/>
      <c r="AL93" s="120"/>
      <c r="AM93" s="33"/>
    </row>
    <row r="94" spans="1:39" ht="12" hidden="1" customHeight="1">
      <c r="A94" s="645"/>
      <c r="B94" s="646"/>
      <c r="C94" s="656"/>
      <c r="D94" s="656"/>
      <c r="E94" s="656"/>
      <c r="F94" s="656"/>
      <c r="G94" s="663" t="e">
        <f>IF(ISNA(MATCH(A94,spisak!#REF!,0)),"***",INDEX(spisak!#REF!,MATCH(A94,spisak!#REF!,0)))</f>
        <v>#REF!</v>
      </c>
      <c r="H94" s="663"/>
      <c r="I94" s="665"/>
      <c r="J94" s="672" t="str">
        <f>IF(ISBLANK(partije!$L$237),"",partije!$L$237)</f>
        <v/>
      </c>
      <c r="K94" s="672" t="str">
        <f>IF(ISBLANK(partije!$M$237),"",partije!$M$237)</f>
        <v/>
      </c>
      <c r="L94" s="672" t="str">
        <f>IF(ISBLANK(partije!$N$237),"",partije!$N$237)</f>
        <v/>
      </c>
      <c r="M94" s="672" t="str">
        <f>IF(ISBLANK(partije!$O$237),"",partije!$O$237)</f>
        <v/>
      </c>
      <c r="N94" s="672" t="str">
        <f>IF(ISBLANK(partije!$P$237),"",partije!$P$237)</f>
        <v/>
      </c>
      <c r="O94" s="672" t="str">
        <f>IF(ISBLANK(partije!$Q$237),"",partije!$Q$237)</f>
        <v/>
      </c>
      <c r="P94" s="674" t="str">
        <f>IF(ISBLANK(partije!$R$237),"",partije!$R$237)</f>
        <v/>
      </c>
      <c r="Q94" s="657" t="str">
        <f>partije!$S$250</f>
        <v>bye</v>
      </c>
      <c r="R94" s="658"/>
      <c r="S94" s="658"/>
      <c r="T94" s="658"/>
      <c r="U94" s="658"/>
      <c r="V94" s="647" t="str">
        <f>IF(ISBLANK(partije!$J$250),"",IF(partije!$J$250&gt;partije!$K$250,partije!$J$250,partije!$K$250))</f>
        <v/>
      </c>
      <c r="W94" s="649" t="str">
        <f>IF(ISBLANK(partije!$J$250),"",IF(partije!$J$250&gt;partije!$K$250,partije!$K$250,partije!$J$250))</f>
        <v/>
      </c>
      <c r="X94" s="121"/>
      <c r="Y94" s="121"/>
      <c r="Z94" s="121"/>
      <c r="AA94" s="121"/>
      <c r="AB94" s="121"/>
      <c r="AC94" s="181"/>
      <c r="AD94" s="127"/>
      <c r="AE94" s="121"/>
      <c r="AF94" s="121"/>
      <c r="AG94" s="121"/>
      <c r="AH94" s="121"/>
      <c r="AI94" s="121"/>
      <c r="AJ94" s="120"/>
      <c r="AK94" s="122"/>
      <c r="AL94" s="120"/>
      <c r="AM94" s="33"/>
    </row>
    <row r="95" spans="1:39" ht="12" hidden="1" customHeight="1">
      <c r="A95" s="645">
        <v>47</v>
      </c>
      <c r="B95" s="646"/>
      <c r="C95" s="655" t="str">
        <f>IF(ISNA(MATCH(A95,spisak!$E$4:$E$78,0)),"***",INDEX(spisak!$B$4:$B$78,MATCH(A95,spisak!$E$4:$E$78,0)))</f>
        <v>***</v>
      </c>
      <c r="D95" s="655"/>
      <c r="E95" s="655"/>
      <c r="F95" s="655"/>
      <c r="G95" s="662" t="str">
        <f>IF(ISNA(MATCH(A95,spisak!$E$4:$E$78,0)),"***",INDEX(spisak!$C$4:$C$260,MATCH(A95,spisak!$E$4:$E$78,0)))</f>
        <v>***</v>
      </c>
      <c r="H95" s="662"/>
      <c r="I95" s="662"/>
      <c r="J95" s="673"/>
      <c r="K95" s="673"/>
      <c r="L95" s="673"/>
      <c r="M95" s="673"/>
      <c r="N95" s="673"/>
      <c r="O95" s="673"/>
      <c r="P95" s="675"/>
      <c r="Q95" s="659"/>
      <c r="R95" s="660"/>
      <c r="S95" s="660"/>
      <c r="T95" s="660"/>
      <c r="U95" s="660"/>
      <c r="V95" s="648"/>
      <c r="W95" s="650"/>
      <c r="X95" s="121"/>
      <c r="Y95" s="121"/>
      <c r="Z95" s="121"/>
      <c r="AA95" s="121"/>
      <c r="AB95" s="121"/>
      <c r="AC95" s="181"/>
      <c r="AD95" s="127"/>
      <c r="AE95" s="121"/>
      <c r="AF95" s="121"/>
      <c r="AG95" s="121"/>
      <c r="AH95" s="121"/>
      <c r="AI95" s="121"/>
      <c r="AJ95" s="120"/>
      <c r="AK95" s="122"/>
      <c r="AL95" s="120"/>
      <c r="AM95" s="33"/>
    </row>
    <row r="96" spans="1:39" ht="12" hidden="1" customHeight="1">
      <c r="A96" s="645"/>
      <c r="B96" s="646"/>
      <c r="C96" s="656"/>
      <c r="D96" s="656"/>
      <c r="E96" s="656"/>
      <c r="F96" s="656"/>
      <c r="G96" s="663" t="e">
        <f>IF(ISNA(MATCH(A96,spisak!#REF!,0)),"***",INDEX(spisak!#REF!,MATCH(A96,spisak!#REF!,0)))</f>
        <v>#REF!</v>
      </c>
      <c r="H96" s="663"/>
      <c r="I96" s="663"/>
      <c r="J96" s="658" t="str">
        <f>partije!$S$238</f>
        <v>bye</v>
      </c>
      <c r="K96" s="658"/>
      <c r="L96" s="658"/>
      <c r="M96" s="658"/>
      <c r="N96" s="658"/>
      <c r="O96" s="647" t="str">
        <f>IF(ISBLANK(partije!$J$238),"",IF(partije!$J$238&gt;partije!$K$238,partije!$J$238,partije!$K$238))</f>
        <v/>
      </c>
      <c r="P96" s="649" t="str">
        <f>IF(ISBLANK(partije!$J$238),"",IF(partije!$J$238&gt;partije!$K$238,partije!$K$238,partije!$J$238))</f>
        <v/>
      </c>
      <c r="Q96" s="653" t="str">
        <f>IF(ISBLANK(partije!$L$250),"",partije!$L$250)</f>
        <v/>
      </c>
      <c r="R96" s="653" t="str">
        <f>IF(ISBLANK(partije!$M$250),"",partije!$M$250)</f>
        <v/>
      </c>
      <c r="S96" s="653" t="str">
        <f>IF(ISBLANK(partije!$N$250),"",partije!$N$250)</f>
        <v/>
      </c>
      <c r="T96" s="653" t="str">
        <f>IF(ISBLANK(partije!$O$250),"",partije!$O$250)</f>
        <v/>
      </c>
      <c r="U96" s="653" t="str">
        <f>IF(ISBLANK(partije!$P$250),"",partije!$P$250)</f>
        <v/>
      </c>
      <c r="V96" s="653" t="str">
        <f>IF(ISBLANK(partije!$Q$250),"",partije!$Q$250)</f>
        <v/>
      </c>
      <c r="W96" s="653" t="str">
        <f>IF(ISBLANK(partije!$R$250),"",partije!$R$250)</f>
        <v/>
      </c>
      <c r="X96" s="121"/>
      <c r="Y96" s="121"/>
      <c r="Z96" s="121"/>
      <c r="AA96" s="121"/>
      <c r="AB96" s="121"/>
      <c r="AC96" s="181"/>
      <c r="AD96" s="127"/>
      <c r="AE96" s="121"/>
      <c r="AF96" s="121"/>
      <c r="AG96" s="121"/>
      <c r="AH96" s="121"/>
      <c r="AI96" s="121"/>
      <c r="AJ96" s="120"/>
      <c r="AK96" s="122"/>
      <c r="AL96" s="120"/>
      <c r="AM96" s="33"/>
    </row>
    <row r="97" spans="1:39" ht="12" hidden="1" customHeight="1">
      <c r="A97" s="645">
        <v>48</v>
      </c>
      <c r="B97" s="646">
        <v>4</v>
      </c>
      <c r="C97" s="655" t="str">
        <f>IF(ISNA(MATCH(A97,spisak!$E$4:$E$78,0)),"***",INDEX(spisak!$B$4:$B$78,MATCH(A97,spisak!$E$4:$E$78,0)))</f>
        <v>***</v>
      </c>
      <c r="D97" s="655"/>
      <c r="E97" s="655"/>
      <c r="F97" s="655"/>
      <c r="G97" s="662" t="str">
        <f>IF(ISNA(MATCH(A97,spisak!$E$4:$E$78,0)),"***",INDEX(spisak!$C$4:$C$260,MATCH(A97,spisak!$E$4:$E$78,0)))</f>
        <v>***</v>
      </c>
      <c r="H97" s="662"/>
      <c r="I97" s="664"/>
      <c r="J97" s="660"/>
      <c r="K97" s="660"/>
      <c r="L97" s="660"/>
      <c r="M97" s="660"/>
      <c r="N97" s="660"/>
      <c r="O97" s="648"/>
      <c r="P97" s="650"/>
      <c r="Q97" s="653"/>
      <c r="R97" s="653"/>
      <c r="S97" s="653"/>
      <c r="T97" s="653"/>
      <c r="U97" s="653"/>
      <c r="V97" s="653"/>
      <c r="W97" s="653"/>
      <c r="X97" s="121"/>
      <c r="Y97" s="121"/>
      <c r="Z97" s="121"/>
      <c r="AA97" s="121"/>
      <c r="AB97" s="121"/>
      <c r="AC97" s="181"/>
      <c r="AD97" s="127"/>
      <c r="AE97" s="121"/>
      <c r="AF97" s="121"/>
      <c r="AG97" s="121"/>
      <c r="AH97" s="121"/>
      <c r="AI97" s="121"/>
      <c r="AJ97" s="120"/>
      <c r="AK97" s="122"/>
      <c r="AL97" s="120"/>
      <c r="AM97" s="33"/>
    </row>
    <row r="98" spans="1:39" ht="12" hidden="1" customHeight="1">
      <c r="A98" s="645"/>
      <c r="B98" s="646">
        <v>4</v>
      </c>
      <c r="C98" s="656"/>
      <c r="D98" s="656"/>
      <c r="E98" s="656"/>
      <c r="F98" s="656"/>
      <c r="G98" s="663" t="e">
        <f>IF(ISNA(MATCH(A98,spisak!#REF!,0)),"***",INDEX(spisak!#REF!,MATCH(A98,spisak!#REF!,0)))</f>
        <v>#REF!</v>
      </c>
      <c r="H98" s="663"/>
      <c r="I98" s="665"/>
      <c r="J98" s="652" t="str">
        <f>IF(ISBLANK(partije!$L$238),"",partije!$L$238)</f>
        <v/>
      </c>
      <c r="K98" s="652" t="str">
        <f>IF(ISBLANK(partije!$M$238),"",partije!$M$238)</f>
        <v/>
      </c>
      <c r="L98" s="652" t="str">
        <f>IF(ISBLANK(partije!$N$238),"",partije!$N$238)</f>
        <v/>
      </c>
      <c r="M98" s="652" t="str">
        <f>IF(ISBLANK(partije!$O$238),"",partije!$O$238)</f>
        <v/>
      </c>
      <c r="N98" s="652" t="str">
        <f>IF(ISBLANK(partije!$P$238),"",partije!$P$238)</f>
        <v/>
      </c>
      <c r="O98" s="652" t="str">
        <f>IF(ISBLANK(partije!$Q$238),"",partije!$Q$238)</f>
        <v/>
      </c>
      <c r="P98" s="652" t="str">
        <f>IF(ISBLANK(partije!$R$238),"",partije!$R$238)</f>
        <v/>
      </c>
      <c r="Q98" s="121"/>
      <c r="R98" s="121"/>
      <c r="S98" s="121"/>
      <c r="T98" s="121"/>
      <c r="U98" s="121"/>
      <c r="V98" s="181"/>
      <c r="W98" s="127"/>
      <c r="X98" s="121"/>
      <c r="Y98" s="121"/>
      <c r="Z98" s="121"/>
      <c r="AA98" s="121"/>
      <c r="AB98" s="121"/>
      <c r="AC98" s="181"/>
      <c r="AD98" s="127"/>
      <c r="AE98" s="121"/>
      <c r="AF98" s="121"/>
      <c r="AG98" s="121"/>
      <c r="AH98" s="121"/>
      <c r="AI98" s="121"/>
      <c r="AJ98" s="120"/>
      <c r="AK98" s="122"/>
      <c r="AL98" s="120"/>
      <c r="AM98" s="33"/>
    </row>
    <row r="99" spans="1:39" ht="12" hidden="1" customHeight="1">
      <c r="A99" s="645">
        <v>49</v>
      </c>
      <c r="B99" s="646">
        <v>3</v>
      </c>
      <c r="C99" s="655" t="str">
        <f>IF(ISNA(MATCH(A99,spisak!$E$4:$E$78,0)),"***",INDEX(spisak!$B$4:$B$78,MATCH(A99,spisak!$E$4:$E$78,0)))</f>
        <v>***</v>
      </c>
      <c r="D99" s="655"/>
      <c r="E99" s="655"/>
      <c r="F99" s="655"/>
      <c r="G99" s="662" t="str">
        <f>IF(ISNA(MATCH(A99,spisak!$E$4:$E$78,0)),"***",INDEX(spisak!$C$4:$C$260,MATCH(A99,spisak!$E$4:$E$78,0)))</f>
        <v>***</v>
      </c>
      <c r="H99" s="662"/>
      <c r="I99" s="662"/>
      <c r="J99" s="652"/>
      <c r="K99" s="652"/>
      <c r="L99" s="652"/>
      <c r="M99" s="652"/>
      <c r="N99" s="652"/>
      <c r="O99" s="652"/>
      <c r="P99" s="652"/>
      <c r="Q99" s="121"/>
      <c r="R99" s="121"/>
      <c r="S99" s="121"/>
      <c r="T99" s="121"/>
      <c r="U99" s="121"/>
      <c r="V99" s="181"/>
      <c r="W99" s="127"/>
      <c r="X99" s="121"/>
      <c r="Y99" s="121"/>
      <c r="Z99" s="121"/>
      <c r="AA99" s="121"/>
      <c r="AB99" s="121"/>
      <c r="AC99" s="181"/>
      <c r="AD99" s="127"/>
      <c r="AE99" s="690" t="str">
        <f>partije!$S$261</f>
        <v>bye</v>
      </c>
      <c r="AF99" s="691"/>
      <c r="AG99" s="691"/>
      <c r="AH99" s="691"/>
      <c r="AI99" s="691"/>
      <c r="AJ99" s="696" t="str">
        <f>IF(ISBLANK(partije!$J$261),"",IF(partije!$J$261&gt;partije!$K$261,partije!$J$261,partije!$K$261))</f>
        <v/>
      </c>
      <c r="AK99" s="694" t="str">
        <f>IF(ISBLANK(partije!$J$261),"",IF(partije!$J$261&gt;partije!$K$261,partije!$K$261,partije!$J$261))</f>
        <v/>
      </c>
      <c r="AL99" s="178"/>
      <c r="AM99" s="33"/>
    </row>
    <row r="100" spans="1:39" ht="12" hidden="1" customHeight="1">
      <c r="A100" s="645"/>
      <c r="B100" s="646">
        <v>3</v>
      </c>
      <c r="C100" s="656"/>
      <c r="D100" s="656"/>
      <c r="E100" s="656"/>
      <c r="F100" s="656"/>
      <c r="G100" s="663" t="e">
        <f>IF(ISNA(MATCH(A100,spisak!#REF!,0)),"***",INDEX(spisak!#REF!,MATCH(A100,spisak!#REF!,0)))</f>
        <v>#REF!</v>
      </c>
      <c r="H100" s="663"/>
      <c r="I100" s="663"/>
      <c r="J100" s="658" t="str">
        <f>partije!$S$239</f>
        <v>bye</v>
      </c>
      <c r="K100" s="658"/>
      <c r="L100" s="658"/>
      <c r="M100" s="658"/>
      <c r="N100" s="658"/>
      <c r="O100" s="647" t="str">
        <f>IF(ISBLANK(partije!$J$239),"",IF(partije!$J$239&gt;partije!$K$239,partije!$J$239,partije!$K$239))</f>
        <v/>
      </c>
      <c r="P100" s="658" t="str">
        <f>IF(ISBLANK(partije!$J$239),"",IF(partije!$J$239&gt;partije!$K$239,partije!$K$239,partije!$J$239))</f>
        <v/>
      </c>
      <c r="Q100" s="121"/>
      <c r="R100" s="121"/>
      <c r="S100" s="121"/>
      <c r="T100" s="121"/>
      <c r="U100" s="121"/>
      <c r="V100" s="181"/>
      <c r="W100" s="127"/>
      <c r="X100" s="121"/>
      <c r="Y100" s="121"/>
      <c r="Z100" s="121"/>
      <c r="AA100" s="121"/>
      <c r="AB100" s="121"/>
      <c r="AC100" s="181"/>
      <c r="AD100" s="127"/>
      <c r="AE100" s="692"/>
      <c r="AF100" s="693"/>
      <c r="AG100" s="693"/>
      <c r="AH100" s="693"/>
      <c r="AI100" s="693"/>
      <c r="AJ100" s="680"/>
      <c r="AK100" s="695"/>
      <c r="AL100" s="179"/>
      <c r="AM100" s="33"/>
    </row>
    <row r="101" spans="1:39" ht="12" hidden="1" customHeight="1">
      <c r="A101" s="645">
        <v>50</v>
      </c>
      <c r="B101" s="646"/>
      <c r="C101" s="655" t="str">
        <f>IF(ISNA(MATCH(A101,spisak!$E$4:$E$78,0)),"***",INDEX(spisak!$B$4:$B$78,MATCH(A101,spisak!$E$4:$E$78,0)))</f>
        <v>***</v>
      </c>
      <c r="D101" s="655"/>
      <c r="E101" s="655"/>
      <c r="F101" s="655"/>
      <c r="G101" s="662" t="str">
        <f>IF(ISNA(MATCH(A101,spisak!$E$4:$E$78,0)),"***",INDEX(spisak!$C$4:$C$260,MATCH(A101,spisak!$E$4:$E$78,0)))</f>
        <v>***</v>
      </c>
      <c r="H101" s="662"/>
      <c r="I101" s="664"/>
      <c r="J101" s="660"/>
      <c r="K101" s="660"/>
      <c r="L101" s="660"/>
      <c r="M101" s="660"/>
      <c r="N101" s="660"/>
      <c r="O101" s="648"/>
      <c r="P101" s="660"/>
      <c r="Q101" s="121"/>
      <c r="R101" s="121"/>
      <c r="S101" s="121"/>
      <c r="T101" s="121"/>
      <c r="U101" s="121"/>
      <c r="V101" s="181"/>
      <c r="W101" s="127"/>
      <c r="X101" s="121"/>
      <c r="Y101" s="121"/>
      <c r="Z101" s="121"/>
      <c r="AA101" s="121"/>
      <c r="AB101" s="121"/>
      <c r="AC101" s="181"/>
      <c r="AD101" s="127"/>
      <c r="AE101" s="689" t="str">
        <f>IF(ISBLANK(partije!$L$261),"",partije!$L$261)</f>
        <v/>
      </c>
      <c r="AF101" s="689" t="str">
        <f>IF(ISBLANK(partije!$M$261),"",partije!$M$261)</f>
        <v/>
      </c>
      <c r="AG101" s="689" t="str">
        <f>IF(ISBLANK(partije!$N$261),"",partije!$N$261)</f>
        <v/>
      </c>
      <c r="AH101" s="689" t="str">
        <f>IF(ISBLANK(partije!$O$261),"",partije!$O$261)</f>
        <v/>
      </c>
      <c r="AI101" s="689" t="str">
        <f>IF(ISBLANK(partije!$P$261),"",partije!$P$261)</f>
        <v/>
      </c>
      <c r="AJ101" s="689" t="str">
        <f>IF(ISBLANK(partije!$Q$261),"",partije!$Q$261)</f>
        <v/>
      </c>
      <c r="AK101" s="666" t="str">
        <f>IF(ISBLANK(partije!$R$261),"",partije!$R$261)</f>
        <v/>
      </c>
      <c r="AL101" s="124"/>
      <c r="AM101" s="33"/>
    </row>
    <row r="102" spans="1:39" ht="12" hidden="1" customHeight="1">
      <c r="A102" s="645"/>
      <c r="B102" s="646"/>
      <c r="C102" s="656"/>
      <c r="D102" s="656"/>
      <c r="E102" s="656"/>
      <c r="F102" s="656"/>
      <c r="G102" s="663" t="e">
        <f>IF(ISNA(MATCH(A102,spisak!#REF!,0)),"***",INDEX(spisak!#REF!,MATCH(A102,spisak!#REF!,0)))</f>
        <v>#REF!</v>
      </c>
      <c r="H102" s="663"/>
      <c r="I102" s="665"/>
      <c r="J102" s="672" t="str">
        <f>IF(ISBLANK(partije!$L$239),"",partije!$L$239)</f>
        <v/>
      </c>
      <c r="K102" s="672" t="str">
        <f>IF(ISBLANK(partije!$M$239),"",partije!$M$239)</f>
        <v/>
      </c>
      <c r="L102" s="672" t="str">
        <f>IF(ISBLANK(partije!$N$239),"",partije!$N$239)</f>
        <v/>
      </c>
      <c r="M102" s="672" t="str">
        <f>IF(ISBLANK(partije!$O$239),"",partije!$O$239)</f>
        <v/>
      </c>
      <c r="N102" s="672" t="str">
        <f>IF(ISBLANK(partije!$P$239),"",partije!$P$239)</f>
        <v/>
      </c>
      <c r="O102" s="672" t="str">
        <f>IF(ISBLANK(partije!$Q$239),"",partije!$Q$239)</f>
        <v/>
      </c>
      <c r="P102" s="674" t="str">
        <f>IF(ISBLANK(partije!$R$239),"",partije!$R$239)</f>
        <v/>
      </c>
      <c r="Q102" s="657" t="str">
        <f>partije!$S$251</f>
        <v>bye</v>
      </c>
      <c r="R102" s="658"/>
      <c r="S102" s="658"/>
      <c r="T102" s="658"/>
      <c r="U102" s="658"/>
      <c r="V102" s="647" t="str">
        <f>IF(ISBLANK(partije!$J$251),"",IF(partije!$J$251&gt;partije!$K$251,partije!$J$251,partije!$K$251))</f>
        <v/>
      </c>
      <c r="W102" s="658" t="str">
        <f>IF(ISBLANK(partije!$J$251),"",IF(partije!$J$251&gt;partije!$K$251,partije!$K$251,partije!$J$251))</f>
        <v/>
      </c>
      <c r="X102" s="121"/>
      <c r="Y102" s="121"/>
      <c r="Z102" s="121"/>
      <c r="AA102" s="121"/>
      <c r="AB102" s="121"/>
      <c r="AC102" s="181"/>
      <c r="AD102" s="127"/>
      <c r="AE102" s="653"/>
      <c r="AF102" s="653"/>
      <c r="AG102" s="653"/>
      <c r="AH102" s="653"/>
      <c r="AI102" s="653"/>
      <c r="AJ102" s="653"/>
      <c r="AK102" s="667"/>
      <c r="AL102" s="120"/>
      <c r="AM102" s="33"/>
    </row>
    <row r="103" spans="1:39" ht="12" hidden="1" customHeight="1">
      <c r="A103" s="645">
        <v>51</v>
      </c>
      <c r="B103" s="646"/>
      <c r="C103" s="655" t="str">
        <f>IF(ISNA(MATCH(A103,spisak!$E$4:$E$78,0)),"***",INDEX(spisak!$B$4:$B$78,MATCH(A103,spisak!$E$4:$E$78,0)))</f>
        <v>***</v>
      </c>
      <c r="D103" s="655"/>
      <c r="E103" s="655"/>
      <c r="F103" s="655"/>
      <c r="G103" s="662" t="str">
        <f>IF(ISNA(MATCH(A103,spisak!$E$4:$E$78,0)),"***",INDEX(spisak!$C$4:$C$260,MATCH(A103,spisak!$E$4:$E$78,0)))</f>
        <v>***</v>
      </c>
      <c r="H103" s="662"/>
      <c r="I103" s="662"/>
      <c r="J103" s="673"/>
      <c r="K103" s="673"/>
      <c r="L103" s="673"/>
      <c r="M103" s="673"/>
      <c r="N103" s="673"/>
      <c r="O103" s="673"/>
      <c r="P103" s="675"/>
      <c r="Q103" s="659"/>
      <c r="R103" s="660"/>
      <c r="S103" s="660"/>
      <c r="T103" s="660"/>
      <c r="U103" s="660"/>
      <c r="V103" s="648"/>
      <c r="W103" s="660"/>
      <c r="X103" s="121"/>
      <c r="Y103" s="121"/>
      <c r="Z103" s="121"/>
      <c r="AA103" s="121"/>
      <c r="AB103" s="121"/>
      <c r="AC103" s="181"/>
      <c r="AD103" s="127"/>
      <c r="AE103" s="121"/>
      <c r="AF103" s="121"/>
      <c r="AG103" s="121"/>
      <c r="AH103" s="121"/>
      <c r="AI103" s="121"/>
      <c r="AJ103" s="120"/>
      <c r="AK103" s="122"/>
      <c r="AL103" s="120"/>
      <c r="AM103" s="33"/>
    </row>
    <row r="104" spans="1:39" ht="12" hidden="1" customHeight="1">
      <c r="A104" s="645"/>
      <c r="B104" s="646"/>
      <c r="C104" s="656"/>
      <c r="D104" s="656"/>
      <c r="E104" s="656"/>
      <c r="F104" s="656"/>
      <c r="G104" s="663" t="e">
        <f>IF(ISNA(MATCH(A104,spisak!#REF!,0)),"***",INDEX(spisak!#REF!,MATCH(A104,spisak!#REF!,0)))</f>
        <v>#REF!</v>
      </c>
      <c r="H104" s="663"/>
      <c r="I104" s="663"/>
      <c r="J104" s="658" t="str">
        <f>partije!$S$240</f>
        <v>bye</v>
      </c>
      <c r="K104" s="658"/>
      <c r="L104" s="658"/>
      <c r="M104" s="658"/>
      <c r="N104" s="658"/>
      <c r="O104" s="647" t="str">
        <f>IF(ISBLANK(partije!$J$240),"",IF(partije!$J$240&gt;partije!$K$240,partije!$J$240,partije!$K$240))</f>
        <v/>
      </c>
      <c r="P104" s="649" t="str">
        <f>IF(ISBLANK(partije!$J$240),"",IF(partije!$J$240&gt;partije!$K$240,partije!$K$240,partije!$J$240))</f>
        <v/>
      </c>
      <c r="Q104" s="653" t="str">
        <f>IF(ISBLANK(partije!$L$251),"",partije!$L$251)</f>
        <v/>
      </c>
      <c r="R104" s="653" t="str">
        <f>IF(ISBLANK(partije!$M$251),"",partije!$M$251)</f>
        <v/>
      </c>
      <c r="S104" s="653" t="str">
        <f>IF(ISBLANK(partije!$N$251),"",partije!$N$251)</f>
        <v/>
      </c>
      <c r="T104" s="653" t="str">
        <f>IF(ISBLANK(partije!$O$251),"",partije!$O$251)</f>
        <v/>
      </c>
      <c r="U104" s="653" t="str">
        <f>IF(ISBLANK(partije!$P$251),"",partije!$P$251)</f>
        <v/>
      </c>
      <c r="V104" s="653" t="str">
        <f>IF(ISBLANK(partije!$Q$251),"",partije!$Q$251)</f>
        <v/>
      </c>
      <c r="W104" s="666" t="str">
        <f>IF(ISBLANK(partije!$R$251),"",partije!$R$251)</f>
        <v/>
      </c>
      <c r="X104" s="121"/>
      <c r="Y104" s="121"/>
      <c r="Z104" s="121"/>
      <c r="AA104" s="121"/>
      <c r="AB104" s="121"/>
      <c r="AC104" s="181"/>
      <c r="AD104" s="127"/>
      <c r="AE104" s="121"/>
      <c r="AF104" s="121"/>
      <c r="AG104" s="121"/>
      <c r="AH104" s="121"/>
      <c r="AI104" s="121"/>
      <c r="AJ104" s="120"/>
      <c r="AK104" s="122"/>
      <c r="AL104" s="120"/>
      <c r="AM104" s="33"/>
    </row>
    <row r="105" spans="1:39" ht="12" hidden="1" customHeight="1">
      <c r="A105" s="645">
        <v>52</v>
      </c>
      <c r="B105" s="646">
        <v>14</v>
      </c>
      <c r="C105" s="655" t="str">
        <f>IF(ISNA(MATCH(A105,spisak!$E$4:$E$78,0)),"***",INDEX(spisak!$B$4:$B$78,MATCH(A105,spisak!$E$4:$E$78,0)))</f>
        <v>***</v>
      </c>
      <c r="D105" s="655"/>
      <c r="E105" s="655"/>
      <c r="F105" s="655"/>
      <c r="G105" s="662" t="str">
        <f>IF(ISNA(MATCH(A105,spisak!$E$4:$E$78,0)),"***",INDEX(spisak!$C$4:$C$260,MATCH(A105,spisak!$E$4:$E$78,0)))</f>
        <v>***</v>
      </c>
      <c r="H105" s="662"/>
      <c r="I105" s="664"/>
      <c r="J105" s="660"/>
      <c r="K105" s="660"/>
      <c r="L105" s="660"/>
      <c r="M105" s="660"/>
      <c r="N105" s="660"/>
      <c r="O105" s="648"/>
      <c r="P105" s="650"/>
      <c r="Q105" s="653"/>
      <c r="R105" s="653"/>
      <c r="S105" s="653"/>
      <c r="T105" s="653"/>
      <c r="U105" s="653"/>
      <c r="V105" s="653"/>
      <c r="W105" s="667"/>
      <c r="X105" s="121"/>
      <c r="Y105" s="121"/>
      <c r="Z105" s="121"/>
      <c r="AA105" s="121"/>
      <c r="AB105" s="121"/>
      <c r="AC105" s="181"/>
      <c r="AD105" s="127"/>
      <c r="AE105" s="121"/>
      <c r="AF105" s="121"/>
      <c r="AG105" s="121"/>
      <c r="AH105" s="121"/>
      <c r="AI105" s="121"/>
      <c r="AJ105" s="120"/>
      <c r="AK105" s="122"/>
      <c r="AL105" s="120"/>
      <c r="AM105" s="33"/>
    </row>
    <row r="106" spans="1:39" ht="12" hidden="1" customHeight="1">
      <c r="A106" s="645"/>
      <c r="B106" s="646">
        <v>14</v>
      </c>
      <c r="C106" s="656"/>
      <c r="D106" s="656"/>
      <c r="E106" s="656"/>
      <c r="F106" s="656"/>
      <c r="G106" s="663" t="e">
        <f>IF(ISNA(MATCH(A106,spisak!#REF!,0)),"***",INDEX(spisak!#REF!,MATCH(A106,spisak!#REF!,0)))</f>
        <v>#REF!</v>
      </c>
      <c r="H106" s="663"/>
      <c r="I106" s="665"/>
      <c r="J106" s="652" t="str">
        <f>IF(ISBLANK(partije!$L$240),"",partije!$L$240)</f>
        <v/>
      </c>
      <c r="K106" s="652" t="str">
        <f>IF(ISBLANK(partije!$M$240),"",partije!$M$240)</f>
        <v/>
      </c>
      <c r="L106" s="652" t="str">
        <f>IF(ISBLANK(partije!$N$240),"",partije!$N$240)</f>
        <v/>
      </c>
      <c r="M106" s="652" t="str">
        <f>IF(ISBLANK(partije!$O$240),"",partije!$O$240)</f>
        <v/>
      </c>
      <c r="N106" s="652" t="str">
        <f>IF(ISBLANK(partije!$P$240),"",partije!$P$240)</f>
        <v/>
      </c>
      <c r="O106" s="652" t="str">
        <f>IF(ISBLANK(partije!$Q$240),"",partije!$Q$240)</f>
        <v/>
      </c>
      <c r="P106" s="652" t="str">
        <f>IF(ISBLANK(partije!$R$240),"",partije!$R$240)</f>
        <v/>
      </c>
      <c r="Q106" s="121"/>
      <c r="R106" s="121"/>
      <c r="S106" s="121"/>
      <c r="T106" s="121"/>
      <c r="U106" s="121"/>
      <c r="V106" s="181"/>
      <c r="W106" s="182"/>
      <c r="X106" s="657" t="str">
        <f>partije!$S$257</f>
        <v>bye</v>
      </c>
      <c r="Y106" s="658"/>
      <c r="Z106" s="658"/>
      <c r="AA106" s="658"/>
      <c r="AB106" s="658"/>
      <c r="AC106" s="647" t="str">
        <f>IF(ISBLANK(partije!$J$257),"",IF(partije!$J$257&gt;partije!$K$257,partije!$J$257,partije!$K$257))</f>
        <v/>
      </c>
      <c r="AD106" s="658" t="str">
        <f>IF(ISBLANK(partije!$J$257),"",IF(partije!$J$257&gt;partije!$K$257,partije!$K$257,partije!$J$257))</f>
        <v/>
      </c>
      <c r="AE106" s="121"/>
      <c r="AF106" s="121"/>
      <c r="AG106" s="121"/>
      <c r="AH106" s="121"/>
      <c r="AI106" s="121"/>
      <c r="AJ106" s="120"/>
      <c r="AK106" s="122"/>
      <c r="AL106" s="120"/>
      <c r="AM106" s="33"/>
    </row>
    <row r="107" spans="1:39" ht="12" hidden="1" customHeight="1">
      <c r="A107" s="645">
        <v>53</v>
      </c>
      <c r="B107" s="646">
        <v>11</v>
      </c>
      <c r="C107" s="655" t="str">
        <f>IF(ISNA(MATCH(A107,spisak!$E$4:$E$78,0)),"***",INDEX(spisak!$B$4:$B$78,MATCH(A107,spisak!$E$4:$E$78,0)))</f>
        <v>***</v>
      </c>
      <c r="D107" s="655"/>
      <c r="E107" s="655"/>
      <c r="F107" s="655"/>
      <c r="G107" s="662" t="str">
        <f>IF(ISNA(MATCH(A107,spisak!$E$4:$E$78,0)),"***",INDEX(spisak!$C$4:$C$260,MATCH(A107,spisak!$E$4:$E$78,0)))</f>
        <v>***</v>
      </c>
      <c r="H107" s="662"/>
      <c r="I107" s="662"/>
      <c r="J107" s="652"/>
      <c r="K107" s="652"/>
      <c r="L107" s="652"/>
      <c r="M107" s="652"/>
      <c r="N107" s="652"/>
      <c r="O107" s="652"/>
      <c r="P107" s="652"/>
      <c r="Q107" s="121"/>
      <c r="R107" s="121"/>
      <c r="S107" s="121"/>
      <c r="T107" s="121"/>
      <c r="U107" s="121"/>
      <c r="V107" s="181"/>
      <c r="W107" s="182"/>
      <c r="X107" s="659"/>
      <c r="Y107" s="660"/>
      <c r="Z107" s="660"/>
      <c r="AA107" s="660"/>
      <c r="AB107" s="660"/>
      <c r="AC107" s="648"/>
      <c r="AD107" s="660"/>
      <c r="AE107" s="121"/>
      <c r="AF107" s="121"/>
      <c r="AG107" s="121"/>
      <c r="AH107" s="121"/>
      <c r="AI107" s="121"/>
      <c r="AJ107" s="120"/>
      <c r="AK107" s="122"/>
      <c r="AL107" s="120"/>
      <c r="AM107" s="33"/>
    </row>
    <row r="108" spans="1:39" ht="12" hidden="1" customHeight="1">
      <c r="A108" s="645"/>
      <c r="B108" s="646">
        <v>11</v>
      </c>
      <c r="C108" s="656"/>
      <c r="D108" s="656"/>
      <c r="E108" s="656"/>
      <c r="F108" s="656"/>
      <c r="G108" s="663" t="e">
        <f>IF(ISNA(MATCH(A108,spisak!#REF!,0)),"***",INDEX(spisak!#REF!,MATCH(A108,spisak!#REF!,0)))</f>
        <v>#REF!</v>
      </c>
      <c r="H108" s="663"/>
      <c r="I108" s="663"/>
      <c r="J108" s="670" t="str">
        <f>partije!$S$241</f>
        <v>bye</v>
      </c>
      <c r="K108" s="670"/>
      <c r="L108" s="670"/>
      <c r="M108" s="670"/>
      <c r="N108" s="670"/>
      <c r="O108" s="676" t="str">
        <f>IF(ISBLANK(partije!$J$241),"",IF(partije!$J$241&gt;partije!$K$241,partije!$J$241,partije!$K$241))</f>
        <v/>
      </c>
      <c r="P108" s="670" t="str">
        <f>IF(ISBLANK(partije!$J$241),"",IF(partije!$J$241&gt;partije!$K$241,partije!$K$241,partije!$J$241))</f>
        <v/>
      </c>
      <c r="Q108" s="121"/>
      <c r="R108" s="121"/>
      <c r="S108" s="121"/>
      <c r="T108" s="121"/>
      <c r="U108" s="121"/>
      <c r="V108" s="181"/>
      <c r="W108" s="182"/>
      <c r="X108" s="653" t="str">
        <f>IF(ISBLANK(partije!$L$257),"",partije!$L$257)</f>
        <v/>
      </c>
      <c r="Y108" s="653" t="str">
        <f>IF(ISBLANK(partije!$M$257),"",partije!$M$257)</f>
        <v/>
      </c>
      <c r="Z108" s="653" t="str">
        <f>IF(ISBLANK(partije!$N$257),"",partije!$N$257)</f>
        <v/>
      </c>
      <c r="AA108" s="653" t="str">
        <f>IF(ISBLANK(partije!$O$257),"",partije!$O$257)</f>
        <v/>
      </c>
      <c r="AB108" s="653" t="str">
        <f>IF(ISBLANK(partije!$P$257),"",partije!$P$257)</f>
        <v/>
      </c>
      <c r="AC108" s="653" t="str">
        <f>IF(ISBLANK(partije!$Q$257),"",partije!$Q$257)</f>
        <v/>
      </c>
      <c r="AD108" s="666" t="str">
        <f>IF(ISBLANK(partije!$R$257),"",partije!$R$257)</f>
        <v/>
      </c>
      <c r="AE108" s="121"/>
      <c r="AF108" s="121"/>
      <c r="AG108" s="121"/>
      <c r="AH108" s="121"/>
      <c r="AI108" s="121"/>
      <c r="AJ108" s="120"/>
      <c r="AK108" s="122"/>
      <c r="AL108" s="120"/>
      <c r="AM108" s="33"/>
    </row>
    <row r="109" spans="1:39" ht="12" hidden="1" customHeight="1">
      <c r="A109" s="645">
        <v>54</v>
      </c>
      <c r="B109" s="646"/>
      <c r="C109" s="655" t="str">
        <f>IF(ISNA(MATCH(A109,spisak!$E$4:$E$78,0)),"***",INDEX(spisak!$B$4:$B$78,MATCH(A109,spisak!$E$4:$E$78,0)))</f>
        <v>***</v>
      </c>
      <c r="D109" s="655"/>
      <c r="E109" s="655"/>
      <c r="F109" s="655"/>
      <c r="G109" s="662" t="str">
        <f>IF(ISNA(MATCH(A109,spisak!$E$4:$E$78,0)),"***",INDEX(spisak!$C$4:$C$260,MATCH(A109,spisak!$E$4:$E$78,0)))</f>
        <v>***</v>
      </c>
      <c r="H109" s="662"/>
      <c r="I109" s="664"/>
      <c r="J109" s="670"/>
      <c r="K109" s="670"/>
      <c r="L109" s="670"/>
      <c r="M109" s="670"/>
      <c r="N109" s="670"/>
      <c r="O109" s="676"/>
      <c r="P109" s="670"/>
      <c r="Q109" s="121"/>
      <c r="R109" s="121"/>
      <c r="S109" s="121"/>
      <c r="T109" s="121"/>
      <c r="U109" s="121"/>
      <c r="V109" s="181"/>
      <c r="W109" s="182"/>
      <c r="X109" s="653"/>
      <c r="Y109" s="653"/>
      <c r="Z109" s="653"/>
      <c r="AA109" s="653"/>
      <c r="AB109" s="653"/>
      <c r="AC109" s="653"/>
      <c r="AD109" s="667"/>
      <c r="AE109" s="121"/>
      <c r="AF109" s="121"/>
      <c r="AG109" s="121"/>
      <c r="AH109" s="121"/>
      <c r="AI109" s="121"/>
      <c r="AJ109" s="120"/>
      <c r="AK109" s="122"/>
      <c r="AL109" s="120"/>
      <c r="AM109" s="33"/>
    </row>
    <row r="110" spans="1:39" ht="12" hidden="1" customHeight="1">
      <c r="A110" s="645"/>
      <c r="B110" s="646"/>
      <c r="C110" s="656"/>
      <c r="D110" s="656"/>
      <c r="E110" s="656"/>
      <c r="F110" s="656"/>
      <c r="G110" s="663" t="e">
        <f>IF(ISNA(MATCH(A110,spisak!#REF!,0)),"***",INDEX(spisak!#REF!,MATCH(A110,spisak!#REF!,0)))</f>
        <v>#REF!</v>
      </c>
      <c r="H110" s="663"/>
      <c r="I110" s="665"/>
      <c r="J110" s="672" t="str">
        <f>IF(ISBLANK(partije!$L$241),"",partije!$L$241)</f>
        <v/>
      </c>
      <c r="K110" s="672" t="str">
        <f>IF(ISBLANK(partije!$M$241),"",partije!$M$241)</f>
        <v/>
      </c>
      <c r="L110" s="672" t="str">
        <f>IF(ISBLANK(partije!$N$241),"",partije!$N$241)</f>
        <v/>
      </c>
      <c r="M110" s="672" t="str">
        <f>IF(ISBLANK(partije!$O$241),"",partije!$O$241)</f>
        <v/>
      </c>
      <c r="N110" s="672" t="str">
        <f>IF(ISBLANK(partije!$P$241),"",partije!$P$241)</f>
        <v/>
      </c>
      <c r="O110" s="672" t="str">
        <f>IF(ISBLANK(partije!$Q$241),"",partije!$Q$241)</f>
        <v/>
      </c>
      <c r="P110" s="674" t="str">
        <f>IF(ISBLANK(partije!$R$241),"",partije!$R$241)</f>
        <v/>
      </c>
      <c r="Q110" s="657" t="str">
        <f>partije!$S$252</f>
        <v>bye</v>
      </c>
      <c r="R110" s="658"/>
      <c r="S110" s="658"/>
      <c r="T110" s="658"/>
      <c r="U110" s="658"/>
      <c r="V110" s="647" t="str">
        <f>IF(ISBLANK(partije!$J$252),"",IF(partije!$J$252&gt;partije!$K$252,partije!$J$252,partije!$K$252))</f>
        <v/>
      </c>
      <c r="W110" s="649" t="str">
        <f>IF(ISBLANK(partije!$J$252),"",IF(partije!$J$252&gt;partije!$K$252,partije!$K$252,partije!$J$252))</f>
        <v/>
      </c>
      <c r="X110" s="121"/>
      <c r="Y110" s="121"/>
      <c r="Z110" s="121"/>
      <c r="AA110" s="121"/>
      <c r="AB110" s="121"/>
      <c r="AC110" s="181"/>
      <c r="AD110" s="182"/>
      <c r="AE110" s="121"/>
      <c r="AF110" s="121"/>
      <c r="AG110" s="121"/>
      <c r="AH110" s="121"/>
      <c r="AI110" s="121"/>
      <c r="AJ110" s="120"/>
      <c r="AK110" s="122"/>
      <c r="AL110" s="120"/>
      <c r="AM110" s="33"/>
    </row>
    <row r="111" spans="1:39" ht="12" hidden="1" customHeight="1">
      <c r="A111" s="645">
        <v>55</v>
      </c>
      <c r="B111" s="646"/>
      <c r="C111" s="655" t="str">
        <f>IF(ISNA(MATCH(A111,spisak!$E$4:$E$78,0)),"***",INDEX(spisak!$B$4:$B$78,MATCH(A111,spisak!$E$4:$E$78,0)))</f>
        <v>***</v>
      </c>
      <c r="D111" s="655"/>
      <c r="E111" s="655"/>
      <c r="F111" s="655"/>
      <c r="G111" s="662" t="str">
        <f>IF(ISNA(MATCH(A111,spisak!$E$4:$E$78,0)),"***",INDEX(spisak!$C$4:$C$260,MATCH(A111,spisak!$E$4:$E$78,0)))</f>
        <v>***</v>
      </c>
      <c r="H111" s="662"/>
      <c r="I111" s="662"/>
      <c r="J111" s="652"/>
      <c r="K111" s="652"/>
      <c r="L111" s="652"/>
      <c r="M111" s="652"/>
      <c r="N111" s="652"/>
      <c r="O111" s="652"/>
      <c r="P111" s="661"/>
      <c r="Q111" s="659"/>
      <c r="R111" s="660"/>
      <c r="S111" s="660"/>
      <c r="T111" s="660"/>
      <c r="U111" s="660"/>
      <c r="V111" s="648"/>
      <c r="W111" s="650"/>
      <c r="X111" s="121"/>
      <c r="Y111" s="121"/>
      <c r="Z111" s="121"/>
      <c r="AA111" s="121"/>
      <c r="AB111" s="121"/>
      <c r="AC111" s="181"/>
      <c r="AD111" s="182"/>
      <c r="AE111" s="121"/>
      <c r="AF111" s="121"/>
      <c r="AG111" s="121"/>
      <c r="AH111" s="121"/>
      <c r="AI111" s="121"/>
      <c r="AJ111" s="120"/>
      <c r="AK111" s="122"/>
      <c r="AL111" s="120"/>
      <c r="AM111" s="33"/>
    </row>
    <row r="112" spans="1:39" ht="12" hidden="1" customHeight="1">
      <c r="A112" s="645"/>
      <c r="B112" s="646"/>
      <c r="C112" s="656"/>
      <c r="D112" s="656"/>
      <c r="E112" s="656"/>
      <c r="F112" s="656"/>
      <c r="G112" s="663" t="e">
        <f>IF(ISNA(MATCH(A112,spisak!#REF!,0)),"***",INDEX(spisak!#REF!,MATCH(A112,spisak!#REF!,0)))</f>
        <v>#REF!</v>
      </c>
      <c r="H112" s="663"/>
      <c r="I112" s="663"/>
      <c r="J112" s="658" t="str">
        <f>partije!$S$242</f>
        <v>bye</v>
      </c>
      <c r="K112" s="658"/>
      <c r="L112" s="658"/>
      <c r="M112" s="658"/>
      <c r="N112" s="658"/>
      <c r="O112" s="647" t="str">
        <f>IF(ISBLANK(partije!$J$242),"",IF(partije!$J$242&gt;partije!$K$242,partije!$J$242,partije!$K$242))</f>
        <v/>
      </c>
      <c r="P112" s="649" t="str">
        <f>IF(ISBLANK(partije!$J$242),"",IF(partije!$J$242&gt;partije!$K$242,partije!$K$242,partije!$J$242))</f>
        <v/>
      </c>
      <c r="Q112" s="653" t="str">
        <f>IF(ISBLANK(partije!$L$252),"",partije!$L$252)</f>
        <v/>
      </c>
      <c r="R112" s="653" t="str">
        <f>IF(ISBLANK(partije!$M$252),"",partije!$M$252)</f>
        <v/>
      </c>
      <c r="S112" s="653" t="str">
        <f>IF(ISBLANK(partije!$N$252),"",partije!$N$252)</f>
        <v/>
      </c>
      <c r="T112" s="653" t="str">
        <f>IF(ISBLANK(partije!$O$252),"",partije!$O$252)</f>
        <v/>
      </c>
      <c r="U112" s="653" t="str">
        <f>IF(ISBLANK(partije!$P$252),"",partije!$P$252)</f>
        <v/>
      </c>
      <c r="V112" s="653" t="str">
        <f>IF(ISBLANK(partije!$Q$252),"",partije!$Q$252)</f>
        <v/>
      </c>
      <c r="W112" s="653" t="str">
        <f>IF(ISBLANK(partije!$R$252),"",partije!$R$252)</f>
        <v/>
      </c>
      <c r="X112" s="121"/>
      <c r="Y112" s="121"/>
      <c r="Z112" s="121"/>
      <c r="AA112" s="121"/>
      <c r="AB112" s="121"/>
      <c r="AC112" s="181"/>
      <c r="AD112" s="182"/>
      <c r="AE112" s="121"/>
      <c r="AF112" s="121"/>
      <c r="AG112" s="121"/>
      <c r="AH112" s="121"/>
      <c r="AI112" s="121"/>
      <c r="AJ112" s="120"/>
      <c r="AK112" s="122"/>
      <c r="AL112" s="120"/>
      <c r="AM112" s="33"/>
    </row>
    <row r="113" spans="1:39" ht="12" hidden="1" customHeight="1">
      <c r="A113" s="645">
        <v>56</v>
      </c>
      <c r="B113" s="646">
        <v>6</v>
      </c>
      <c r="C113" s="655" t="str">
        <f>IF(ISNA(MATCH(A113,spisak!$E$4:$E$78,0)),"***",INDEX(spisak!$B$4:$B$78,MATCH(A113,spisak!$E$4:$E$78,0)))</f>
        <v>***</v>
      </c>
      <c r="D113" s="655"/>
      <c r="E113" s="655"/>
      <c r="F113" s="655"/>
      <c r="G113" s="662" t="str">
        <f>IF(ISNA(MATCH(A113,spisak!$E$4:$E$78,0)),"***",INDEX(spisak!$C$4:$C$260,MATCH(A113,spisak!$E$4:$E$78,0)))</f>
        <v>***</v>
      </c>
      <c r="H113" s="685"/>
      <c r="I113" s="686"/>
      <c r="J113" s="660"/>
      <c r="K113" s="660"/>
      <c r="L113" s="660"/>
      <c r="M113" s="660"/>
      <c r="N113" s="660"/>
      <c r="O113" s="648"/>
      <c r="P113" s="650"/>
      <c r="Q113" s="653"/>
      <c r="R113" s="653"/>
      <c r="S113" s="653"/>
      <c r="T113" s="653"/>
      <c r="U113" s="653"/>
      <c r="V113" s="653"/>
      <c r="W113" s="653"/>
      <c r="X113" s="121"/>
      <c r="Y113" s="121"/>
      <c r="Z113" s="121"/>
      <c r="AA113" s="121"/>
      <c r="AB113" s="121"/>
      <c r="AC113" s="181"/>
      <c r="AD113" s="182"/>
      <c r="AE113" s="121"/>
      <c r="AF113" s="121"/>
      <c r="AG113" s="121"/>
      <c r="AH113" s="121"/>
      <c r="AI113" s="121"/>
      <c r="AJ113" s="120"/>
      <c r="AK113" s="122"/>
      <c r="AL113" s="120"/>
      <c r="AM113" s="33"/>
    </row>
    <row r="114" spans="1:39" ht="12" hidden="1" customHeight="1">
      <c r="A114" s="645"/>
      <c r="B114" s="646">
        <v>6</v>
      </c>
      <c r="C114" s="656"/>
      <c r="D114" s="656"/>
      <c r="E114" s="656"/>
      <c r="F114" s="656"/>
      <c r="G114" s="687"/>
      <c r="H114" s="687"/>
      <c r="I114" s="688"/>
      <c r="J114" s="652" t="str">
        <f>IF(ISBLANK(partije!$L$242),"",partije!$L$242)</f>
        <v/>
      </c>
      <c r="K114" s="652" t="str">
        <f>IF(ISBLANK(partije!$M$242),"",partije!$M$242)</f>
        <v/>
      </c>
      <c r="L114" s="652" t="str">
        <f>IF(ISBLANK(partije!$N$242),"",partije!$N$242)</f>
        <v/>
      </c>
      <c r="M114" s="652" t="str">
        <f>IF(ISBLANK(partije!$O$242),"",partije!$O$242)</f>
        <v/>
      </c>
      <c r="N114" s="652" t="str">
        <f>IF(ISBLANK(partije!$P$242),"",partije!$P$242)</f>
        <v/>
      </c>
      <c r="O114" s="652" t="str">
        <f>IF(ISBLANK(partije!$Q$242),"",partije!$Q$242)</f>
        <v/>
      </c>
      <c r="P114" s="652" t="str">
        <f>IF(ISBLANK(partije!$R$242),"",partije!$R$242)</f>
        <v/>
      </c>
      <c r="Q114" s="121"/>
      <c r="R114" s="121"/>
      <c r="S114" s="121"/>
      <c r="T114" s="121"/>
      <c r="U114" s="121"/>
      <c r="V114" s="181"/>
      <c r="W114" s="127"/>
      <c r="X114" s="121"/>
      <c r="Y114" s="121"/>
      <c r="Z114" s="121"/>
      <c r="AA114" s="121"/>
      <c r="AB114" s="121"/>
      <c r="AC114" s="181"/>
      <c r="AD114" s="182"/>
      <c r="AE114" s="121"/>
      <c r="AF114" s="121"/>
      <c r="AG114" s="121"/>
      <c r="AH114" s="121"/>
      <c r="AI114" s="121"/>
      <c r="AJ114" s="120"/>
      <c r="AK114" s="122"/>
      <c r="AL114" s="120"/>
      <c r="AM114" s="33"/>
    </row>
    <row r="115" spans="1:39" ht="12" hidden="1" customHeight="1">
      <c r="A115" s="645">
        <v>57</v>
      </c>
      <c r="B115" s="646">
        <v>7</v>
      </c>
      <c r="C115" s="655" t="str">
        <f>IF(ISNA(MATCH(A115,spisak!$E$4:$E$78,0)),"***",INDEX(spisak!$B$4:$B$78,MATCH(A115,spisak!$E$4:$E$78,0)))</f>
        <v>***</v>
      </c>
      <c r="D115" s="655"/>
      <c r="E115" s="655"/>
      <c r="F115" s="655"/>
      <c r="G115" s="662" t="str">
        <f>IF(ISNA(MATCH(A115,spisak!$E$4:$E$78,0)),"***",INDEX(spisak!$C$4:$C$260,MATCH(A115,spisak!$E$4:$E$78,0)))</f>
        <v>***</v>
      </c>
      <c r="H115" s="662"/>
      <c r="I115" s="662"/>
      <c r="J115" s="652"/>
      <c r="K115" s="652"/>
      <c r="L115" s="652"/>
      <c r="M115" s="652"/>
      <c r="N115" s="652"/>
      <c r="O115" s="652"/>
      <c r="P115" s="652"/>
      <c r="Q115" s="121"/>
      <c r="R115" s="121"/>
      <c r="S115" s="121"/>
      <c r="T115" s="121"/>
      <c r="U115" s="121"/>
      <c r="V115" s="181"/>
      <c r="W115" s="127"/>
      <c r="X115" s="121"/>
      <c r="Y115" s="121"/>
      <c r="Z115" s="121"/>
      <c r="AA115" s="121"/>
      <c r="AB115" s="121"/>
      <c r="AC115" s="181"/>
      <c r="AD115" s="182"/>
      <c r="AE115" s="683" t="str">
        <f>partije!$S$260</f>
        <v>bye</v>
      </c>
      <c r="AF115" s="658"/>
      <c r="AG115" s="658"/>
      <c r="AH115" s="658"/>
      <c r="AI115" s="658"/>
      <c r="AJ115" s="679" t="str">
        <f>IF(ISBLANK(partije!$J$260),"",IF(partije!$J$260&gt;partije!$K$260,partije!$J$260,partije!$K$260))</f>
        <v/>
      </c>
      <c r="AK115" s="681" t="str">
        <f>IF(ISBLANK(partije!$J$260),"",IF(partije!$J$260&gt;partije!$K$260,partije!$K$260,partije!$J$260))</f>
        <v/>
      </c>
      <c r="AL115" s="120"/>
      <c r="AM115" s="33"/>
    </row>
    <row r="116" spans="1:39" ht="12" hidden="1" customHeight="1">
      <c r="A116" s="645"/>
      <c r="B116" s="646">
        <v>7</v>
      </c>
      <c r="C116" s="656"/>
      <c r="D116" s="656"/>
      <c r="E116" s="656"/>
      <c r="F116" s="656"/>
      <c r="G116" s="663" t="e">
        <f>IF(ISNA(MATCH(A116,spisak!#REF!,0)),"***",INDEX(spisak!#REF!,MATCH(A116,spisak!#REF!,0)))</f>
        <v>#REF!</v>
      </c>
      <c r="H116" s="663"/>
      <c r="I116" s="663"/>
      <c r="J116" s="658" t="str">
        <f>partije!$S$243</f>
        <v>bye</v>
      </c>
      <c r="K116" s="658"/>
      <c r="L116" s="658"/>
      <c r="M116" s="658"/>
      <c r="N116" s="658"/>
      <c r="O116" s="647" t="str">
        <f>IF(ISBLANK(partije!$J$243),"",IF(partije!$J$243&gt;partije!$K$243,partije!$J$243,partije!$K$243))</f>
        <v/>
      </c>
      <c r="P116" s="658" t="str">
        <f>IF(ISBLANK(partije!$J$243),"",IF(partije!$J$243&gt;partije!$K$243,partije!$K$243,partije!$J$243))</f>
        <v/>
      </c>
      <c r="Q116" s="121"/>
      <c r="R116" s="121"/>
      <c r="S116" s="121"/>
      <c r="T116" s="121"/>
      <c r="U116" s="121"/>
      <c r="V116" s="181"/>
      <c r="W116" s="127"/>
      <c r="X116" s="121"/>
      <c r="Y116" s="121"/>
      <c r="Z116" s="121"/>
      <c r="AA116" s="121"/>
      <c r="AB116" s="121"/>
      <c r="AC116" s="181"/>
      <c r="AD116" s="182"/>
      <c r="AE116" s="684"/>
      <c r="AF116" s="660"/>
      <c r="AG116" s="660"/>
      <c r="AH116" s="660"/>
      <c r="AI116" s="660"/>
      <c r="AJ116" s="680"/>
      <c r="AK116" s="682"/>
      <c r="AL116" s="120"/>
      <c r="AM116" s="33"/>
    </row>
    <row r="117" spans="1:39" ht="12" hidden="1" customHeight="1">
      <c r="A117" s="645">
        <v>58</v>
      </c>
      <c r="B117" s="646"/>
      <c r="C117" s="655" t="str">
        <f>IF(ISNA(MATCH(A117,spisak!$E$4:$E$78,0)),"***",INDEX(spisak!$B$4:$B$78,MATCH(A117,spisak!$E$4:$E$78,0)))</f>
        <v>***</v>
      </c>
      <c r="D117" s="655"/>
      <c r="E117" s="655"/>
      <c r="F117" s="655"/>
      <c r="G117" s="662" t="str">
        <f>IF(ISNA(MATCH(A117,spisak!$E$4:$E$78,0)),"***",INDEX(spisak!$C$4:$C$260,MATCH(A117,spisak!$E$4:$E$78,0)))</f>
        <v>***</v>
      </c>
      <c r="H117" s="662"/>
      <c r="I117" s="664"/>
      <c r="J117" s="660"/>
      <c r="K117" s="660"/>
      <c r="L117" s="660"/>
      <c r="M117" s="660"/>
      <c r="N117" s="660"/>
      <c r="O117" s="648"/>
      <c r="P117" s="660"/>
      <c r="Q117" s="121"/>
      <c r="R117" s="121"/>
      <c r="S117" s="121"/>
      <c r="T117" s="121"/>
      <c r="U117" s="121"/>
      <c r="V117" s="181"/>
      <c r="W117" s="127"/>
      <c r="X117" s="121"/>
      <c r="Y117" s="121"/>
      <c r="Z117" s="121"/>
      <c r="AA117" s="121"/>
      <c r="AB117" s="121"/>
      <c r="AC117" s="181"/>
      <c r="AD117" s="182"/>
      <c r="AE117" s="678" t="str">
        <f>IF(ISBLANK(partije!$L$260),"",partije!$L$260)</f>
        <v/>
      </c>
      <c r="AF117" s="653" t="str">
        <f>IF(ISBLANK(partije!$M$260),"",partije!$M$260)</f>
        <v/>
      </c>
      <c r="AG117" s="653" t="str">
        <f>IF(ISBLANK(partije!$N$260),"",partije!$N$260)</f>
        <v/>
      </c>
      <c r="AH117" s="653" t="str">
        <f>IF(ISBLANK(partije!$O$260),"",partije!$O$260)</f>
        <v/>
      </c>
      <c r="AI117" s="653" t="str">
        <f>IF(ISBLANK(partije!$P$260),"",partije!$P$260)</f>
        <v/>
      </c>
      <c r="AJ117" s="653" t="str">
        <f>IF(ISBLANK(partije!$Q$260),"",partije!$Q$260)</f>
        <v/>
      </c>
      <c r="AK117" s="653" t="str">
        <f>IF(ISBLANK(partije!$R$260),"",partije!$R$260)</f>
        <v/>
      </c>
      <c r="AL117" s="120"/>
      <c r="AM117" s="33"/>
    </row>
    <row r="118" spans="1:39" ht="12" hidden="1" customHeight="1">
      <c r="A118" s="645"/>
      <c r="B118" s="646"/>
      <c r="C118" s="656"/>
      <c r="D118" s="656"/>
      <c r="E118" s="656"/>
      <c r="F118" s="656"/>
      <c r="G118" s="663" t="e">
        <f>IF(ISNA(MATCH(A118,spisak!#REF!,0)),"***",INDEX(spisak!#REF!,MATCH(A118,spisak!#REF!,0)))</f>
        <v>#REF!</v>
      </c>
      <c r="H118" s="663"/>
      <c r="I118" s="665"/>
      <c r="J118" s="672" t="str">
        <f>IF(ISBLANK(partije!$L$243),"",partije!$L$243)</f>
        <v/>
      </c>
      <c r="K118" s="672" t="str">
        <f>IF(ISBLANK(partije!$M$243),"",partije!$M$243)</f>
        <v/>
      </c>
      <c r="L118" s="672" t="str">
        <f>IF(ISBLANK(partije!$N$243),"",partije!$N$243)</f>
        <v/>
      </c>
      <c r="M118" s="672" t="str">
        <f>IF(ISBLANK(partije!$O$243),"",partije!$O$243)</f>
        <v/>
      </c>
      <c r="N118" s="672" t="str">
        <f>IF(ISBLANK(partije!$P$243),"",partije!$P$243)</f>
        <v/>
      </c>
      <c r="O118" s="672" t="str">
        <f>IF(ISBLANK(partije!$Q$243),"",partije!$Q$243)</f>
        <v/>
      </c>
      <c r="P118" s="674" t="str">
        <f>IF(ISBLANK(partije!$R$243),"",partije!$R$243)</f>
        <v/>
      </c>
      <c r="Q118" s="657" t="str">
        <f>partije!$S$253</f>
        <v>bye</v>
      </c>
      <c r="R118" s="658"/>
      <c r="S118" s="658"/>
      <c r="T118" s="658"/>
      <c r="U118" s="658"/>
      <c r="V118" s="647" t="str">
        <f>IF(ISBLANK(partije!$J$253),"",IF(partije!$J$253&gt;partije!$K$253,partije!$J$253,partije!$K$253))</f>
        <v/>
      </c>
      <c r="W118" s="658" t="str">
        <f>IF(ISBLANK(partije!$J$253),"",IF(partije!$J$253&gt;partije!$K$253,partije!$K$253,partije!$J$253))</f>
        <v/>
      </c>
      <c r="X118" s="121"/>
      <c r="Y118" s="121"/>
      <c r="Z118" s="121"/>
      <c r="AA118" s="121"/>
      <c r="AB118" s="121"/>
      <c r="AC118" s="181"/>
      <c r="AD118" s="182"/>
      <c r="AE118" s="678"/>
      <c r="AF118" s="653"/>
      <c r="AG118" s="653"/>
      <c r="AH118" s="653"/>
      <c r="AI118" s="653"/>
      <c r="AJ118" s="653"/>
      <c r="AK118" s="653"/>
      <c r="AL118" s="120"/>
      <c r="AM118" s="33"/>
    </row>
    <row r="119" spans="1:39" ht="12" hidden="1" customHeight="1">
      <c r="A119" s="645">
        <v>59</v>
      </c>
      <c r="B119" s="646"/>
      <c r="C119" s="655" t="str">
        <f>IF(ISNA(MATCH(A119,spisak!$E$4:$E$78,0)),"***",INDEX(spisak!$B$4:$B$78,MATCH(A119,spisak!$E$4:$E$78,0)))</f>
        <v>***</v>
      </c>
      <c r="D119" s="655"/>
      <c r="E119" s="655"/>
      <c r="F119" s="655"/>
      <c r="G119" s="662" t="str">
        <f>IF(ISNA(MATCH(A119,spisak!$E$4:$E$78,0)),"***",INDEX(spisak!$C$4:$C$260,MATCH(A119,spisak!$E$4:$E$78,0)))</f>
        <v>***</v>
      </c>
      <c r="H119" s="662"/>
      <c r="I119" s="662"/>
      <c r="J119" s="673"/>
      <c r="K119" s="673"/>
      <c r="L119" s="673"/>
      <c r="M119" s="673"/>
      <c r="N119" s="673"/>
      <c r="O119" s="673"/>
      <c r="P119" s="675"/>
      <c r="Q119" s="659"/>
      <c r="R119" s="660"/>
      <c r="S119" s="660"/>
      <c r="T119" s="660"/>
      <c r="U119" s="660"/>
      <c r="V119" s="648"/>
      <c r="W119" s="660"/>
      <c r="X119" s="121"/>
      <c r="Y119" s="121"/>
      <c r="Z119" s="121"/>
      <c r="AA119" s="121"/>
      <c r="AB119" s="121"/>
      <c r="AC119" s="181"/>
      <c r="AD119" s="182"/>
      <c r="AE119" s="121"/>
      <c r="AF119" s="121"/>
      <c r="AG119" s="121"/>
      <c r="AH119" s="121"/>
      <c r="AI119" s="121"/>
      <c r="AJ119" s="120"/>
      <c r="AK119" s="120"/>
      <c r="AL119" s="120"/>
      <c r="AM119" s="33"/>
    </row>
    <row r="120" spans="1:39" ht="12" hidden="1" customHeight="1">
      <c r="A120" s="645"/>
      <c r="B120" s="646"/>
      <c r="C120" s="656"/>
      <c r="D120" s="656"/>
      <c r="E120" s="656"/>
      <c r="F120" s="656"/>
      <c r="G120" s="663" t="e">
        <f>IF(ISNA(MATCH(A120,spisak!#REF!,0)),"***",INDEX(spisak!#REF!,MATCH(A120,spisak!#REF!,0)))</f>
        <v>#REF!</v>
      </c>
      <c r="H120" s="663"/>
      <c r="I120" s="663"/>
      <c r="J120" s="670" t="str">
        <f>partije!$S$244</f>
        <v>bye</v>
      </c>
      <c r="K120" s="670"/>
      <c r="L120" s="670"/>
      <c r="M120" s="670"/>
      <c r="N120" s="670"/>
      <c r="O120" s="676" t="str">
        <f>IF(ISBLANK(partije!$J$244),"",IF(partije!$J$244&gt;partije!$K$244,partije!$J$244,partije!$K$244))</f>
        <v/>
      </c>
      <c r="P120" s="668" t="str">
        <f>IF(ISBLANK(partije!$J$244),"",IF(partije!$J$244&gt;partije!$K$244,partije!$K$244,partije!$J$244))</f>
        <v/>
      </c>
      <c r="Q120" s="653" t="str">
        <f>IF(ISBLANK(partije!$L$253),"",partije!$L$253)</f>
        <v/>
      </c>
      <c r="R120" s="653" t="str">
        <f>IF(ISBLANK(partije!$M$253),"",partije!$M$253)</f>
        <v/>
      </c>
      <c r="S120" s="653" t="str">
        <f>IF(ISBLANK(partije!$N$253),"",partije!$N$253)</f>
        <v/>
      </c>
      <c r="T120" s="653" t="str">
        <f>IF(ISBLANK(partije!$O$253),"",partije!$O$253)</f>
        <v/>
      </c>
      <c r="U120" s="653" t="str">
        <f>IF(ISBLANK(partije!$P$253),"",partije!$P$253)</f>
        <v/>
      </c>
      <c r="V120" s="653" t="str">
        <f>IF(ISBLANK(partije!$Q$253),"",partije!$Q$253)</f>
        <v/>
      </c>
      <c r="W120" s="666" t="str">
        <f>IF(ISBLANK(partije!$R$253),"",partije!$R$253)</f>
        <v/>
      </c>
      <c r="X120" s="123"/>
      <c r="Y120" s="121"/>
      <c r="Z120" s="121"/>
      <c r="AA120" s="121"/>
      <c r="AB120" s="121"/>
      <c r="AC120" s="181"/>
      <c r="AD120" s="182"/>
      <c r="AE120" s="121"/>
      <c r="AF120" s="121"/>
      <c r="AG120" s="121"/>
      <c r="AH120" s="121"/>
      <c r="AI120" s="121"/>
      <c r="AJ120" s="120"/>
      <c r="AK120" s="120"/>
      <c r="AL120" s="120"/>
      <c r="AM120" s="33"/>
    </row>
    <row r="121" spans="1:39" ht="12" hidden="1" customHeight="1">
      <c r="A121" s="645">
        <v>60</v>
      </c>
      <c r="B121" s="646">
        <v>10</v>
      </c>
      <c r="C121" s="655" t="str">
        <f>IF(ISNA(MATCH(A121,spisak!$E$4:$E$78,0)),"***",INDEX(spisak!$B$4:$B$78,MATCH(A121,spisak!$E$4:$E$78,0)))</f>
        <v>***</v>
      </c>
      <c r="D121" s="655"/>
      <c r="E121" s="655"/>
      <c r="F121" s="655"/>
      <c r="G121" s="662" t="str">
        <f>IF(ISNA(MATCH(A121,spisak!$E$4:$E$78,0)),"***",INDEX(spisak!$C$4:$C$260,MATCH(A121,spisak!$E$4:$E$78,0)))</f>
        <v>***</v>
      </c>
      <c r="H121" s="662"/>
      <c r="I121" s="664"/>
      <c r="J121" s="671"/>
      <c r="K121" s="671"/>
      <c r="L121" s="671"/>
      <c r="M121" s="671"/>
      <c r="N121" s="671"/>
      <c r="O121" s="677"/>
      <c r="P121" s="669"/>
      <c r="Q121" s="653"/>
      <c r="R121" s="653"/>
      <c r="S121" s="653"/>
      <c r="T121" s="653"/>
      <c r="U121" s="653"/>
      <c r="V121" s="653"/>
      <c r="W121" s="667"/>
      <c r="X121" s="123"/>
      <c r="Y121" s="121"/>
      <c r="Z121" s="121"/>
      <c r="AA121" s="121"/>
      <c r="AB121" s="121"/>
      <c r="AC121" s="181"/>
      <c r="AD121" s="182"/>
      <c r="AE121" s="121"/>
      <c r="AF121" s="121"/>
      <c r="AG121" s="121"/>
      <c r="AH121" s="121"/>
      <c r="AI121" s="121"/>
      <c r="AJ121" s="120"/>
      <c r="AK121" s="120"/>
      <c r="AL121" s="120"/>
      <c r="AM121" s="33"/>
    </row>
    <row r="122" spans="1:39" ht="12" hidden="1" customHeight="1">
      <c r="A122" s="645"/>
      <c r="B122" s="646">
        <v>10</v>
      </c>
      <c r="C122" s="656"/>
      <c r="D122" s="656"/>
      <c r="E122" s="656"/>
      <c r="F122" s="656"/>
      <c r="G122" s="663" t="e">
        <f>IF(ISNA(MATCH(A122,spisak!#REF!,0)),"***",INDEX(spisak!#REF!,MATCH(A122,spisak!#REF!,0)))</f>
        <v>#REF!</v>
      </c>
      <c r="H122" s="663"/>
      <c r="I122" s="665"/>
      <c r="J122" s="652" t="str">
        <f>IF(ISBLANK(partije!$L$244),"",partije!$L$244)</f>
        <v/>
      </c>
      <c r="K122" s="652" t="str">
        <f>IF(ISBLANK(partije!$M$244),"",partije!$M$244)</f>
        <v/>
      </c>
      <c r="L122" s="652" t="str">
        <f>IF(ISBLANK(partije!$N$244),"",partije!$N$244)</f>
        <v/>
      </c>
      <c r="M122" s="652" t="str">
        <f>IF(ISBLANK(partije!$O$244),"",partije!$O$244)</f>
        <v/>
      </c>
      <c r="N122" s="652" t="str">
        <f>IF(ISBLANK(partije!$P$244),"",partije!$P$244)</f>
        <v/>
      </c>
      <c r="O122" s="652" t="str">
        <f>IF(ISBLANK(partije!$Q$244),"",partije!$Q$244)</f>
        <v/>
      </c>
      <c r="P122" s="652" t="str">
        <f>IF(ISBLANK(partije!$R$244),"",partije!$R$244)</f>
        <v/>
      </c>
      <c r="Q122" s="121"/>
      <c r="R122" s="121"/>
      <c r="S122" s="121"/>
      <c r="T122" s="121"/>
      <c r="U122" s="121"/>
      <c r="V122" s="181"/>
      <c r="W122" s="182"/>
      <c r="X122" s="657" t="str">
        <f>partije!$S$258</f>
        <v>bye</v>
      </c>
      <c r="Y122" s="658"/>
      <c r="Z122" s="658"/>
      <c r="AA122" s="658"/>
      <c r="AB122" s="658"/>
      <c r="AC122" s="647" t="str">
        <f>IF(ISBLANK(partije!$J$258),"",IF(partije!$J$258&gt;partije!$K$258,partije!$J$258,partije!$K$258))</f>
        <v/>
      </c>
      <c r="AD122" s="649" t="str">
        <f>IF(ISBLANK(partije!$J$258),"",IF(partije!$J$258&gt;partije!$K$258,partije!$K$258,partije!$J$258))</f>
        <v/>
      </c>
      <c r="AE122" s="121"/>
      <c r="AF122" s="121"/>
      <c r="AG122" s="651"/>
      <c r="AH122" s="651"/>
      <c r="AI122" s="651"/>
      <c r="AJ122" s="651"/>
      <c r="AK122" s="651"/>
      <c r="AL122" s="651"/>
      <c r="AM122" s="33"/>
    </row>
    <row r="123" spans="1:39" ht="12" hidden="1" customHeight="1">
      <c r="A123" s="645">
        <v>61</v>
      </c>
      <c r="B123" s="646">
        <v>15</v>
      </c>
      <c r="C123" s="655" t="str">
        <f>IF(ISNA(MATCH(A123,spisak!$E$4:$E$78,0)),"***",INDEX(spisak!$B$4:$B$78,MATCH(A123,spisak!$E$4:$E$78,0)))</f>
        <v>***</v>
      </c>
      <c r="D123" s="655"/>
      <c r="E123" s="655"/>
      <c r="F123" s="655"/>
      <c r="G123" s="662" t="str">
        <f>IF(ISNA(MATCH(A123,spisak!$E$4:$E$78,0)),"***",INDEX(spisak!$C$4:$C$260,MATCH(A123,spisak!$E$4:$E$78,0)))</f>
        <v>***</v>
      </c>
      <c r="H123" s="662"/>
      <c r="I123" s="662"/>
      <c r="J123" s="652"/>
      <c r="K123" s="652"/>
      <c r="L123" s="652"/>
      <c r="M123" s="652"/>
      <c r="N123" s="652"/>
      <c r="O123" s="652"/>
      <c r="P123" s="652"/>
      <c r="Q123" s="121"/>
      <c r="R123" s="121"/>
      <c r="S123" s="121"/>
      <c r="T123" s="121"/>
      <c r="U123" s="121"/>
      <c r="V123" s="181"/>
      <c r="W123" s="182"/>
      <c r="X123" s="659"/>
      <c r="Y123" s="660"/>
      <c r="Z123" s="660"/>
      <c r="AA123" s="660"/>
      <c r="AB123" s="660"/>
      <c r="AC123" s="648"/>
      <c r="AD123" s="650"/>
      <c r="AE123" s="121"/>
      <c r="AF123" s="121"/>
      <c r="AG123" s="651"/>
      <c r="AH123" s="651"/>
      <c r="AI123" s="651"/>
      <c r="AJ123" s="651"/>
      <c r="AK123" s="651"/>
      <c r="AL123" s="651"/>
      <c r="AM123" s="33"/>
    </row>
    <row r="124" spans="1:39" ht="12" hidden="1" customHeight="1">
      <c r="A124" s="645"/>
      <c r="B124" s="646">
        <v>15</v>
      </c>
      <c r="C124" s="656"/>
      <c r="D124" s="656"/>
      <c r="E124" s="656"/>
      <c r="F124" s="656"/>
      <c r="G124" s="663" t="e">
        <f>IF(ISNA(MATCH(A124,spisak!#REF!,0)),"***",INDEX(spisak!#REF!,MATCH(A124,spisak!#REF!,0)))</f>
        <v>#REF!</v>
      </c>
      <c r="H124" s="663"/>
      <c r="I124" s="663"/>
      <c r="J124" s="658" t="str">
        <f>partije!$S$245</f>
        <v>bye</v>
      </c>
      <c r="K124" s="658"/>
      <c r="L124" s="658"/>
      <c r="M124" s="658"/>
      <c r="N124" s="658"/>
      <c r="O124" s="647" t="str">
        <f>IF(ISBLANK(partije!$J$245),"",IF(partije!$J$245&gt;partije!$K$245,partije!$J$245,partije!$K$245))</f>
        <v/>
      </c>
      <c r="P124" s="658" t="str">
        <f>IF(ISBLANK(partije!$J$245),"",IF(partije!$J$245&gt;partije!$K$245,partije!$K$245,partije!$J$245))</f>
        <v/>
      </c>
      <c r="Q124" s="121"/>
      <c r="R124" s="121"/>
      <c r="S124" s="121"/>
      <c r="T124" s="121"/>
      <c r="U124" s="121"/>
      <c r="V124" s="181"/>
      <c r="W124" s="182"/>
      <c r="X124" s="653" t="str">
        <f>IF(ISBLANK(partije!$L$258),"",partije!$L$258)</f>
        <v/>
      </c>
      <c r="Y124" s="653" t="str">
        <f>IF(ISBLANK(partije!$M$258),"",partije!$M$258)</f>
        <v/>
      </c>
      <c r="Z124" s="653" t="str">
        <f>IF(ISBLANK(partije!$N$258),"",partije!$N$258)</f>
        <v/>
      </c>
      <c r="AA124" s="653" t="str">
        <f>IF(ISBLANK(partije!$O$258),"",partije!$O$258)</f>
        <v/>
      </c>
      <c r="AB124" s="653" t="str">
        <f>IF(ISBLANK(partije!$P$258),"",partije!$P$258)</f>
        <v/>
      </c>
      <c r="AC124" s="653" t="str">
        <f>IF(ISBLANK(partije!$Q$258),"",partije!$Q$258)</f>
        <v/>
      </c>
      <c r="AD124" s="653" t="str">
        <f>IF(ISBLANK(partije!$R$258),"",partije!$R$258)</f>
        <v/>
      </c>
      <c r="AE124" s="121"/>
      <c r="AF124" s="121"/>
      <c r="AG124" s="651"/>
      <c r="AH124" s="651"/>
      <c r="AI124" s="651"/>
      <c r="AJ124" s="651"/>
      <c r="AK124" s="651"/>
      <c r="AL124" s="651"/>
      <c r="AM124" s="33"/>
    </row>
    <row r="125" spans="1:39" ht="12" hidden="1" customHeight="1">
      <c r="A125" s="645">
        <v>62</v>
      </c>
      <c r="B125" s="646"/>
      <c r="C125" s="655" t="str">
        <f>IF(ISNA(MATCH(A125,spisak!$E$4:$E$78,0)),"***",INDEX(spisak!$B$4:$B$78,MATCH(A125,spisak!$E$4:$E$78,0)))</f>
        <v>***</v>
      </c>
      <c r="D125" s="655"/>
      <c r="E125" s="655"/>
      <c r="F125" s="655"/>
      <c r="G125" s="662" t="str">
        <f>IF(ISNA(MATCH(A125,spisak!$E$4:$E$78,0)),"***",INDEX(spisak!$C$4:$C$260,MATCH(A125,spisak!$E$4:$E$78,0)))</f>
        <v>***</v>
      </c>
      <c r="H125" s="662"/>
      <c r="I125" s="664"/>
      <c r="J125" s="660"/>
      <c r="K125" s="660"/>
      <c r="L125" s="660"/>
      <c r="M125" s="660"/>
      <c r="N125" s="660"/>
      <c r="O125" s="648"/>
      <c r="P125" s="660"/>
      <c r="Q125" s="121"/>
      <c r="R125" s="121"/>
      <c r="S125" s="121"/>
      <c r="T125" s="121"/>
      <c r="U125" s="121"/>
      <c r="V125" s="181"/>
      <c r="W125" s="182"/>
      <c r="X125" s="653"/>
      <c r="Y125" s="653"/>
      <c r="Z125" s="653"/>
      <c r="AA125" s="653"/>
      <c r="AB125" s="653"/>
      <c r="AC125" s="653"/>
      <c r="AD125" s="653"/>
      <c r="AE125" s="121"/>
      <c r="AF125" s="121"/>
      <c r="AG125" s="651"/>
      <c r="AH125" s="651"/>
      <c r="AI125" s="651"/>
      <c r="AJ125" s="651"/>
      <c r="AK125" s="651"/>
      <c r="AL125" s="651"/>
      <c r="AM125" s="33"/>
    </row>
    <row r="126" spans="1:39" ht="12" hidden="1" customHeight="1">
      <c r="A126" s="645"/>
      <c r="B126" s="646"/>
      <c r="C126" s="656"/>
      <c r="D126" s="656"/>
      <c r="E126" s="656"/>
      <c r="F126" s="656"/>
      <c r="G126" s="663" t="e">
        <f>IF(ISNA(MATCH(A126,spisak!#REF!,0)),"***",INDEX(spisak!#REF!,MATCH(A126,spisak!#REF!,0)))</f>
        <v>#REF!</v>
      </c>
      <c r="H126" s="663"/>
      <c r="I126" s="665"/>
      <c r="J126" s="652" t="str">
        <f>IF(ISBLANK(partije!$L$245),"",partije!$L$245)</f>
        <v/>
      </c>
      <c r="K126" s="652" t="str">
        <f>IF(ISBLANK(partije!$M$245),"",partije!$M$245)</f>
        <v/>
      </c>
      <c r="L126" s="652" t="str">
        <f>IF(ISBLANK(partije!$N$245),"",partije!$N$245)</f>
        <v/>
      </c>
      <c r="M126" s="652" t="str">
        <f>IF(ISBLANK(partije!$O$245),"",partije!$O$245)</f>
        <v/>
      </c>
      <c r="N126" s="652" t="str">
        <f>IF(ISBLANK(partije!$P$245),"",partije!$P$245)</f>
        <v/>
      </c>
      <c r="O126" s="652" t="str">
        <f>IF(ISBLANK(partije!$Q$245),"",partije!$Q$245)</f>
        <v/>
      </c>
      <c r="P126" s="661" t="str">
        <f>IF(ISBLANK(partije!$R$245),"",partije!$R$245)</f>
        <v/>
      </c>
      <c r="Q126" s="657" t="str">
        <f>partije!$S$254</f>
        <v>bye</v>
      </c>
      <c r="R126" s="658"/>
      <c r="S126" s="658"/>
      <c r="T126" s="658"/>
      <c r="U126" s="658"/>
      <c r="V126" s="647" t="str">
        <f>IF(ISBLANK(partije!$J$254),"",IF(partije!$J$254&gt;partije!$K$254,partije!$J$254,partije!$K$254))</f>
        <v/>
      </c>
      <c r="W126" s="649" t="str">
        <f>IF(ISBLANK(partije!$J$254),"",IF(partije!$J$254&gt;partije!$K$254,partije!$K$254,partije!$J$254))</f>
        <v/>
      </c>
      <c r="X126" s="121"/>
      <c r="Y126" s="121"/>
      <c r="Z126" s="121"/>
      <c r="AA126" s="121"/>
      <c r="AB126" s="121"/>
      <c r="AC126" s="121"/>
      <c r="AD126" s="121"/>
      <c r="AE126" s="121"/>
      <c r="AF126" s="121"/>
      <c r="AG126" s="651"/>
      <c r="AH126" s="651"/>
      <c r="AI126" s="651"/>
      <c r="AJ126" s="651"/>
      <c r="AK126" s="651"/>
      <c r="AL126" s="651"/>
      <c r="AM126" s="33"/>
    </row>
    <row r="127" spans="1:39" ht="12" hidden="1" customHeight="1">
      <c r="A127" s="645">
        <v>63</v>
      </c>
      <c r="B127" s="646"/>
      <c r="C127" s="655" t="str">
        <f>IF(ISNA(MATCH(A127,spisak!$E$4:$E$78,0)),"***",INDEX(spisak!$B$4:$B$78,MATCH(A127,spisak!$E$4:$E$78,0)))</f>
        <v>***</v>
      </c>
      <c r="D127" s="655"/>
      <c r="E127" s="655"/>
      <c r="F127" s="655"/>
      <c r="G127" s="662" t="str">
        <f>IF(ISNA(MATCH(A127,spisak!$E$4:$E$78,0)),"***",INDEX(spisak!$C$4:$C$260,MATCH(A127,spisak!$E$4:$E$78,0)))</f>
        <v>***</v>
      </c>
      <c r="H127" s="662"/>
      <c r="I127" s="662"/>
      <c r="J127" s="652"/>
      <c r="K127" s="652"/>
      <c r="L127" s="652"/>
      <c r="M127" s="652"/>
      <c r="N127" s="652"/>
      <c r="O127" s="652"/>
      <c r="P127" s="661"/>
      <c r="Q127" s="659"/>
      <c r="R127" s="660"/>
      <c r="S127" s="660"/>
      <c r="T127" s="660"/>
      <c r="U127" s="660"/>
      <c r="V127" s="648"/>
      <c r="W127" s="650"/>
      <c r="X127" s="121"/>
      <c r="Y127" s="121"/>
      <c r="Z127" s="121"/>
      <c r="AA127" s="121"/>
      <c r="AB127" s="121"/>
      <c r="AC127" s="121"/>
      <c r="AD127" s="121"/>
      <c r="AE127" s="121"/>
      <c r="AF127" s="121"/>
      <c r="AG127" s="651"/>
      <c r="AH127" s="651"/>
      <c r="AI127" s="651"/>
      <c r="AJ127" s="651"/>
      <c r="AK127" s="651"/>
      <c r="AL127" s="651"/>
      <c r="AM127" s="33"/>
    </row>
    <row r="128" spans="1:39" ht="12" hidden="1" customHeight="1">
      <c r="A128" s="645"/>
      <c r="B128" s="646"/>
      <c r="C128" s="656"/>
      <c r="D128" s="656"/>
      <c r="E128" s="656"/>
      <c r="F128" s="656"/>
      <c r="G128" s="663" t="e">
        <f>IF(ISNA(MATCH(A128,spisak!#REF!,0)),"***",INDEX(spisak!#REF!,MATCH(A128,spisak!#REF!,0)))</f>
        <v>#REF!</v>
      </c>
      <c r="H128" s="663"/>
      <c r="I128" s="663"/>
      <c r="J128" s="658" t="str">
        <f>partije!$S$246</f>
        <v>bye</v>
      </c>
      <c r="K128" s="658"/>
      <c r="L128" s="658"/>
      <c r="M128" s="658"/>
      <c r="N128" s="658"/>
      <c r="O128" s="647" t="str">
        <f>IF(ISBLANK(partije!$J$246),"",IF(partije!$J$246&gt;partije!$K$246,partije!$J$246,partije!$K$246))</f>
        <v/>
      </c>
      <c r="P128" s="649" t="str">
        <f>IF(ISBLANK(partije!$J$246),"",IF(partije!$J$246&gt;partije!$K$246,partije!$K$246,partije!$J$246))</f>
        <v/>
      </c>
      <c r="Q128" s="653" t="str">
        <f>IF(ISBLANK(partije!$L$254),"",partije!$L$254)</f>
        <v/>
      </c>
      <c r="R128" s="653" t="str">
        <f>IF(ISBLANK(partije!$M$254),"",partije!$M$254)</f>
        <v/>
      </c>
      <c r="S128" s="653" t="str">
        <f>IF(ISBLANK(partije!$N$254),"",partije!$N$254)</f>
        <v/>
      </c>
      <c r="T128" s="653" t="str">
        <f>IF(ISBLANK(partije!$O$254),"",partije!$O$254)</f>
        <v/>
      </c>
      <c r="U128" s="653" t="str">
        <f>IF(ISBLANK(partije!$P$254),"",partije!$P$254)</f>
        <v/>
      </c>
      <c r="V128" s="653" t="str">
        <f>IF(ISBLANK(partije!$Q$254),"",partije!$Q$254)</f>
        <v/>
      </c>
      <c r="W128" s="653" t="str">
        <f>IF(ISBLANK(partije!$R$254),"",partije!$R$254)</f>
        <v/>
      </c>
      <c r="X128" s="121"/>
      <c r="Y128" s="121"/>
      <c r="Z128" s="121"/>
      <c r="AA128" s="121"/>
      <c r="AB128" s="121"/>
      <c r="AC128" s="121"/>
      <c r="AD128" s="121"/>
      <c r="AE128" s="121"/>
      <c r="AF128" s="121"/>
      <c r="AG128" s="651"/>
      <c r="AH128" s="651"/>
      <c r="AI128" s="651"/>
      <c r="AJ128" s="651"/>
      <c r="AK128" s="651"/>
      <c r="AL128" s="651"/>
      <c r="AM128" s="33"/>
    </row>
    <row r="129" spans="1:39" ht="12" hidden="1" customHeight="1">
      <c r="A129" s="645">
        <v>64</v>
      </c>
      <c r="B129" s="646">
        <v>2</v>
      </c>
      <c r="C129" s="655" t="str">
        <f>IF(ISNA(MATCH(A129,spisak!$E$4:$E$78,0)),"***",INDEX(spisak!$B$4:$B$78,MATCH(A129,spisak!$E$4:$E$78,0)))</f>
        <v>***</v>
      </c>
      <c r="D129" s="655"/>
      <c r="E129" s="655"/>
      <c r="F129" s="655"/>
      <c r="G129" s="662" t="str">
        <f>IF(ISNA(MATCH(A129,spisak!$E$4:$E$78,0)),"***",INDEX(spisak!$C$4:$C$260,MATCH(A129,spisak!$E$4:$E$78,0)))</f>
        <v>***</v>
      </c>
      <c r="H129" s="662"/>
      <c r="I129" s="664"/>
      <c r="J129" s="660"/>
      <c r="K129" s="660"/>
      <c r="L129" s="660"/>
      <c r="M129" s="660"/>
      <c r="N129" s="660"/>
      <c r="O129" s="648"/>
      <c r="P129" s="650"/>
      <c r="Q129" s="653"/>
      <c r="R129" s="653"/>
      <c r="S129" s="653"/>
      <c r="T129" s="653"/>
      <c r="U129" s="653"/>
      <c r="V129" s="653"/>
      <c r="W129" s="653"/>
      <c r="X129" s="121"/>
      <c r="Y129" s="121"/>
      <c r="Z129" s="121"/>
      <c r="AA129" s="121"/>
      <c r="AB129" s="121"/>
      <c r="AC129" s="121"/>
      <c r="AD129" s="121"/>
      <c r="AE129" s="121"/>
      <c r="AF129" s="121"/>
      <c r="AG129" s="651"/>
      <c r="AH129" s="651"/>
      <c r="AI129" s="651"/>
      <c r="AJ129" s="651"/>
      <c r="AK129" s="651"/>
      <c r="AL129" s="651"/>
      <c r="AM129" s="33"/>
    </row>
    <row r="130" spans="1:39" ht="12" hidden="1" customHeight="1">
      <c r="A130" s="645"/>
      <c r="B130" s="646"/>
      <c r="C130" s="656"/>
      <c r="D130" s="656"/>
      <c r="E130" s="656"/>
      <c r="F130" s="656"/>
      <c r="G130" s="663" t="e">
        <f>IF(ISNA(MATCH(A130,spisak!#REF!,0)),"***",INDEX(spisak!#REF!,MATCH(A130,spisak!#REF!,0)))</f>
        <v>#REF!</v>
      </c>
      <c r="H130" s="663"/>
      <c r="I130" s="665"/>
      <c r="J130" s="652" t="str">
        <f>IF(ISBLANK(partije!$L$246),"",partije!$L$246)</f>
        <v/>
      </c>
      <c r="K130" s="652" t="str">
        <f>IF(ISBLANK(partije!$M$246),"",partije!$M$246)</f>
        <v/>
      </c>
      <c r="L130" s="652" t="str">
        <f>IF(ISBLANK(partije!$N$246),"",partije!$N$246)</f>
        <v/>
      </c>
      <c r="M130" s="652" t="str">
        <f>IF(ISBLANK(partije!$O$246),"",partije!$O$246)</f>
        <v/>
      </c>
      <c r="N130" s="652" t="str">
        <f>IF(ISBLANK(partije!$P$246),"",partije!$P$246)</f>
        <v/>
      </c>
      <c r="O130" s="652" t="str">
        <f>IF(ISBLANK(partije!$Q$246),"",partije!$Q$246)</f>
        <v/>
      </c>
      <c r="P130" s="652" t="str">
        <f>IF(ISBLANK(partije!$R$246),"",partije!$R$246)</f>
        <v/>
      </c>
      <c r="Q130" s="121"/>
      <c r="R130" s="121"/>
      <c r="S130" s="121"/>
      <c r="T130" s="121"/>
      <c r="U130" s="121"/>
      <c r="V130" s="121"/>
      <c r="W130" s="121"/>
      <c r="X130" s="121"/>
      <c r="Y130" s="121"/>
      <c r="Z130" s="121"/>
      <c r="AA130" s="121"/>
      <c r="AB130" s="121"/>
      <c r="AC130" s="121"/>
      <c r="AD130" s="121"/>
      <c r="AE130" s="121"/>
      <c r="AF130" s="121"/>
      <c r="AG130" s="121"/>
      <c r="AH130" s="121"/>
      <c r="AI130" s="121"/>
      <c r="AJ130" s="120"/>
      <c r="AK130" s="120"/>
      <c r="AL130" s="120"/>
      <c r="AM130" s="33"/>
    </row>
    <row r="131" spans="1:39" ht="13.5" hidden="1" customHeight="1" thickBot="1">
      <c r="A131" s="183"/>
      <c r="B131" s="184"/>
      <c r="C131" s="119"/>
      <c r="D131" s="119"/>
      <c r="E131" s="119"/>
      <c r="F131" s="119"/>
      <c r="G131" s="215"/>
      <c r="H131" s="218"/>
      <c r="I131" s="218"/>
      <c r="J131" s="654"/>
      <c r="K131" s="654"/>
      <c r="L131" s="654"/>
      <c r="M131" s="654"/>
      <c r="N131" s="654"/>
      <c r="O131" s="654"/>
      <c r="P131" s="654"/>
      <c r="Q131" s="185"/>
      <c r="R131" s="185"/>
      <c r="S131" s="185"/>
      <c r="T131" s="185"/>
      <c r="U131" s="185"/>
      <c r="V131" s="185"/>
      <c r="W131" s="185"/>
      <c r="X131" s="185"/>
      <c r="Y131" s="185"/>
      <c r="Z131" s="185"/>
      <c r="AA131" s="185"/>
      <c r="AB131" s="185"/>
      <c r="AC131" s="185"/>
      <c r="AD131" s="185"/>
      <c r="AE131" s="185"/>
      <c r="AF131" s="185"/>
      <c r="AG131" s="185"/>
      <c r="AH131" s="185"/>
      <c r="AI131" s="185"/>
      <c r="AJ131" s="125"/>
      <c r="AK131" s="126"/>
      <c r="AL131" s="125"/>
      <c r="AM131" s="33"/>
    </row>
    <row r="132" spans="1:39" ht="15.75" hidden="1" customHeight="1" thickTop="1">
      <c r="A132" s="37" t="str">
        <f>CONCATENATE(info!C6,", ",info!C5)</f>
        <v>Niš, 15.04.2017.</v>
      </c>
      <c r="B132" s="38"/>
      <c r="D132" s="39"/>
      <c r="E132" s="39"/>
      <c r="F132" s="39"/>
      <c r="G132" s="216"/>
      <c r="H132" s="216"/>
      <c r="I132" s="216"/>
      <c r="J132" s="40"/>
      <c r="K132" s="40"/>
      <c r="L132" s="40"/>
      <c r="M132" s="40"/>
      <c r="N132" s="40"/>
      <c r="O132" s="40"/>
      <c r="P132" s="40"/>
      <c r="Q132" s="40"/>
      <c r="R132" s="40"/>
      <c r="S132" s="40"/>
      <c r="T132" s="40"/>
      <c r="U132" s="40"/>
      <c r="V132" s="40"/>
      <c r="W132" s="40"/>
      <c r="X132" s="40"/>
      <c r="Y132" s="40"/>
      <c r="Z132" s="40"/>
      <c r="AA132" s="40"/>
      <c r="AB132" s="40"/>
      <c r="AC132" s="40"/>
      <c r="AD132" s="40"/>
      <c r="AE132" s="40"/>
      <c r="AF132" s="40"/>
      <c r="AG132" s="40"/>
      <c r="AH132" s="40"/>
      <c r="AI132" s="40"/>
      <c r="AJ132" s="40"/>
      <c r="AK132" s="40"/>
      <c r="AL132" s="41" t="str">
        <f>info!C7</f>
        <v>STK "Palilula"</v>
      </c>
    </row>
  </sheetData>
  <sheetProtection sheet="1" objects="1" scenarios="1" selectLockedCells="1" selectUnlockedCells="1"/>
  <mergeCells count="883">
    <mergeCell ref="V3:X3"/>
    <mergeCell ref="C3:F3"/>
    <mergeCell ref="O3:O4"/>
    <mergeCell ref="G4:I5"/>
    <mergeCell ref="J5:J6"/>
    <mergeCell ref="K5:K6"/>
    <mergeCell ref="L5:L6"/>
    <mergeCell ref="Q5:U6"/>
    <mergeCell ref="V5:V6"/>
    <mergeCell ref="A6:A7"/>
    <mergeCell ref="B6:B7"/>
    <mergeCell ref="C6:F7"/>
    <mergeCell ref="G6:I7"/>
    <mergeCell ref="A4:A5"/>
    <mergeCell ref="P3:P4"/>
    <mergeCell ref="P5:P6"/>
    <mergeCell ref="G3:I3"/>
    <mergeCell ref="J3:N4"/>
    <mergeCell ref="B4:B5"/>
    <mergeCell ref="C4:F5"/>
    <mergeCell ref="V7:V8"/>
    <mergeCell ref="M5:M6"/>
    <mergeCell ref="N5:N6"/>
    <mergeCell ref="O5:O6"/>
    <mergeCell ref="P13:P14"/>
    <mergeCell ref="W7:W8"/>
    <mergeCell ref="T7:T8"/>
    <mergeCell ref="U7:U8"/>
    <mergeCell ref="P7:P8"/>
    <mergeCell ref="Q7:Q8"/>
    <mergeCell ref="R7:R8"/>
    <mergeCell ref="S7:S8"/>
    <mergeCell ref="P9:P10"/>
    <mergeCell ref="W5:W6"/>
    <mergeCell ref="Y11:Y12"/>
    <mergeCell ref="Z11:Z12"/>
    <mergeCell ref="P11:P12"/>
    <mergeCell ref="G12:I13"/>
    <mergeCell ref="J13:J14"/>
    <mergeCell ref="K13:K14"/>
    <mergeCell ref="G14:I15"/>
    <mergeCell ref="L13:L14"/>
    <mergeCell ref="M13:M14"/>
    <mergeCell ref="R15:R16"/>
    <mergeCell ref="P15:P16"/>
    <mergeCell ref="Q15:Q16"/>
    <mergeCell ref="W13:W14"/>
    <mergeCell ref="V15:V16"/>
    <mergeCell ref="W15:W16"/>
    <mergeCell ref="T15:T16"/>
    <mergeCell ref="U15:U16"/>
    <mergeCell ref="S15:S16"/>
    <mergeCell ref="X9:AB10"/>
    <mergeCell ref="AC9:AC10"/>
    <mergeCell ref="AC11:AC12"/>
    <mergeCell ref="AD11:AD12"/>
    <mergeCell ref="AA11:AA12"/>
    <mergeCell ref="AB11:AB12"/>
    <mergeCell ref="X11:X12"/>
    <mergeCell ref="AD9:AD10"/>
    <mergeCell ref="C8:F9"/>
    <mergeCell ref="G8:I9"/>
    <mergeCell ref="J11:N12"/>
    <mergeCell ref="O11:O12"/>
    <mergeCell ref="M9:M10"/>
    <mergeCell ref="L9:L10"/>
    <mergeCell ref="J9:J10"/>
    <mergeCell ref="K9:K10"/>
    <mergeCell ref="C12:F13"/>
    <mergeCell ref="N13:N14"/>
    <mergeCell ref="N9:N10"/>
    <mergeCell ref="O9:O10"/>
    <mergeCell ref="J7:N8"/>
    <mergeCell ref="O7:O8"/>
    <mergeCell ref="Q13:U14"/>
    <mergeCell ref="V13:V14"/>
    <mergeCell ref="A10:A11"/>
    <mergeCell ref="B10:B11"/>
    <mergeCell ref="C10:F11"/>
    <mergeCell ref="G10:I11"/>
    <mergeCell ref="A8:A9"/>
    <mergeCell ref="B8:B9"/>
    <mergeCell ref="C14:F15"/>
    <mergeCell ref="O13:O14"/>
    <mergeCell ref="A16:A17"/>
    <mergeCell ref="B16:B17"/>
    <mergeCell ref="C16:F17"/>
    <mergeCell ref="G16:I17"/>
    <mergeCell ref="J17:J18"/>
    <mergeCell ref="A12:A13"/>
    <mergeCell ref="B12:B13"/>
    <mergeCell ref="J15:N16"/>
    <mergeCell ref="O15:O16"/>
    <mergeCell ref="A14:A15"/>
    <mergeCell ref="B14:B15"/>
    <mergeCell ref="A18:A19"/>
    <mergeCell ref="B18:B19"/>
    <mergeCell ref="C18:F19"/>
    <mergeCell ref="G18:I19"/>
    <mergeCell ref="L17:L18"/>
    <mergeCell ref="AK18:AK19"/>
    <mergeCell ref="J19:N20"/>
    <mergeCell ref="O19:O20"/>
    <mergeCell ref="P19:P20"/>
    <mergeCell ref="AG20:AG21"/>
    <mergeCell ref="AH20:AH21"/>
    <mergeCell ref="Q21:U22"/>
    <mergeCell ref="V21:V22"/>
    <mergeCell ref="O21:O22"/>
    <mergeCell ref="K17:K18"/>
    <mergeCell ref="AI20:AI21"/>
    <mergeCell ref="AJ20:AJ21"/>
    <mergeCell ref="N17:N18"/>
    <mergeCell ref="O17:O18"/>
    <mergeCell ref="M17:M18"/>
    <mergeCell ref="AE18:AI19"/>
    <mergeCell ref="AJ18:AJ19"/>
    <mergeCell ref="P17:P18"/>
    <mergeCell ref="AF20:AF21"/>
    <mergeCell ref="W23:W24"/>
    <mergeCell ref="A24:A25"/>
    <mergeCell ref="B24:B25"/>
    <mergeCell ref="C24:F25"/>
    <mergeCell ref="G24:I25"/>
    <mergeCell ref="J25:J26"/>
    <mergeCell ref="K25:K26"/>
    <mergeCell ref="L25:L26"/>
    <mergeCell ref="AK20:AK21"/>
    <mergeCell ref="J21:J22"/>
    <mergeCell ref="K21:K22"/>
    <mergeCell ref="L21:L22"/>
    <mergeCell ref="M21:M22"/>
    <mergeCell ref="N21:N22"/>
    <mergeCell ref="P21:P22"/>
    <mergeCell ref="AE20:AE21"/>
    <mergeCell ref="W21:W22"/>
    <mergeCell ref="A22:A23"/>
    <mergeCell ref="B22:B23"/>
    <mergeCell ref="C22:F23"/>
    <mergeCell ref="G22:I23"/>
    <mergeCell ref="C20:F21"/>
    <mergeCell ref="G20:I21"/>
    <mergeCell ref="A20:A21"/>
    <mergeCell ref="B20:B21"/>
    <mergeCell ref="U23:U24"/>
    <mergeCell ref="V23:V24"/>
    <mergeCell ref="S23:S24"/>
    <mergeCell ref="T23:T24"/>
    <mergeCell ref="J23:N24"/>
    <mergeCell ref="O23:O24"/>
    <mergeCell ref="P23:P24"/>
    <mergeCell ref="Q23:Q24"/>
    <mergeCell ref="R23:R24"/>
    <mergeCell ref="X27:X28"/>
    <mergeCell ref="AD27:AD28"/>
    <mergeCell ref="Y27:Y28"/>
    <mergeCell ref="AB27:AB28"/>
    <mergeCell ref="AC27:AC28"/>
    <mergeCell ref="Z27:Z28"/>
    <mergeCell ref="AA27:AA28"/>
    <mergeCell ref="X25:AB26"/>
    <mergeCell ref="AC25:AC26"/>
    <mergeCell ref="AD25:AD26"/>
    <mergeCell ref="A26:A27"/>
    <mergeCell ref="B26:B27"/>
    <mergeCell ref="C26:F27"/>
    <mergeCell ref="G26:I27"/>
    <mergeCell ref="J27:N28"/>
    <mergeCell ref="O27:O28"/>
    <mergeCell ref="P27:P28"/>
    <mergeCell ref="A28:A29"/>
    <mergeCell ref="B28:B29"/>
    <mergeCell ref="C28:F29"/>
    <mergeCell ref="G28:I29"/>
    <mergeCell ref="K29:K30"/>
    <mergeCell ref="L29:L30"/>
    <mergeCell ref="M25:M26"/>
    <mergeCell ref="N25:N26"/>
    <mergeCell ref="O25:O26"/>
    <mergeCell ref="P25:P26"/>
    <mergeCell ref="B30:B31"/>
    <mergeCell ref="C30:F31"/>
    <mergeCell ref="G30:I31"/>
    <mergeCell ref="Q31:Q32"/>
    <mergeCell ref="G32:I33"/>
    <mergeCell ref="P29:P30"/>
    <mergeCell ref="AE34:AI35"/>
    <mergeCell ref="W31:W32"/>
    <mergeCell ref="J33:J34"/>
    <mergeCell ref="J31:N32"/>
    <mergeCell ref="Q29:U30"/>
    <mergeCell ref="V29:V30"/>
    <mergeCell ref="W29:W30"/>
    <mergeCell ref="M29:M30"/>
    <mergeCell ref="N29:N30"/>
    <mergeCell ref="O29:O30"/>
    <mergeCell ref="J29:J30"/>
    <mergeCell ref="R31:R32"/>
    <mergeCell ref="M33:M34"/>
    <mergeCell ref="N33:N34"/>
    <mergeCell ref="B36:B37"/>
    <mergeCell ref="C36:F37"/>
    <mergeCell ref="G36:I37"/>
    <mergeCell ref="P33:P34"/>
    <mergeCell ref="J35:N36"/>
    <mergeCell ref="O35:O36"/>
    <mergeCell ref="P35:P36"/>
    <mergeCell ref="K33:K34"/>
    <mergeCell ref="O33:O34"/>
    <mergeCell ref="B32:B33"/>
    <mergeCell ref="C32:F33"/>
    <mergeCell ref="AK34:AK35"/>
    <mergeCell ref="AG36:AG37"/>
    <mergeCell ref="AH36:AH37"/>
    <mergeCell ref="AI36:AI37"/>
    <mergeCell ref="AJ34:AJ35"/>
    <mergeCell ref="A34:A35"/>
    <mergeCell ref="B34:B35"/>
    <mergeCell ref="C34:F35"/>
    <mergeCell ref="G34:I35"/>
    <mergeCell ref="A36:A37"/>
    <mergeCell ref="O37:O38"/>
    <mergeCell ref="AE36:AE37"/>
    <mergeCell ref="P37:P38"/>
    <mergeCell ref="AJ36:AJ37"/>
    <mergeCell ref="L33:L34"/>
    <mergeCell ref="AK36:AK37"/>
    <mergeCell ref="A32:A33"/>
    <mergeCell ref="O31:O32"/>
    <mergeCell ref="P31:P32"/>
    <mergeCell ref="U31:U32"/>
    <mergeCell ref="V31:V32"/>
    <mergeCell ref="S31:S32"/>
    <mergeCell ref="T31:T32"/>
    <mergeCell ref="A30:A31"/>
    <mergeCell ref="W37:W38"/>
    <mergeCell ref="W39:W40"/>
    <mergeCell ref="AF36:AF37"/>
    <mergeCell ref="G38:I39"/>
    <mergeCell ref="Q37:U38"/>
    <mergeCell ref="V37:V38"/>
    <mergeCell ref="R39:R40"/>
    <mergeCell ref="S39:S40"/>
    <mergeCell ref="T39:T40"/>
    <mergeCell ref="U39:U40"/>
    <mergeCell ref="V39:V40"/>
    <mergeCell ref="Q39:Q40"/>
    <mergeCell ref="J37:J38"/>
    <mergeCell ref="K37:K38"/>
    <mergeCell ref="L37:L38"/>
    <mergeCell ref="M37:M38"/>
    <mergeCell ref="N37:N38"/>
    <mergeCell ref="A40:A41"/>
    <mergeCell ref="B40:B41"/>
    <mergeCell ref="C40:F41"/>
    <mergeCell ref="G40:I41"/>
    <mergeCell ref="O41:O42"/>
    <mergeCell ref="P41:P42"/>
    <mergeCell ref="A38:A39"/>
    <mergeCell ref="B38:B39"/>
    <mergeCell ref="C38:F39"/>
    <mergeCell ref="J39:N40"/>
    <mergeCell ref="O39:O40"/>
    <mergeCell ref="P39:P40"/>
    <mergeCell ref="P47:P48"/>
    <mergeCell ref="S47:S48"/>
    <mergeCell ref="A46:A47"/>
    <mergeCell ref="B46:B47"/>
    <mergeCell ref="C46:F47"/>
    <mergeCell ref="G46:I47"/>
    <mergeCell ref="Q47:Q48"/>
    <mergeCell ref="R47:R48"/>
    <mergeCell ref="AD41:AD42"/>
    <mergeCell ref="J43:N44"/>
    <mergeCell ref="O43:O44"/>
    <mergeCell ref="P43:P44"/>
    <mergeCell ref="M41:M42"/>
    <mergeCell ref="N41:N42"/>
    <mergeCell ref="J41:J42"/>
    <mergeCell ref="K41:K42"/>
    <mergeCell ref="L41:L42"/>
    <mergeCell ref="X41:AB42"/>
    <mergeCell ref="AC41:AC42"/>
    <mergeCell ref="AB43:AB44"/>
    <mergeCell ref="AC43:AC44"/>
    <mergeCell ref="X43:X44"/>
    <mergeCell ref="Y43:Y44"/>
    <mergeCell ref="Z43:Z44"/>
    <mergeCell ref="V45:V46"/>
    <mergeCell ref="W45:W46"/>
    <mergeCell ref="AD43:AD44"/>
    <mergeCell ref="A44:A45"/>
    <mergeCell ref="B44:B45"/>
    <mergeCell ref="C44:F45"/>
    <mergeCell ref="G44:I45"/>
    <mergeCell ref="J45:J46"/>
    <mergeCell ref="A42:A43"/>
    <mergeCell ref="B42:B43"/>
    <mergeCell ref="C42:F43"/>
    <mergeCell ref="G42:I43"/>
    <mergeCell ref="AA43:AA44"/>
    <mergeCell ref="A48:A49"/>
    <mergeCell ref="K45:K46"/>
    <mergeCell ref="L45:L46"/>
    <mergeCell ref="G48:I49"/>
    <mergeCell ref="J49:J50"/>
    <mergeCell ref="N49:N50"/>
    <mergeCell ref="O49:O50"/>
    <mergeCell ref="M45:M46"/>
    <mergeCell ref="L49:L50"/>
    <mergeCell ref="O47:O48"/>
    <mergeCell ref="M49:M50"/>
    <mergeCell ref="B48:B49"/>
    <mergeCell ref="C48:F49"/>
    <mergeCell ref="AE50:AI51"/>
    <mergeCell ref="AK52:AK53"/>
    <mergeCell ref="Q45:U46"/>
    <mergeCell ref="N45:N46"/>
    <mergeCell ref="O45:O46"/>
    <mergeCell ref="P45:P46"/>
    <mergeCell ref="P49:P50"/>
    <mergeCell ref="U47:U48"/>
    <mergeCell ref="T47:T48"/>
    <mergeCell ref="AJ50:AJ51"/>
    <mergeCell ref="AK50:AK51"/>
    <mergeCell ref="J51:N52"/>
    <mergeCell ref="O51:O52"/>
    <mergeCell ref="P51:P52"/>
    <mergeCell ref="AG52:AG53"/>
    <mergeCell ref="AH52:AH53"/>
    <mergeCell ref="AI52:AI53"/>
    <mergeCell ref="AJ52:AJ53"/>
    <mergeCell ref="K49:K50"/>
    <mergeCell ref="P53:P54"/>
    <mergeCell ref="Q53:U54"/>
    <mergeCell ref="J47:N48"/>
    <mergeCell ref="W47:W48"/>
    <mergeCell ref="V47:V48"/>
    <mergeCell ref="AE52:AE53"/>
    <mergeCell ref="AF52:AF53"/>
    <mergeCell ref="W53:W54"/>
    <mergeCell ref="R55:R56"/>
    <mergeCell ref="S55:S56"/>
    <mergeCell ref="T55:T56"/>
    <mergeCell ref="Q55:Q56"/>
    <mergeCell ref="A52:A53"/>
    <mergeCell ref="B52:B53"/>
    <mergeCell ref="C52:F53"/>
    <mergeCell ref="G52:I53"/>
    <mergeCell ref="A56:A57"/>
    <mergeCell ref="B56:B57"/>
    <mergeCell ref="C56:F57"/>
    <mergeCell ref="G56:I57"/>
    <mergeCell ref="A54:A55"/>
    <mergeCell ref="B54:B55"/>
    <mergeCell ref="C54:F55"/>
    <mergeCell ref="G54:I55"/>
    <mergeCell ref="L53:L54"/>
    <mergeCell ref="M53:M54"/>
    <mergeCell ref="N53:N54"/>
    <mergeCell ref="P57:P58"/>
    <mergeCell ref="X57:AB58"/>
    <mergeCell ref="AC57:AC58"/>
    <mergeCell ref="A50:A51"/>
    <mergeCell ref="B50:B51"/>
    <mergeCell ref="C50:F51"/>
    <mergeCell ref="G50:I51"/>
    <mergeCell ref="V53:V54"/>
    <mergeCell ref="J53:J54"/>
    <mergeCell ref="K53:K54"/>
    <mergeCell ref="J57:J58"/>
    <mergeCell ref="K57:K58"/>
    <mergeCell ref="L57:L58"/>
    <mergeCell ref="M57:M58"/>
    <mergeCell ref="N57:N58"/>
    <mergeCell ref="O57:O58"/>
    <mergeCell ref="U55:U56"/>
    <mergeCell ref="V55:V56"/>
    <mergeCell ref="W55:W56"/>
    <mergeCell ref="P55:P56"/>
    <mergeCell ref="J55:N56"/>
    <mergeCell ref="O55:O56"/>
    <mergeCell ref="O53:O54"/>
    <mergeCell ref="AD59:AD60"/>
    <mergeCell ref="A60:A61"/>
    <mergeCell ref="B60:B61"/>
    <mergeCell ref="C60:F61"/>
    <mergeCell ref="G60:I61"/>
    <mergeCell ref="J61:J62"/>
    <mergeCell ref="K61:K62"/>
    <mergeCell ref="L61:L62"/>
    <mergeCell ref="O59:O60"/>
    <mergeCell ref="P59:P60"/>
    <mergeCell ref="X59:X60"/>
    <mergeCell ref="Y59:Y60"/>
    <mergeCell ref="Z59:Z60"/>
    <mergeCell ref="AA59:AA60"/>
    <mergeCell ref="AB59:AB60"/>
    <mergeCell ref="AC59:AC60"/>
    <mergeCell ref="AJ57:AL58"/>
    <mergeCell ref="A58:A59"/>
    <mergeCell ref="B58:B59"/>
    <mergeCell ref="C58:F59"/>
    <mergeCell ref="G58:I59"/>
    <mergeCell ref="J59:N60"/>
    <mergeCell ref="AD57:AD58"/>
    <mergeCell ref="AG57:AI58"/>
    <mergeCell ref="A62:A63"/>
    <mergeCell ref="B62:B63"/>
    <mergeCell ref="C62:F63"/>
    <mergeCell ref="G62:I63"/>
    <mergeCell ref="J63:N64"/>
    <mergeCell ref="A64:A65"/>
    <mergeCell ref="B64:B65"/>
    <mergeCell ref="C64:F65"/>
    <mergeCell ref="G64:I65"/>
    <mergeCell ref="J65:J66"/>
    <mergeCell ref="V61:V62"/>
    <mergeCell ref="S63:S64"/>
    <mergeCell ref="T63:T64"/>
    <mergeCell ref="U63:U64"/>
    <mergeCell ref="V63:V64"/>
    <mergeCell ref="W63:W64"/>
    <mergeCell ref="O63:O64"/>
    <mergeCell ref="O61:O62"/>
    <mergeCell ref="M61:M62"/>
    <mergeCell ref="N61:N62"/>
    <mergeCell ref="W61:W62"/>
    <mergeCell ref="P63:P64"/>
    <mergeCell ref="Q63:Q64"/>
    <mergeCell ref="R63:R64"/>
    <mergeCell ref="P61:P62"/>
    <mergeCell ref="Q61:U62"/>
    <mergeCell ref="A71:A72"/>
    <mergeCell ref="B71:B72"/>
    <mergeCell ref="C71:F72"/>
    <mergeCell ref="G71:I72"/>
    <mergeCell ref="J72:N73"/>
    <mergeCell ref="O72:O73"/>
    <mergeCell ref="P72:P73"/>
    <mergeCell ref="Q72:Q73"/>
    <mergeCell ref="A69:A70"/>
    <mergeCell ref="Q70:U71"/>
    <mergeCell ref="J70:J71"/>
    <mergeCell ref="K70:K71"/>
    <mergeCell ref="L70:L71"/>
    <mergeCell ref="M70:M71"/>
    <mergeCell ref="P70:P71"/>
    <mergeCell ref="B69:B70"/>
    <mergeCell ref="C69:F70"/>
    <mergeCell ref="G69:I70"/>
    <mergeCell ref="N70:N71"/>
    <mergeCell ref="O70:O71"/>
    <mergeCell ref="C73:F74"/>
    <mergeCell ref="G73:I74"/>
    <mergeCell ref="U72:U73"/>
    <mergeCell ref="R72:R73"/>
    <mergeCell ref="P65:P66"/>
    <mergeCell ref="C68:F68"/>
    <mergeCell ref="G68:I68"/>
    <mergeCell ref="J68:N69"/>
    <mergeCell ref="O68:O69"/>
    <mergeCell ref="P68:P69"/>
    <mergeCell ref="W70:W71"/>
    <mergeCell ref="V70:V71"/>
    <mergeCell ref="N65:N66"/>
    <mergeCell ref="O65:O66"/>
    <mergeCell ref="K65:K66"/>
    <mergeCell ref="L65:L66"/>
    <mergeCell ref="M65:M66"/>
    <mergeCell ref="A75:A76"/>
    <mergeCell ref="B75:B76"/>
    <mergeCell ref="C75:F76"/>
    <mergeCell ref="G75:I76"/>
    <mergeCell ref="A77:A78"/>
    <mergeCell ref="B77:B78"/>
    <mergeCell ref="AC74:AC75"/>
    <mergeCell ref="AD74:AD75"/>
    <mergeCell ref="M74:M75"/>
    <mergeCell ref="N74:N75"/>
    <mergeCell ref="O74:O75"/>
    <mergeCell ref="P74:P75"/>
    <mergeCell ref="A73:A74"/>
    <mergeCell ref="B73:B74"/>
    <mergeCell ref="T72:T73"/>
    <mergeCell ref="V72:V73"/>
    <mergeCell ref="X74:AB75"/>
    <mergeCell ref="C77:F78"/>
    <mergeCell ref="G77:I78"/>
    <mergeCell ref="X76:X77"/>
    <mergeCell ref="Y76:Y77"/>
    <mergeCell ref="W72:W73"/>
    <mergeCell ref="J76:N77"/>
    <mergeCell ref="J74:J75"/>
    <mergeCell ref="S72:S73"/>
    <mergeCell ref="U80:U81"/>
    <mergeCell ref="Q78:U79"/>
    <mergeCell ref="K74:K75"/>
    <mergeCell ref="L74:L75"/>
    <mergeCell ref="L78:L79"/>
    <mergeCell ref="M78:M79"/>
    <mergeCell ref="J80:N81"/>
    <mergeCell ref="J78:J79"/>
    <mergeCell ref="K78:K79"/>
    <mergeCell ref="N78:N79"/>
    <mergeCell ref="P78:P79"/>
    <mergeCell ref="S80:S81"/>
    <mergeCell ref="T80:T81"/>
    <mergeCell ref="R80:R81"/>
    <mergeCell ref="P80:P81"/>
    <mergeCell ref="O76:O77"/>
    <mergeCell ref="P76:P77"/>
    <mergeCell ref="AC76:AC77"/>
    <mergeCell ref="AD76:AD77"/>
    <mergeCell ref="V78:V79"/>
    <mergeCell ref="W78:W79"/>
    <mergeCell ref="AB76:AB77"/>
    <mergeCell ref="Z76:Z77"/>
    <mergeCell ref="AA76:AA77"/>
    <mergeCell ref="W80:W81"/>
    <mergeCell ref="O78:O79"/>
    <mergeCell ref="V80:V81"/>
    <mergeCell ref="A79:A80"/>
    <mergeCell ref="A81:A82"/>
    <mergeCell ref="B81:B82"/>
    <mergeCell ref="C81:F82"/>
    <mergeCell ref="A83:A84"/>
    <mergeCell ref="B83:B84"/>
    <mergeCell ref="C83:F84"/>
    <mergeCell ref="C79:F80"/>
    <mergeCell ref="B79:B80"/>
    <mergeCell ref="AK83:AK84"/>
    <mergeCell ref="G81:I82"/>
    <mergeCell ref="O80:O81"/>
    <mergeCell ref="J82:J83"/>
    <mergeCell ref="Q80:Q81"/>
    <mergeCell ref="O82:O83"/>
    <mergeCell ref="G83:I84"/>
    <mergeCell ref="P82:P83"/>
    <mergeCell ref="K82:K83"/>
    <mergeCell ref="L82:L83"/>
    <mergeCell ref="G79:I80"/>
    <mergeCell ref="AE83:AI84"/>
    <mergeCell ref="AJ83:AJ84"/>
    <mergeCell ref="M82:M83"/>
    <mergeCell ref="N82:N83"/>
    <mergeCell ref="A85:A86"/>
    <mergeCell ref="B85:B86"/>
    <mergeCell ref="C85:F86"/>
    <mergeCell ref="G85:I86"/>
    <mergeCell ref="P88:P89"/>
    <mergeCell ref="Q88:Q89"/>
    <mergeCell ref="A87:A88"/>
    <mergeCell ref="B87:B88"/>
    <mergeCell ref="C87:F88"/>
    <mergeCell ref="G87:I88"/>
    <mergeCell ref="J88:N89"/>
    <mergeCell ref="O88:O89"/>
    <mergeCell ref="J84:N85"/>
    <mergeCell ref="O84:O85"/>
    <mergeCell ref="P84:P85"/>
    <mergeCell ref="P86:P87"/>
    <mergeCell ref="Q86:U87"/>
    <mergeCell ref="R88:R89"/>
    <mergeCell ref="S88:S89"/>
    <mergeCell ref="AC90:AC91"/>
    <mergeCell ref="T88:T89"/>
    <mergeCell ref="U88:U89"/>
    <mergeCell ref="V88:V89"/>
    <mergeCell ref="W86:W87"/>
    <mergeCell ref="AD92:AD93"/>
    <mergeCell ref="Z92:Z93"/>
    <mergeCell ref="AA92:AA93"/>
    <mergeCell ref="AC92:AC93"/>
    <mergeCell ref="AB92:AB93"/>
    <mergeCell ref="W88:W89"/>
    <mergeCell ref="AD90:AD91"/>
    <mergeCell ref="X90:AB91"/>
    <mergeCell ref="X92:X93"/>
    <mergeCell ref="Y92:Y93"/>
    <mergeCell ref="AK85:AK86"/>
    <mergeCell ref="J86:J87"/>
    <mergeCell ref="K86:K87"/>
    <mergeCell ref="L86:L87"/>
    <mergeCell ref="M86:M87"/>
    <mergeCell ref="N86:N87"/>
    <mergeCell ref="O86:O87"/>
    <mergeCell ref="AI85:AI86"/>
    <mergeCell ref="AJ85:AJ86"/>
    <mergeCell ref="AF85:AF86"/>
    <mergeCell ref="AG85:AG86"/>
    <mergeCell ref="AH85:AH86"/>
    <mergeCell ref="AE85:AE86"/>
    <mergeCell ref="V86:V87"/>
    <mergeCell ref="A91:A92"/>
    <mergeCell ref="B91:B92"/>
    <mergeCell ref="C91:F92"/>
    <mergeCell ref="G91:I92"/>
    <mergeCell ref="O90:O91"/>
    <mergeCell ref="M90:M91"/>
    <mergeCell ref="N90:N91"/>
    <mergeCell ref="P92:P93"/>
    <mergeCell ref="P90:P91"/>
    <mergeCell ref="J90:J91"/>
    <mergeCell ref="K90:K91"/>
    <mergeCell ref="L90:L91"/>
    <mergeCell ref="J92:N93"/>
    <mergeCell ref="O92:O93"/>
    <mergeCell ref="C89:F90"/>
    <mergeCell ref="G89:I90"/>
    <mergeCell ref="A89:A90"/>
    <mergeCell ref="B89:B90"/>
    <mergeCell ref="A93:A94"/>
    <mergeCell ref="B93:B94"/>
    <mergeCell ref="C93:F94"/>
    <mergeCell ref="G93:I94"/>
    <mergeCell ref="W94:W95"/>
    <mergeCell ref="N94:N95"/>
    <mergeCell ref="J94:J95"/>
    <mergeCell ref="A95:A96"/>
    <mergeCell ref="B95:B96"/>
    <mergeCell ref="A97:A98"/>
    <mergeCell ref="B97:B98"/>
    <mergeCell ref="R96:R97"/>
    <mergeCell ref="Q94:U95"/>
    <mergeCell ref="S96:S97"/>
    <mergeCell ref="T96:T97"/>
    <mergeCell ref="U96:U97"/>
    <mergeCell ref="O96:O97"/>
    <mergeCell ref="P96:P97"/>
    <mergeCell ref="Q96:Q97"/>
    <mergeCell ref="P94:P95"/>
    <mergeCell ref="V96:V97"/>
    <mergeCell ref="L94:L95"/>
    <mergeCell ref="M94:M95"/>
    <mergeCell ref="O98:O99"/>
    <mergeCell ref="J98:J99"/>
    <mergeCell ref="N98:N99"/>
    <mergeCell ref="L98:L99"/>
    <mergeCell ref="M98:M99"/>
    <mergeCell ref="K98:K99"/>
    <mergeCell ref="V94:V95"/>
    <mergeCell ref="U104:U105"/>
    <mergeCell ref="V104:V105"/>
    <mergeCell ref="W102:W103"/>
    <mergeCell ref="C95:F96"/>
    <mergeCell ref="K94:K95"/>
    <mergeCell ref="AK101:AK102"/>
    <mergeCell ref="G95:I96"/>
    <mergeCell ref="J96:N97"/>
    <mergeCell ref="AE99:AI100"/>
    <mergeCell ref="N102:N103"/>
    <mergeCell ref="O102:O103"/>
    <mergeCell ref="P102:P103"/>
    <mergeCell ref="Q102:U103"/>
    <mergeCell ref="AK99:AK100"/>
    <mergeCell ref="C99:F100"/>
    <mergeCell ref="G99:I100"/>
    <mergeCell ref="AJ99:AJ100"/>
    <mergeCell ref="P100:P101"/>
    <mergeCell ref="AG101:AG102"/>
    <mergeCell ref="AH101:AH102"/>
    <mergeCell ref="AI101:AI102"/>
    <mergeCell ref="AJ101:AJ102"/>
    <mergeCell ref="W96:W97"/>
    <mergeCell ref="O94:O95"/>
    <mergeCell ref="W104:W105"/>
    <mergeCell ref="AF101:AF102"/>
    <mergeCell ref="A103:A104"/>
    <mergeCell ref="B103:B104"/>
    <mergeCell ref="P98:P99"/>
    <mergeCell ref="A101:A102"/>
    <mergeCell ref="B101:B102"/>
    <mergeCell ref="C101:F102"/>
    <mergeCell ref="G101:I102"/>
    <mergeCell ref="C97:F98"/>
    <mergeCell ref="G97:I98"/>
    <mergeCell ref="J100:N101"/>
    <mergeCell ref="O100:O101"/>
    <mergeCell ref="A99:A100"/>
    <mergeCell ref="B99:B100"/>
    <mergeCell ref="A105:A106"/>
    <mergeCell ref="B105:B106"/>
    <mergeCell ref="C105:F106"/>
    <mergeCell ref="G105:I106"/>
    <mergeCell ref="J106:J107"/>
    <mergeCell ref="C103:F104"/>
    <mergeCell ref="G103:I104"/>
    <mergeCell ref="X106:AB107"/>
    <mergeCell ref="AE101:AE102"/>
    <mergeCell ref="Q104:Q105"/>
    <mergeCell ref="R104:R105"/>
    <mergeCell ref="S104:S105"/>
    <mergeCell ref="T104:T105"/>
    <mergeCell ref="O106:O107"/>
    <mergeCell ref="P106:P107"/>
    <mergeCell ref="O104:O105"/>
    <mergeCell ref="P104:P105"/>
    <mergeCell ref="J104:N105"/>
    <mergeCell ref="K106:K107"/>
    <mergeCell ref="J102:J103"/>
    <mergeCell ref="K102:K103"/>
    <mergeCell ref="L102:L103"/>
    <mergeCell ref="M102:M103"/>
    <mergeCell ref="V102:V103"/>
    <mergeCell ref="R112:R113"/>
    <mergeCell ref="A109:A110"/>
    <mergeCell ref="B109:B110"/>
    <mergeCell ref="C109:F110"/>
    <mergeCell ref="G109:I110"/>
    <mergeCell ref="J110:J111"/>
    <mergeCell ref="K110:K111"/>
    <mergeCell ref="B113:B114"/>
    <mergeCell ref="C113:F114"/>
    <mergeCell ref="G113:I114"/>
    <mergeCell ref="J114:J115"/>
    <mergeCell ref="M110:M111"/>
    <mergeCell ref="L114:L115"/>
    <mergeCell ref="J112:N113"/>
    <mergeCell ref="M114:M115"/>
    <mergeCell ref="L110:L111"/>
    <mergeCell ref="A113:A114"/>
    <mergeCell ref="Q112:Q113"/>
    <mergeCell ref="L106:L107"/>
    <mergeCell ref="AD108:AD109"/>
    <mergeCell ref="A107:A108"/>
    <mergeCell ref="B107:B108"/>
    <mergeCell ref="C107:F108"/>
    <mergeCell ref="G107:I108"/>
    <mergeCell ref="J108:N109"/>
    <mergeCell ref="O108:O109"/>
    <mergeCell ref="P108:P109"/>
    <mergeCell ref="M106:M107"/>
    <mergeCell ref="N106:N107"/>
    <mergeCell ref="AC106:AC107"/>
    <mergeCell ref="AB108:AB109"/>
    <mergeCell ref="AC108:AC109"/>
    <mergeCell ref="X108:X109"/>
    <mergeCell ref="Y108:Y109"/>
    <mergeCell ref="Z108:Z109"/>
    <mergeCell ref="AA108:AA109"/>
    <mergeCell ref="AD106:AD107"/>
    <mergeCell ref="N110:N111"/>
    <mergeCell ref="O110:O111"/>
    <mergeCell ref="P110:P111"/>
    <mergeCell ref="U112:U113"/>
    <mergeCell ref="AK117:AK118"/>
    <mergeCell ref="Q118:U119"/>
    <mergeCell ref="V118:V119"/>
    <mergeCell ref="AE117:AE118"/>
    <mergeCell ref="AF117:AF118"/>
    <mergeCell ref="W118:W119"/>
    <mergeCell ref="AJ115:AJ116"/>
    <mergeCell ref="AK115:AK116"/>
    <mergeCell ref="J116:N117"/>
    <mergeCell ref="O116:O117"/>
    <mergeCell ref="P116:P117"/>
    <mergeCell ref="AG117:AG118"/>
    <mergeCell ref="AH117:AH118"/>
    <mergeCell ref="AI117:AI118"/>
    <mergeCell ref="AJ117:AJ118"/>
    <mergeCell ref="AE115:AI116"/>
    <mergeCell ref="O114:O115"/>
    <mergeCell ref="P114:P115"/>
    <mergeCell ref="A119:A120"/>
    <mergeCell ref="B119:B120"/>
    <mergeCell ref="C119:F120"/>
    <mergeCell ref="G119:I120"/>
    <mergeCell ref="O118:O119"/>
    <mergeCell ref="W112:W113"/>
    <mergeCell ref="A111:A112"/>
    <mergeCell ref="B111:B112"/>
    <mergeCell ref="C111:F112"/>
    <mergeCell ref="G111:I112"/>
    <mergeCell ref="A115:A116"/>
    <mergeCell ref="B115:B116"/>
    <mergeCell ref="C115:F116"/>
    <mergeCell ref="G115:I116"/>
    <mergeCell ref="K114:K115"/>
    <mergeCell ref="N114:N115"/>
    <mergeCell ref="V112:V113"/>
    <mergeCell ref="T112:T113"/>
    <mergeCell ref="O112:O113"/>
    <mergeCell ref="P112:P113"/>
    <mergeCell ref="S112:S113"/>
    <mergeCell ref="V110:V111"/>
    <mergeCell ref="W110:W111"/>
    <mergeCell ref="Q110:U111"/>
    <mergeCell ref="A123:A124"/>
    <mergeCell ref="P120:P121"/>
    <mergeCell ref="Q120:Q121"/>
    <mergeCell ref="J120:N121"/>
    <mergeCell ref="U120:U121"/>
    <mergeCell ref="V120:V121"/>
    <mergeCell ref="P122:P123"/>
    <mergeCell ref="M122:M123"/>
    <mergeCell ref="J118:J119"/>
    <mergeCell ref="K118:K119"/>
    <mergeCell ref="L118:L119"/>
    <mergeCell ref="M118:M119"/>
    <mergeCell ref="N118:N119"/>
    <mergeCell ref="P118:P119"/>
    <mergeCell ref="O120:O121"/>
    <mergeCell ref="A117:A118"/>
    <mergeCell ref="B117:B118"/>
    <mergeCell ref="C117:F118"/>
    <mergeCell ref="G117:I118"/>
    <mergeCell ref="A121:A122"/>
    <mergeCell ref="B121:B122"/>
    <mergeCell ref="C121:F122"/>
    <mergeCell ref="G121:I122"/>
    <mergeCell ref="B123:B124"/>
    <mergeCell ref="AJ122:AL123"/>
    <mergeCell ref="AD124:AD125"/>
    <mergeCell ref="AG124:AI125"/>
    <mergeCell ref="Z124:Z125"/>
    <mergeCell ref="AA124:AA125"/>
    <mergeCell ref="AD122:AD123"/>
    <mergeCell ref="AG122:AI123"/>
    <mergeCell ref="X124:X125"/>
    <mergeCell ref="Y124:Y125"/>
    <mergeCell ref="AJ124:AL125"/>
    <mergeCell ref="X122:AB123"/>
    <mergeCell ref="AC122:AC123"/>
    <mergeCell ref="AB124:AB125"/>
    <mergeCell ref="AC124:AC125"/>
    <mergeCell ref="W120:W121"/>
    <mergeCell ref="S120:S121"/>
    <mergeCell ref="T120:T121"/>
    <mergeCell ref="O122:O123"/>
    <mergeCell ref="J122:J123"/>
    <mergeCell ref="K122:K123"/>
    <mergeCell ref="R120:R121"/>
    <mergeCell ref="Q128:Q129"/>
    <mergeCell ref="R128:R129"/>
    <mergeCell ref="C123:F124"/>
    <mergeCell ref="B125:B126"/>
    <mergeCell ref="Q126:U127"/>
    <mergeCell ref="J124:N125"/>
    <mergeCell ref="K126:K127"/>
    <mergeCell ref="L126:L127"/>
    <mergeCell ref="N126:N127"/>
    <mergeCell ref="P126:P127"/>
    <mergeCell ref="O126:O127"/>
    <mergeCell ref="C125:F126"/>
    <mergeCell ref="C127:F128"/>
    <mergeCell ref="G127:I128"/>
    <mergeCell ref="J128:N129"/>
    <mergeCell ref="G125:I126"/>
    <mergeCell ref="G123:I124"/>
    <mergeCell ref="L122:L123"/>
    <mergeCell ref="O128:O129"/>
    <mergeCell ref="O124:O125"/>
    <mergeCell ref="P124:P125"/>
    <mergeCell ref="B129:B130"/>
    <mergeCell ref="C129:F130"/>
    <mergeCell ref="G129:I130"/>
    <mergeCell ref="N122:N123"/>
    <mergeCell ref="O130:O131"/>
    <mergeCell ref="A127:A128"/>
    <mergeCell ref="B127:B128"/>
    <mergeCell ref="V126:V127"/>
    <mergeCell ref="W126:W127"/>
    <mergeCell ref="AJ128:AL129"/>
    <mergeCell ref="AG126:AI127"/>
    <mergeCell ref="AJ126:AL127"/>
    <mergeCell ref="A125:A126"/>
    <mergeCell ref="J126:J127"/>
    <mergeCell ref="A129:A130"/>
    <mergeCell ref="M126:M127"/>
    <mergeCell ref="T128:T129"/>
    <mergeCell ref="W128:W129"/>
    <mergeCell ref="AG128:AI129"/>
    <mergeCell ref="U128:U129"/>
    <mergeCell ref="V128:V129"/>
    <mergeCell ref="J130:J131"/>
    <mergeCell ref="P130:P131"/>
    <mergeCell ref="L130:L131"/>
    <mergeCell ref="S128:S129"/>
    <mergeCell ref="M130:M131"/>
    <mergeCell ref="N130:N131"/>
    <mergeCell ref="K130:K131"/>
    <mergeCell ref="P128:P129"/>
  </mergeCells>
  <phoneticPr fontId="0" type="noConversion"/>
  <conditionalFormatting sqref="P1">
    <cfRule type="expression" dxfId="122" priority="20">
      <formula>"ISNA(P4)"</formula>
    </cfRule>
  </conditionalFormatting>
  <conditionalFormatting sqref="P1">
    <cfRule type="containsErrors" dxfId="121" priority="18">
      <formula>ISERROR(P1)</formula>
    </cfRule>
    <cfRule type="containsErrors" dxfId="120" priority="19">
      <formula>ISERROR(P1)</formula>
    </cfRule>
  </conditionalFormatting>
  <conditionalFormatting sqref="G64:I65 G56:I59 G48:I51 G40:I43 G32:I35 G24:I27 G16:I19 G3:I3 G8:I11">
    <cfRule type="duplicateValues" dxfId="119" priority="17" stopIfTrue="1"/>
  </conditionalFormatting>
  <conditionalFormatting sqref="G68:I130">
    <cfRule type="duplicateValues" dxfId="118" priority="16" stopIfTrue="1"/>
  </conditionalFormatting>
  <conditionalFormatting sqref="P1">
    <cfRule type="expression" dxfId="117" priority="15">
      <formula>"ISNA(P4)"</formula>
    </cfRule>
  </conditionalFormatting>
  <conditionalFormatting sqref="P1">
    <cfRule type="containsErrors" dxfId="116" priority="13">
      <formula>ISERROR(P1)</formula>
    </cfRule>
    <cfRule type="containsErrors" dxfId="115" priority="14">
      <formula>ISERROR(P1)</formula>
    </cfRule>
  </conditionalFormatting>
  <conditionalFormatting sqref="G64:I65 G56:I59 G48:I51 G40:I43 G32:I35 G24:I27 G16:I19 G3:I3 G8:I11">
    <cfRule type="duplicateValues" dxfId="114" priority="12" stopIfTrue="1"/>
  </conditionalFormatting>
  <conditionalFormatting sqref="G68:I130">
    <cfRule type="duplicateValues" dxfId="113" priority="11" stopIfTrue="1"/>
  </conditionalFormatting>
  <conditionalFormatting sqref="P1">
    <cfRule type="expression" dxfId="112" priority="10">
      <formula>"ISNA(P4)"</formula>
    </cfRule>
  </conditionalFormatting>
  <conditionalFormatting sqref="P1">
    <cfRule type="containsErrors" dxfId="111" priority="8">
      <formula>ISERROR(P1)</formula>
    </cfRule>
    <cfRule type="containsErrors" dxfId="110" priority="9">
      <formula>ISERROR(P1)</formula>
    </cfRule>
  </conditionalFormatting>
  <conditionalFormatting sqref="G64:I65 G56:I59 G48:I51 G40:I43 G32:I35 G24:I27 G16:I19 G3:I3 G8:I11">
    <cfRule type="duplicateValues" dxfId="109" priority="7" stopIfTrue="1"/>
  </conditionalFormatting>
  <conditionalFormatting sqref="G68:I130">
    <cfRule type="duplicateValues" dxfId="108" priority="6" stopIfTrue="1"/>
  </conditionalFormatting>
  <conditionalFormatting sqref="P1">
    <cfRule type="expression" dxfId="107" priority="5">
      <formula>"ISNA(P4)"</formula>
    </cfRule>
  </conditionalFormatting>
  <conditionalFormatting sqref="P1">
    <cfRule type="containsErrors" dxfId="106" priority="3">
      <formula>ISERROR(P1)</formula>
    </cfRule>
    <cfRule type="containsErrors" dxfId="105" priority="4">
      <formula>ISERROR(P1)</formula>
    </cfRule>
  </conditionalFormatting>
  <conditionalFormatting sqref="G64:I65 G56:I59 G48:I51 G40:I43 G32:I35 G24:I27 G16:I19 G3:I3 G8:I11">
    <cfRule type="duplicateValues" dxfId="104" priority="2" stopIfTrue="1"/>
  </conditionalFormatting>
  <conditionalFormatting sqref="G68:I130">
    <cfRule type="duplicateValues" dxfId="103" priority="1" stopIfTrue="1"/>
  </conditionalFormatting>
  <pageMargins left="0.23622047244094491" right="0.19685039370078741" top="0.27559055118110237" bottom="0.15748031496062992" header="0.19685039370078741" footer="0.19685039370078741"/>
  <pageSetup paperSize="9" orientation="portrait" r:id="rId1"/>
  <drawing r:id="rId2"/>
</worksheet>
</file>

<file path=xl/worksheets/sheet8.xml><?xml version="1.0" encoding="utf-8"?>
<worksheet xmlns="http://schemas.openxmlformats.org/spreadsheetml/2006/main" xmlns:r="http://schemas.openxmlformats.org/officeDocument/2006/relationships">
  <sheetPr codeName="Sheet7"/>
  <dimension ref="A1:AF284"/>
  <sheetViews>
    <sheetView zoomScale="120" zoomScaleNormal="120" workbookViewId="0">
      <pane ySplit="1" topLeftCell="A107" activePane="bottomLeft" state="frozen"/>
      <selection activeCell="B24" sqref="B24"/>
      <selection pane="bottomLeft" activeCell="J2" sqref="J2:P18"/>
    </sheetView>
  </sheetViews>
  <sheetFormatPr defaultRowHeight="12" customHeight="1"/>
  <cols>
    <col min="1" max="1" width="4" style="382" customWidth="1"/>
    <col min="2" max="2" width="5" style="430" customWidth="1"/>
    <col min="3" max="3" width="3.85546875" style="430" customWidth="1"/>
    <col min="4" max="4" width="6.42578125" style="433" customWidth="1"/>
    <col min="5" max="5" width="4" style="433" customWidth="1"/>
    <col min="6" max="6" width="13.7109375" style="405" customWidth="1"/>
    <col min="7" max="7" width="11.7109375" style="405" customWidth="1"/>
    <col min="8" max="8" width="13.7109375" style="405" customWidth="1"/>
    <col min="9" max="9" width="11.7109375" style="405" customWidth="1"/>
    <col min="10" max="11" width="3.42578125" style="449" customWidth="1"/>
    <col min="12" max="18" width="6" style="433" customWidth="1"/>
    <col min="19" max="19" width="18" style="381" hidden="1" customWidth="1"/>
    <col min="20" max="20" width="18" style="382" hidden="1" customWidth="1"/>
    <col min="21" max="30" width="2.7109375" style="382" customWidth="1"/>
    <col min="31" max="33" width="5.28515625" style="382" customWidth="1"/>
    <col min="34" max="16384" width="9.140625" style="382"/>
  </cols>
  <sheetData>
    <row r="1" spans="1:32" s="411" customFormat="1" ht="18" customHeight="1" thickBot="1">
      <c r="A1" s="367" t="s">
        <v>89</v>
      </c>
      <c r="B1" s="367" t="s">
        <v>15</v>
      </c>
      <c r="C1" s="368" t="s">
        <v>16</v>
      </c>
      <c r="D1" s="370" t="s">
        <v>88</v>
      </c>
      <c r="E1" s="370" t="s">
        <v>17</v>
      </c>
      <c r="F1" s="369" t="s">
        <v>1</v>
      </c>
      <c r="G1" s="369"/>
      <c r="H1" s="369" t="s">
        <v>1</v>
      </c>
      <c r="I1" s="369"/>
      <c r="J1" s="716" t="s">
        <v>10</v>
      </c>
      <c r="K1" s="716"/>
      <c r="L1" s="370" t="s">
        <v>18</v>
      </c>
      <c r="M1" s="370" t="s">
        <v>19</v>
      </c>
      <c r="N1" s="370" t="s">
        <v>20</v>
      </c>
      <c r="O1" s="370" t="s">
        <v>21</v>
      </c>
      <c r="P1" s="370" t="s">
        <v>22</v>
      </c>
      <c r="Q1" s="370" t="s">
        <v>23</v>
      </c>
      <c r="R1" s="371" t="s">
        <v>24</v>
      </c>
      <c r="S1" s="376"/>
      <c r="T1" s="377"/>
      <c r="U1" s="406">
        <v>1</v>
      </c>
      <c r="V1" s="407">
        <v>3</v>
      </c>
      <c r="W1" s="407">
        <v>4</v>
      </c>
      <c r="X1" s="407">
        <v>5</v>
      </c>
      <c r="Y1" s="407">
        <v>7</v>
      </c>
      <c r="Z1" s="407">
        <v>67</v>
      </c>
      <c r="AA1" s="407">
        <v>69</v>
      </c>
      <c r="AB1" s="407">
        <v>70</v>
      </c>
      <c r="AC1" s="407">
        <v>71</v>
      </c>
      <c r="AD1" s="408">
        <v>73</v>
      </c>
      <c r="AE1" s="409">
        <v>227</v>
      </c>
      <c r="AF1" s="410">
        <v>228</v>
      </c>
    </row>
    <row r="2" spans="1:32" ht="12" customHeight="1">
      <c r="A2" s="412">
        <v>1</v>
      </c>
      <c r="B2" s="378" t="s">
        <v>85</v>
      </c>
      <c r="C2" s="378">
        <v>1</v>
      </c>
      <c r="D2" s="413"/>
      <c r="E2" s="413"/>
      <c r="F2" s="379" t="str">
        <f>grupe!C10</f>
        <v>Nikolić Ema</v>
      </c>
      <c r="G2" s="379" t="str">
        <f>IF(F2="bye","",INDEX(spisak!$C$4:$C$260,MATCH(F2,spisak!$B$4:$B$494,0)))</f>
        <v>Napad</v>
      </c>
      <c r="H2" s="379" t="str">
        <f>grupe!D10</f>
        <v>Kocić Marta</v>
      </c>
      <c r="I2" s="379" t="str">
        <f>IF(H2="bye","",INDEX(spisak!$C$4:$C$260,MATCH(H2,spisak!$B$4:$B$494,0)))</f>
        <v>Stoni</v>
      </c>
      <c r="J2" s="446"/>
      <c r="K2" s="446"/>
      <c r="L2" s="380"/>
      <c r="M2" s="380"/>
      <c r="N2" s="380"/>
      <c r="O2" s="380"/>
      <c r="P2" s="380"/>
      <c r="Q2" s="380"/>
      <c r="R2" s="380"/>
      <c r="S2" s="381" t="str">
        <f t="shared" ref="S2:S33" si="0">IF(ISBLANK(J2),"",IF(J2&gt;K2,F2,H2))</f>
        <v/>
      </c>
      <c r="U2" s="414"/>
      <c r="V2" s="414"/>
      <c r="W2" s="414"/>
      <c r="X2" s="414"/>
      <c r="Y2" s="414"/>
      <c r="Z2" s="414"/>
      <c r="AA2" s="414"/>
      <c r="AB2" s="414"/>
      <c r="AC2" s="414"/>
      <c r="AD2" s="414"/>
    </row>
    <row r="3" spans="1:32" ht="12" customHeight="1">
      <c r="A3" s="412">
        <v>2</v>
      </c>
      <c r="B3" s="378" t="s">
        <v>85</v>
      </c>
      <c r="C3" s="378">
        <v>1</v>
      </c>
      <c r="D3" s="413"/>
      <c r="E3" s="413"/>
      <c r="F3" s="379" t="str">
        <f>grupe!C11</f>
        <v>Lazarević Iva</v>
      </c>
      <c r="G3" s="379" t="str">
        <f>IF(F3="bye","",INDEX(spisak!$C$4:$C$260,MATCH(F3,spisak!$B$4:$B$494,0)))</f>
        <v>Radnički-Pirot</v>
      </c>
      <c r="H3" s="379" t="str">
        <f>grupe!D11</f>
        <v>Vasić Neda</v>
      </c>
      <c r="I3" s="379" t="str">
        <f>IF(H3="bye","",INDEX(spisak!$C$4:$C$260,MATCH(H3,spisak!$B$4:$B$494,0)))</f>
        <v>Stoni</v>
      </c>
      <c r="J3" s="446"/>
      <c r="K3" s="446"/>
      <c r="L3" s="380"/>
      <c r="M3" s="380"/>
      <c r="N3" s="380"/>
      <c r="O3" s="380"/>
      <c r="P3" s="380"/>
      <c r="Q3" s="380"/>
      <c r="R3" s="380"/>
      <c r="S3" s="381" t="str">
        <f t="shared" si="0"/>
        <v/>
      </c>
    </row>
    <row r="4" spans="1:32" ht="12" customHeight="1">
      <c r="A4" s="412">
        <v>3</v>
      </c>
      <c r="B4" s="378" t="s">
        <v>85</v>
      </c>
      <c r="C4" s="378">
        <v>2</v>
      </c>
      <c r="D4" s="413"/>
      <c r="E4" s="413"/>
      <c r="F4" s="379">
        <f>grupe!C24</f>
        <v>0</v>
      </c>
      <c r="G4" s="379" t="e">
        <f>IF(F4="bye","",INDEX(spisak!$C$4:$C$260,MATCH(F4,spisak!$B$4:$B$494,0)))</f>
        <v>#N/A</v>
      </c>
      <c r="H4" s="379">
        <f>grupe!D24</f>
        <v>0</v>
      </c>
      <c r="I4" s="379" t="e">
        <f>IF(H4="bye","",INDEX(spisak!$C$4:$C$260,MATCH(H4,spisak!$B$4:$B$494,0)))</f>
        <v>#N/A</v>
      </c>
      <c r="J4" s="446"/>
      <c r="K4" s="446"/>
      <c r="L4" s="380"/>
      <c r="M4" s="380"/>
      <c r="N4" s="380"/>
      <c r="O4" s="380"/>
      <c r="P4" s="380"/>
      <c r="Q4" s="380"/>
      <c r="R4" s="380"/>
      <c r="S4" s="381" t="str">
        <f t="shared" si="0"/>
        <v/>
      </c>
    </row>
    <row r="5" spans="1:32" ht="12" customHeight="1">
      <c r="A5" s="412">
        <v>4</v>
      </c>
      <c r="B5" s="378" t="s">
        <v>85</v>
      </c>
      <c r="C5" s="378">
        <v>2</v>
      </c>
      <c r="D5" s="413"/>
      <c r="E5" s="413"/>
      <c r="F5" s="379">
        <f>grupe!C25</f>
        <v>0</v>
      </c>
      <c r="G5" s="379" t="e">
        <f>IF(F5="bye","",INDEX(spisak!$C$4:$C$260,MATCH(F5,spisak!$B$4:$B$494,0)))</f>
        <v>#N/A</v>
      </c>
      <c r="H5" s="379">
        <f>grupe!D25</f>
        <v>0</v>
      </c>
      <c r="I5" s="379" t="e">
        <f>IF(H5="bye","",INDEX(spisak!$C$4:$C$260,MATCH(H5,spisak!$B$4:$B$494,0)))</f>
        <v>#N/A</v>
      </c>
      <c r="J5" s="446"/>
      <c r="K5" s="446"/>
      <c r="L5" s="380"/>
      <c r="M5" s="380"/>
      <c r="N5" s="380"/>
      <c r="O5" s="380"/>
      <c r="P5" s="380"/>
      <c r="Q5" s="380"/>
      <c r="R5" s="380"/>
      <c r="S5" s="381" t="str">
        <f t="shared" si="0"/>
        <v/>
      </c>
    </row>
    <row r="6" spans="1:32" ht="12" customHeight="1">
      <c r="A6" s="412">
        <v>5</v>
      </c>
      <c r="B6" s="378" t="s">
        <v>85</v>
      </c>
      <c r="C6" s="378">
        <v>3</v>
      </c>
      <c r="D6" s="413"/>
      <c r="E6" s="413"/>
      <c r="F6" s="379">
        <f>grupe!C38</f>
        <v>0</v>
      </c>
      <c r="G6" s="379" t="e">
        <f>IF(F6="bye","",INDEX(spisak!$C$4:$C$260,MATCH(F6,spisak!$B$4:$B$494,0)))</f>
        <v>#N/A</v>
      </c>
      <c r="H6" s="379">
        <f>grupe!D38</f>
        <v>0</v>
      </c>
      <c r="I6" s="379" t="e">
        <f>IF(H6="bye","",INDEX(spisak!$C$4:$C$260,MATCH(H6,spisak!$B$4:$B$494,0)))</f>
        <v>#N/A</v>
      </c>
      <c r="J6" s="446"/>
      <c r="K6" s="446"/>
      <c r="L6" s="380"/>
      <c r="M6" s="380"/>
      <c r="N6" s="380"/>
      <c r="O6" s="380"/>
      <c r="P6" s="380"/>
      <c r="Q6" s="380"/>
      <c r="R6" s="380"/>
      <c r="S6" s="381" t="str">
        <f t="shared" si="0"/>
        <v/>
      </c>
    </row>
    <row r="7" spans="1:32" ht="12" customHeight="1">
      <c r="A7" s="412">
        <v>6</v>
      </c>
      <c r="B7" s="378" t="s">
        <v>85</v>
      </c>
      <c r="C7" s="378">
        <v>3</v>
      </c>
      <c r="D7" s="413"/>
      <c r="E7" s="413"/>
      <c r="F7" s="379">
        <f>grupe!C39</f>
        <v>0</v>
      </c>
      <c r="G7" s="379" t="e">
        <f>IF(F7="bye","",INDEX(spisak!$C$4:$C$260,MATCH(F7,spisak!$B$4:$B$494,0)))</f>
        <v>#N/A</v>
      </c>
      <c r="H7" s="379">
        <f>grupe!D39</f>
        <v>0</v>
      </c>
      <c r="I7" s="379" t="e">
        <f>IF(H7="bye","",INDEX(spisak!$C$4:$C$260,MATCH(H7,spisak!$B$4:$B$494,0)))</f>
        <v>#N/A</v>
      </c>
      <c r="J7" s="446"/>
      <c r="K7" s="446"/>
      <c r="L7" s="380"/>
      <c r="M7" s="380"/>
      <c r="N7" s="380"/>
      <c r="O7" s="380"/>
      <c r="P7" s="380"/>
      <c r="Q7" s="380"/>
      <c r="R7" s="380"/>
      <c r="S7" s="381" t="str">
        <f t="shared" si="0"/>
        <v/>
      </c>
    </row>
    <row r="8" spans="1:32" ht="12" customHeight="1">
      <c r="A8" s="412">
        <v>7</v>
      </c>
      <c r="B8" s="378" t="s">
        <v>85</v>
      </c>
      <c r="C8" s="415">
        <v>4</v>
      </c>
      <c r="D8" s="413"/>
      <c r="E8" s="413"/>
      <c r="F8" s="379">
        <f>grupe!C52</f>
        <v>0</v>
      </c>
      <c r="G8" s="379" t="e">
        <f>IF(F8="bye","",INDEX(spisak!$C$4:$C$260,MATCH(F8,spisak!$B$4:$B$494,0)))</f>
        <v>#N/A</v>
      </c>
      <c r="H8" s="379">
        <f>grupe!D52</f>
        <v>0</v>
      </c>
      <c r="I8" s="379" t="e">
        <f>IF(H8="bye","",INDEX(spisak!$C$4:$C$260,MATCH(H8,spisak!$B$4:$B$494,0)))</f>
        <v>#N/A</v>
      </c>
      <c r="J8" s="446"/>
      <c r="K8" s="446"/>
      <c r="L8" s="380"/>
      <c r="M8" s="380"/>
      <c r="N8" s="380"/>
      <c r="O8" s="380"/>
      <c r="P8" s="380"/>
      <c r="Q8" s="380"/>
      <c r="R8" s="380"/>
      <c r="S8" s="381" t="str">
        <f t="shared" si="0"/>
        <v/>
      </c>
    </row>
    <row r="9" spans="1:32" ht="12" customHeight="1">
      <c r="A9" s="412">
        <v>8</v>
      </c>
      <c r="B9" s="378" t="s">
        <v>85</v>
      </c>
      <c r="C9" s="378">
        <v>4</v>
      </c>
      <c r="D9" s="413"/>
      <c r="E9" s="413"/>
      <c r="F9" s="379">
        <f>grupe!C53</f>
        <v>0</v>
      </c>
      <c r="G9" s="379" t="e">
        <f>IF(F9="bye","",INDEX(spisak!$C$4:$C$260,MATCH(F9,spisak!$B$4:$B$494,0)))</f>
        <v>#N/A</v>
      </c>
      <c r="H9" s="379">
        <f>grupe!D53</f>
        <v>0</v>
      </c>
      <c r="I9" s="379" t="e">
        <f>IF(H9="bye","",INDEX(spisak!$C$4:$C$260,MATCH(H9,spisak!$B$4:$B$494,0)))</f>
        <v>#N/A</v>
      </c>
      <c r="J9" s="446"/>
      <c r="K9" s="446"/>
      <c r="L9" s="380"/>
      <c r="M9" s="380"/>
      <c r="N9" s="380"/>
      <c r="O9" s="380"/>
      <c r="P9" s="380"/>
      <c r="Q9" s="380"/>
      <c r="R9" s="380"/>
      <c r="S9" s="381" t="str">
        <f t="shared" si="0"/>
        <v/>
      </c>
    </row>
    <row r="10" spans="1:32" ht="12" customHeight="1">
      <c r="A10" s="412">
        <v>9</v>
      </c>
      <c r="B10" s="378" t="s">
        <v>85</v>
      </c>
      <c r="C10" s="378">
        <v>5</v>
      </c>
      <c r="D10" s="413"/>
      <c r="E10" s="413"/>
      <c r="F10" s="383">
        <f>grupe!C66</f>
        <v>0</v>
      </c>
      <c r="G10" s="379" t="e">
        <f>IF(F10="bye","",INDEX(spisak!$C$4:$C$260,MATCH(F10,spisak!$B$4:$B$494,0)))</f>
        <v>#N/A</v>
      </c>
      <c r="H10" s="383">
        <f>grupe!D66</f>
        <v>0</v>
      </c>
      <c r="I10" s="379" t="e">
        <f>IF(H10="bye","",INDEX(spisak!$C$4:$C$260,MATCH(H10,spisak!$B$4:$B$494,0)))</f>
        <v>#N/A</v>
      </c>
      <c r="J10" s="446"/>
      <c r="K10" s="446"/>
      <c r="L10" s="380"/>
      <c r="M10" s="380"/>
      <c r="N10" s="380"/>
      <c r="O10" s="380"/>
      <c r="P10" s="380"/>
      <c r="Q10" s="380"/>
      <c r="R10" s="380"/>
      <c r="S10" s="381" t="str">
        <f t="shared" si="0"/>
        <v/>
      </c>
    </row>
    <row r="11" spans="1:32" ht="12" customHeight="1">
      <c r="A11" s="412">
        <v>10</v>
      </c>
      <c r="B11" s="378" t="s">
        <v>85</v>
      </c>
      <c r="C11" s="378">
        <v>5</v>
      </c>
      <c r="D11" s="413"/>
      <c r="E11" s="413"/>
      <c r="F11" s="383">
        <f>grupe!C67</f>
        <v>0</v>
      </c>
      <c r="G11" s="379" t="e">
        <f>IF(F11="bye","",INDEX(spisak!$C$4:$C$260,MATCH(F11,spisak!$B$4:$B$494,0)))</f>
        <v>#N/A</v>
      </c>
      <c r="H11" s="383">
        <f>grupe!D67</f>
        <v>0</v>
      </c>
      <c r="I11" s="379" t="e">
        <f>IF(H11="bye","",INDEX(spisak!$C$4:$C$260,MATCH(H11,spisak!$B$4:$B$494,0)))</f>
        <v>#N/A</v>
      </c>
      <c r="J11" s="446"/>
      <c r="K11" s="446"/>
      <c r="L11" s="380"/>
      <c r="M11" s="380"/>
      <c r="N11" s="380"/>
      <c r="O11" s="380"/>
      <c r="P11" s="380"/>
      <c r="Q11" s="380"/>
      <c r="R11" s="380"/>
      <c r="S11" s="381" t="str">
        <f t="shared" si="0"/>
        <v/>
      </c>
    </row>
    <row r="12" spans="1:32" ht="12" customHeight="1">
      <c r="A12" s="412">
        <v>11</v>
      </c>
      <c r="B12" s="378" t="s">
        <v>85</v>
      </c>
      <c r="C12" s="378">
        <v>6</v>
      </c>
      <c r="D12" s="413"/>
      <c r="E12" s="413"/>
      <c r="F12" s="383">
        <f>grupe!C80</f>
        <v>0</v>
      </c>
      <c r="G12" s="379" t="e">
        <f>IF(F12="bye","",INDEX(spisak!$C$4:$C$260,MATCH(F12,spisak!$B$4:$B$494,0)))</f>
        <v>#N/A</v>
      </c>
      <c r="H12" s="383">
        <f>grupe!D80</f>
        <v>0</v>
      </c>
      <c r="I12" s="379" t="e">
        <f>IF(H12="bye","",INDEX(spisak!$C$4:$C$260,MATCH(H12,spisak!$B$4:$B$494,0)))</f>
        <v>#N/A</v>
      </c>
      <c r="J12" s="446"/>
      <c r="K12" s="446"/>
      <c r="L12" s="380"/>
      <c r="M12" s="380"/>
      <c r="N12" s="380"/>
      <c r="O12" s="380"/>
      <c r="P12" s="380"/>
      <c r="Q12" s="380"/>
      <c r="R12" s="380"/>
      <c r="S12" s="381" t="str">
        <f t="shared" si="0"/>
        <v/>
      </c>
    </row>
    <row r="13" spans="1:32" ht="12" customHeight="1">
      <c r="A13" s="412">
        <v>12</v>
      </c>
      <c r="B13" s="378" t="s">
        <v>85</v>
      </c>
      <c r="C13" s="378">
        <v>6</v>
      </c>
      <c r="D13" s="413"/>
      <c r="E13" s="413"/>
      <c r="F13" s="383">
        <f>grupe!C81</f>
        <v>0</v>
      </c>
      <c r="G13" s="379" t="e">
        <f>IF(F13="bye","",INDEX(spisak!$C$4:$C$260,MATCH(F13,spisak!$B$4:$B$494,0)))</f>
        <v>#N/A</v>
      </c>
      <c r="H13" s="383">
        <f>grupe!D81</f>
        <v>0</v>
      </c>
      <c r="I13" s="379" t="e">
        <f>IF(H13="bye","",INDEX(spisak!$C$4:$C$260,MATCH(H13,spisak!$B$4:$B$494,0)))</f>
        <v>#N/A</v>
      </c>
      <c r="J13" s="446"/>
      <c r="K13" s="446"/>
      <c r="L13" s="380"/>
      <c r="M13" s="380"/>
      <c r="N13" s="380"/>
      <c r="O13" s="380"/>
      <c r="P13" s="380"/>
      <c r="Q13" s="380"/>
      <c r="R13" s="380"/>
      <c r="S13" s="381" t="str">
        <f t="shared" si="0"/>
        <v/>
      </c>
    </row>
    <row r="14" spans="1:32" ht="12" customHeight="1">
      <c r="A14" s="412">
        <v>13</v>
      </c>
      <c r="B14" s="378" t="s">
        <v>85</v>
      </c>
      <c r="C14" s="415">
        <v>7</v>
      </c>
      <c r="D14" s="413"/>
      <c r="E14" s="413"/>
      <c r="F14" s="383">
        <f>grupe!C94</f>
        <v>0</v>
      </c>
      <c r="G14" s="379" t="e">
        <f>IF(F14="bye","",INDEX(spisak!$C$4:$C$260,MATCH(F14,spisak!$B$4:$B$494,0)))</f>
        <v>#N/A</v>
      </c>
      <c r="H14" s="383">
        <f>grupe!D94</f>
        <v>0</v>
      </c>
      <c r="I14" s="379" t="e">
        <f>IF(H14="bye","",INDEX(spisak!$C$4:$C$260,MATCH(H14,spisak!$B$4:$B$494,0)))</f>
        <v>#N/A</v>
      </c>
      <c r="J14" s="446"/>
      <c r="K14" s="446"/>
      <c r="L14" s="380"/>
      <c r="M14" s="380"/>
      <c r="N14" s="380"/>
      <c r="O14" s="380"/>
      <c r="P14" s="380"/>
      <c r="Q14" s="380"/>
      <c r="R14" s="380"/>
      <c r="S14" s="381" t="str">
        <f t="shared" si="0"/>
        <v/>
      </c>
    </row>
    <row r="15" spans="1:32" ht="12" customHeight="1">
      <c r="A15" s="412">
        <v>14</v>
      </c>
      <c r="B15" s="378" t="s">
        <v>85</v>
      </c>
      <c r="C15" s="378">
        <v>7</v>
      </c>
      <c r="D15" s="413"/>
      <c r="E15" s="413"/>
      <c r="F15" s="383">
        <f>grupe!C95</f>
        <v>0</v>
      </c>
      <c r="G15" s="379" t="e">
        <f>IF(F15="bye","",INDEX(spisak!$C$4:$C$260,MATCH(F15,spisak!$B$4:$B$494,0)))</f>
        <v>#N/A</v>
      </c>
      <c r="H15" s="383">
        <f>grupe!D95</f>
        <v>0</v>
      </c>
      <c r="I15" s="379" t="e">
        <f>IF(H15="bye","",INDEX(spisak!$C$4:$C$260,MATCH(H15,spisak!$B$4:$B$494,0)))</f>
        <v>#N/A</v>
      </c>
      <c r="J15" s="446"/>
      <c r="K15" s="446"/>
      <c r="L15" s="380"/>
      <c r="M15" s="380"/>
      <c r="N15" s="380"/>
      <c r="O15" s="380"/>
      <c r="P15" s="380"/>
      <c r="Q15" s="380"/>
      <c r="R15" s="380"/>
      <c r="S15" s="381" t="str">
        <f t="shared" si="0"/>
        <v/>
      </c>
    </row>
    <row r="16" spans="1:32" ht="12" customHeight="1">
      <c r="A16" s="412">
        <v>15</v>
      </c>
      <c r="B16" s="378" t="s">
        <v>85</v>
      </c>
      <c r="C16" s="378">
        <v>8</v>
      </c>
      <c r="D16" s="413"/>
      <c r="E16" s="413"/>
      <c r="F16" s="383">
        <f>grupe!C108</f>
        <v>0</v>
      </c>
      <c r="G16" s="379" t="e">
        <f>IF(F16="bye","",INDEX(spisak!$C$4:$C$260,MATCH(F16,spisak!$B$4:$B$494,0)))</f>
        <v>#N/A</v>
      </c>
      <c r="H16" s="383">
        <f>grupe!D108</f>
        <v>0</v>
      </c>
      <c r="I16" s="379" t="e">
        <f>IF(H16="bye","",INDEX(spisak!$C$4:$C$260,MATCH(H16,spisak!$B$4:$B$494,0)))</f>
        <v>#N/A</v>
      </c>
      <c r="J16" s="446"/>
      <c r="K16" s="446"/>
      <c r="L16" s="380"/>
      <c r="M16" s="380"/>
      <c r="N16" s="380"/>
      <c r="O16" s="380"/>
      <c r="P16" s="380"/>
      <c r="Q16" s="380"/>
      <c r="R16" s="380"/>
      <c r="S16" s="381" t="str">
        <f t="shared" si="0"/>
        <v/>
      </c>
    </row>
    <row r="17" spans="1:19" ht="12" customHeight="1">
      <c r="A17" s="412">
        <v>16</v>
      </c>
      <c r="B17" s="378" t="s">
        <v>85</v>
      </c>
      <c r="C17" s="378">
        <v>8</v>
      </c>
      <c r="D17" s="413"/>
      <c r="E17" s="413"/>
      <c r="F17" s="383">
        <f>grupe!C109</f>
        <v>0</v>
      </c>
      <c r="G17" s="379" t="e">
        <f>IF(F17="bye","",INDEX(spisak!$C$4:$C$260,MATCH(F17,spisak!$B$4:$B$494,0)))</f>
        <v>#N/A</v>
      </c>
      <c r="H17" s="383">
        <f>grupe!D109</f>
        <v>0</v>
      </c>
      <c r="I17" s="379" t="e">
        <f>IF(H17="bye","",INDEX(spisak!$C$4:$C$260,MATCH(H17,spisak!$B$4:$B$494,0)))</f>
        <v>#N/A</v>
      </c>
      <c r="J17" s="446"/>
      <c r="K17" s="446"/>
      <c r="L17" s="380"/>
      <c r="M17" s="380"/>
      <c r="N17" s="380"/>
      <c r="O17" s="380"/>
      <c r="P17" s="380"/>
      <c r="Q17" s="380"/>
      <c r="R17" s="380"/>
      <c r="S17" s="381" t="str">
        <f t="shared" si="0"/>
        <v/>
      </c>
    </row>
    <row r="18" spans="1:19" ht="12" customHeight="1">
      <c r="A18" s="412">
        <v>17</v>
      </c>
      <c r="B18" s="378" t="s">
        <v>85</v>
      </c>
      <c r="C18" s="378">
        <v>9</v>
      </c>
      <c r="D18" s="413"/>
      <c r="E18" s="413"/>
      <c r="F18" s="383">
        <f>grupe!C122</f>
        <v>0</v>
      </c>
      <c r="G18" s="379" t="e">
        <f>IF(F18="bye","",INDEX(spisak!$C$4:$C$260,MATCH(F18,spisak!$B$4:$B$494,0)))</f>
        <v>#N/A</v>
      </c>
      <c r="H18" s="383">
        <f>grupe!D122</f>
        <v>0</v>
      </c>
      <c r="I18" s="379" t="e">
        <f>IF(H18="bye","",INDEX(spisak!$C$4:$C$260,MATCH(H18,spisak!$B$4:$B$494,0)))</f>
        <v>#N/A</v>
      </c>
      <c r="J18" s="446"/>
      <c r="K18" s="446"/>
      <c r="L18" s="380"/>
      <c r="M18" s="380"/>
      <c r="N18" s="380"/>
      <c r="O18" s="380"/>
      <c r="P18" s="380"/>
      <c r="Q18" s="380"/>
      <c r="R18" s="380"/>
      <c r="S18" s="381" t="str">
        <f t="shared" si="0"/>
        <v/>
      </c>
    </row>
    <row r="19" spans="1:19" ht="12" customHeight="1">
      <c r="A19" s="412">
        <v>18</v>
      </c>
      <c r="B19" s="378" t="s">
        <v>85</v>
      </c>
      <c r="C19" s="378">
        <v>9</v>
      </c>
      <c r="D19" s="413"/>
      <c r="E19" s="413"/>
      <c r="F19" s="383">
        <f>grupe!C123</f>
        <v>0</v>
      </c>
      <c r="G19" s="379" t="e">
        <f>IF(F19="bye","",INDEX(spisak!$C$4:$C$260,MATCH(F19,spisak!$B$4:$B$494,0)))</f>
        <v>#N/A</v>
      </c>
      <c r="H19" s="383">
        <f>grupe!D123</f>
        <v>0</v>
      </c>
      <c r="I19" s="379" t="e">
        <f>IF(H19="bye","",INDEX(spisak!$C$4:$C$260,MATCH(H19,spisak!$B$4:$B$494,0)))</f>
        <v>#N/A</v>
      </c>
      <c r="J19" s="446"/>
      <c r="K19" s="446"/>
      <c r="L19" s="380"/>
      <c r="M19" s="380"/>
      <c r="N19" s="380"/>
      <c r="O19" s="380"/>
      <c r="P19" s="380"/>
      <c r="Q19" s="380"/>
      <c r="R19" s="380"/>
      <c r="S19" s="381" t="str">
        <f t="shared" si="0"/>
        <v/>
      </c>
    </row>
    <row r="20" spans="1:19" ht="12" customHeight="1">
      <c r="A20" s="412">
        <v>19</v>
      </c>
      <c r="B20" s="378" t="s">
        <v>85</v>
      </c>
      <c r="C20" s="415">
        <v>10</v>
      </c>
      <c r="D20" s="413"/>
      <c r="E20" s="413"/>
      <c r="F20" s="383" t="str">
        <f>grupe!C136</f>
        <v xml:space="preserve"> </v>
      </c>
      <c r="G20" s="379" t="e">
        <f>IF(F20="bye","",INDEX(spisak!$C$4:$C$260,MATCH(F20,spisak!$B$4:$B$494,0)))</f>
        <v>#N/A</v>
      </c>
      <c r="H20" s="383" t="str">
        <f>grupe!D136</f>
        <v xml:space="preserve"> </v>
      </c>
      <c r="I20" s="379" t="e">
        <f>IF(H20="bye","",INDEX(spisak!$C$4:$C$260,MATCH(H20,spisak!$B$4:$B$494,0)))</f>
        <v>#N/A</v>
      </c>
      <c r="J20" s="446"/>
      <c r="K20" s="446"/>
      <c r="L20" s="380"/>
      <c r="M20" s="380"/>
      <c r="N20" s="380"/>
      <c r="O20" s="380"/>
      <c r="P20" s="380"/>
      <c r="Q20" s="380"/>
      <c r="R20" s="380"/>
      <c r="S20" s="381" t="str">
        <f t="shared" si="0"/>
        <v/>
      </c>
    </row>
    <row r="21" spans="1:19" ht="12" customHeight="1">
      <c r="A21" s="412">
        <v>20</v>
      </c>
      <c r="B21" s="378" t="s">
        <v>85</v>
      </c>
      <c r="C21" s="378">
        <v>10</v>
      </c>
      <c r="D21" s="413"/>
      <c r="E21" s="413"/>
      <c r="F21" s="383" t="str">
        <f>grupe!C137</f>
        <v xml:space="preserve"> </v>
      </c>
      <c r="G21" s="379" t="e">
        <f>IF(F21="bye","",INDEX(spisak!$C$4:$C$260,MATCH(F21,spisak!$B$4:$B$494,0)))</f>
        <v>#N/A</v>
      </c>
      <c r="H21" s="383" t="str">
        <f>grupe!D137</f>
        <v xml:space="preserve"> </v>
      </c>
      <c r="I21" s="379" t="e">
        <f>IF(H21="bye","",INDEX(spisak!$C$4:$C$260,MATCH(H21,spisak!$B$4:$B$494,0)))</f>
        <v>#N/A</v>
      </c>
      <c r="J21" s="446"/>
      <c r="K21" s="446"/>
      <c r="L21" s="380"/>
      <c r="M21" s="380"/>
      <c r="N21" s="380"/>
      <c r="O21" s="380"/>
      <c r="P21" s="380"/>
      <c r="Q21" s="380"/>
      <c r="R21" s="380"/>
      <c r="S21" s="381" t="str">
        <f t="shared" si="0"/>
        <v/>
      </c>
    </row>
    <row r="22" spans="1:19" ht="12" customHeight="1">
      <c r="A22" s="412">
        <v>21</v>
      </c>
      <c r="B22" s="378" t="s">
        <v>85</v>
      </c>
      <c r="C22" s="378">
        <v>11</v>
      </c>
      <c r="D22" s="413"/>
      <c r="E22" s="413"/>
      <c r="F22" s="383" t="str">
        <f>grupe!C150</f>
        <v xml:space="preserve"> </v>
      </c>
      <c r="G22" s="379" t="e">
        <f>IF(F22="bye","",INDEX(spisak!$C$4:$C$260,MATCH(F22,spisak!$B$4:$B$494,0)))</f>
        <v>#N/A</v>
      </c>
      <c r="H22" s="383" t="str">
        <f>grupe!D150</f>
        <v xml:space="preserve"> </v>
      </c>
      <c r="I22" s="379" t="e">
        <f>IF(H22="bye","",INDEX(spisak!$C$4:$C$260,MATCH(H22,spisak!$B$4:$B$494,0)))</f>
        <v>#N/A</v>
      </c>
      <c r="J22" s="446"/>
      <c r="K22" s="446"/>
      <c r="L22" s="380"/>
      <c r="M22" s="380"/>
      <c r="N22" s="380"/>
      <c r="O22" s="380"/>
      <c r="P22" s="380"/>
      <c r="Q22" s="380"/>
      <c r="R22" s="380"/>
      <c r="S22" s="381" t="str">
        <f t="shared" si="0"/>
        <v/>
      </c>
    </row>
    <row r="23" spans="1:19" ht="12" customHeight="1">
      <c r="A23" s="412">
        <v>22</v>
      </c>
      <c r="B23" s="378" t="s">
        <v>85</v>
      </c>
      <c r="C23" s="378">
        <v>11</v>
      </c>
      <c r="D23" s="413"/>
      <c r="E23" s="413"/>
      <c r="F23" s="383" t="str">
        <f>grupe!C151</f>
        <v xml:space="preserve"> </v>
      </c>
      <c r="G23" s="379" t="e">
        <f>IF(F23="bye","",INDEX(spisak!$C$4:$C$260,MATCH(F23,spisak!$B$4:$B$494,0)))</f>
        <v>#N/A</v>
      </c>
      <c r="H23" s="383" t="str">
        <f>grupe!D151</f>
        <v xml:space="preserve"> </v>
      </c>
      <c r="I23" s="379" t="e">
        <f>IF(H23="bye","",INDEX(spisak!$C$4:$C$260,MATCH(H23,spisak!$B$4:$B$494,0)))</f>
        <v>#N/A</v>
      </c>
      <c r="J23" s="446"/>
      <c r="K23" s="446"/>
      <c r="L23" s="380"/>
      <c r="M23" s="380"/>
      <c r="N23" s="380"/>
      <c r="O23" s="380"/>
      <c r="P23" s="380"/>
      <c r="Q23" s="380"/>
      <c r="R23" s="380"/>
      <c r="S23" s="381" t="str">
        <f t="shared" si="0"/>
        <v/>
      </c>
    </row>
    <row r="24" spans="1:19" ht="12" customHeight="1">
      <c r="A24" s="412">
        <v>23</v>
      </c>
      <c r="B24" s="378" t="s">
        <v>85</v>
      </c>
      <c r="C24" s="378">
        <v>12</v>
      </c>
      <c r="D24" s="413"/>
      <c r="E24" s="413"/>
      <c r="F24" s="383" t="str">
        <f>grupe!C164</f>
        <v xml:space="preserve"> </v>
      </c>
      <c r="G24" s="379" t="e">
        <f>IF(F24="bye","",INDEX(spisak!$C$4:$C$260,MATCH(F24,spisak!$B$4:$B$494,0)))</f>
        <v>#N/A</v>
      </c>
      <c r="H24" s="383" t="str">
        <f>grupe!D164</f>
        <v xml:space="preserve"> </v>
      </c>
      <c r="I24" s="379" t="e">
        <f>IF(H24="bye","",INDEX(spisak!$C$4:$C$260,MATCH(H24,spisak!$B$4:$B$494,0)))</f>
        <v>#N/A</v>
      </c>
      <c r="J24" s="446"/>
      <c r="K24" s="446"/>
      <c r="L24" s="380"/>
      <c r="M24" s="380"/>
      <c r="N24" s="380"/>
      <c r="O24" s="380"/>
      <c r="P24" s="380"/>
      <c r="Q24" s="380"/>
      <c r="R24" s="380"/>
      <c r="S24" s="381" t="str">
        <f t="shared" si="0"/>
        <v/>
      </c>
    </row>
    <row r="25" spans="1:19" ht="12" customHeight="1">
      <c r="A25" s="412">
        <v>24</v>
      </c>
      <c r="B25" s="378" t="s">
        <v>85</v>
      </c>
      <c r="C25" s="378">
        <v>12</v>
      </c>
      <c r="D25" s="413"/>
      <c r="E25" s="413"/>
      <c r="F25" s="383" t="str">
        <f>grupe!C165</f>
        <v xml:space="preserve"> </v>
      </c>
      <c r="G25" s="379" t="e">
        <f>IF(F25="bye","",INDEX(spisak!$C$4:$C$260,MATCH(F25,spisak!$B$4:$B$494,0)))</f>
        <v>#N/A</v>
      </c>
      <c r="H25" s="383" t="str">
        <f>grupe!D165</f>
        <v xml:space="preserve"> </v>
      </c>
      <c r="I25" s="379" t="e">
        <f>IF(H25="bye","",INDEX(spisak!$C$4:$C$260,MATCH(H25,spisak!$B$4:$B$494,0)))</f>
        <v>#N/A</v>
      </c>
      <c r="J25" s="446"/>
      <c r="K25" s="446"/>
      <c r="L25" s="380"/>
      <c r="M25" s="380"/>
      <c r="N25" s="380"/>
      <c r="O25" s="380"/>
      <c r="P25" s="380"/>
      <c r="Q25" s="380"/>
      <c r="R25" s="380"/>
      <c r="S25" s="381" t="str">
        <f t="shared" si="0"/>
        <v/>
      </c>
    </row>
    <row r="26" spans="1:19" ht="12" customHeight="1">
      <c r="A26" s="412">
        <v>25</v>
      </c>
      <c r="B26" s="378" t="s">
        <v>85</v>
      </c>
      <c r="C26" s="415">
        <v>13</v>
      </c>
      <c r="D26" s="413"/>
      <c r="E26" s="413"/>
      <c r="F26" s="383" t="str">
        <f>grupe!C178</f>
        <v>bye</v>
      </c>
      <c r="G26" s="379" t="str">
        <f>IF(F26="bye","",INDEX(spisak!$C$4:$C$260,MATCH(F26,spisak!$B$4:$B$494,0)))</f>
        <v/>
      </c>
      <c r="H26" s="383" t="str">
        <f>grupe!D178</f>
        <v>bye</v>
      </c>
      <c r="I26" s="379" t="str">
        <f>IF(H26="bye","",INDEX(spisak!$C$4:$C$260,MATCH(H26,spisak!$B$4:$B$494,0)))</f>
        <v/>
      </c>
      <c r="J26" s="446"/>
      <c r="K26" s="446"/>
      <c r="L26" s="380"/>
      <c r="M26" s="380"/>
      <c r="N26" s="380"/>
      <c r="O26" s="380"/>
      <c r="P26" s="380"/>
      <c r="Q26" s="380"/>
      <c r="R26" s="380"/>
      <c r="S26" s="381" t="str">
        <f t="shared" si="0"/>
        <v/>
      </c>
    </row>
    <row r="27" spans="1:19" ht="12" customHeight="1">
      <c r="A27" s="412">
        <v>26</v>
      </c>
      <c r="B27" s="378" t="s">
        <v>85</v>
      </c>
      <c r="C27" s="378">
        <v>13</v>
      </c>
      <c r="D27" s="413"/>
      <c r="E27" s="413"/>
      <c r="F27" s="383" t="str">
        <f>grupe!C179</f>
        <v>bye</v>
      </c>
      <c r="G27" s="379" t="str">
        <f>IF(F27="bye","",INDEX(spisak!$C$4:$C$260,MATCH(F27,spisak!$B$4:$B$494,0)))</f>
        <v/>
      </c>
      <c r="H27" s="383" t="str">
        <f>grupe!D179</f>
        <v>bye</v>
      </c>
      <c r="I27" s="379" t="str">
        <f>IF(H27="bye","",INDEX(spisak!$C$4:$C$260,MATCH(H27,spisak!$B$4:$B$494,0)))</f>
        <v/>
      </c>
      <c r="J27" s="446"/>
      <c r="K27" s="446"/>
      <c r="L27" s="380"/>
      <c r="M27" s="380"/>
      <c r="N27" s="380"/>
      <c r="O27" s="380"/>
      <c r="P27" s="380"/>
      <c r="Q27" s="380"/>
      <c r="R27" s="380"/>
      <c r="S27" s="381" t="str">
        <f t="shared" si="0"/>
        <v/>
      </c>
    </row>
    <row r="28" spans="1:19" ht="12" customHeight="1">
      <c r="A28" s="412">
        <v>27</v>
      </c>
      <c r="B28" s="378" t="s">
        <v>85</v>
      </c>
      <c r="C28" s="378">
        <v>14</v>
      </c>
      <c r="D28" s="413"/>
      <c r="E28" s="413"/>
      <c r="F28" s="383" t="str">
        <f>grupe!C192</f>
        <v>bye</v>
      </c>
      <c r="G28" s="379" t="str">
        <f>IF(F28="bye","",INDEX(spisak!$C$4:$C$260,MATCH(F28,spisak!$B$4:$B$494,0)))</f>
        <v/>
      </c>
      <c r="H28" s="383" t="str">
        <f>grupe!D192</f>
        <v>bye</v>
      </c>
      <c r="I28" s="379" t="str">
        <f>IF(H28="bye","",INDEX(spisak!$C$4:$C$260,MATCH(H28,spisak!$B$4:$B$494,0)))</f>
        <v/>
      </c>
      <c r="J28" s="446"/>
      <c r="K28" s="446"/>
      <c r="L28" s="380"/>
      <c r="M28" s="380"/>
      <c r="N28" s="380"/>
      <c r="O28" s="380"/>
      <c r="P28" s="380"/>
      <c r="Q28" s="380"/>
      <c r="R28" s="380"/>
      <c r="S28" s="381" t="str">
        <f t="shared" si="0"/>
        <v/>
      </c>
    </row>
    <row r="29" spans="1:19" ht="12" customHeight="1">
      <c r="A29" s="412">
        <v>28</v>
      </c>
      <c r="B29" s="378" t="s">
        <v>85</v>
      </c>
      <c r="C29" s="378">
        <v>14</v>
      </c>
      <c r="D29" s="413"/>
      <c r="E29" s="413"/>
      <c r="F29" s="383" t="str">
        <f>grupe!C193</f>
        <v>bye</v>
      </c>
      <c r="G29" s="379" t="str">
        <f>IF(F29="bye","",INDEX(spisak!$C$4:$C$260,MATCH(F29,spisak!$B$4:$B$494,0)))</f>
        <v/>
      </c>
      <c r="H29" s="383" t="str">
        <f>grupe!D193</f>
        <v>bye</v>
      </c>
      <c r="I29" s="379" t="str">
        <f>IF(H29="bye","",INDEX(spisak!$C$4:$C$260,MATCH(H29,spisak!$B$4:$B$494,0)))</f>
        <v/>
      </c>
      <c r="J29" s="446"/>
      <c r="K29" s="446"/>
      <c r="L29" s="380"/>
      <c r="M29" s="380"/>
      <c r="N29" s="380"/>
      <c r="O29" s="380"/>
      <c r="P29" s="380"/>
      <c r="Q29" s="380"/>
      <c r="R29" s="380"/>
      <c r="S29" s="381" t="str">
        <f t="shared" si="0"/>
        <v/>
      </c>
    </row>
    <row r="30" spans="1:19" ht="12" customHeight="1">
      <c r="A30" s="412">
        <v>29</v>
      </c>
      <c r="B30" s="378" t="s">
        <v>85</v>
      </c>
      <c r="C30" s="378">
        <v>15</v>
      </c>
      <c r="D30" s="413"/>
      <c r="E30" s="413"/>
      <c r="F30" s="383" t="str">
        <f>grupe!C206</f>
        <v>bye</v>
      </c>
      <c r="G30" s="379" t="str">
        <f>IF(F30="bye","",INDEX(spisak!$C$4:$C$260,MATCH(F30,spisak!$B$4:$B$494,0)))</f>
        <v/>
      </c>
      <c r="H30" s="383" t="str">
        <f>grupe!D206</f>
        <v>bye</v>
      </c>
      <c r="I30" s="379" t="str">
        <f>IF(H30="bye","",INDEX(spisak!$C$4:$C$260,MATCH(H30,spisak!$B$4:$B$494,0)))</f>
        <v/>
      </c>
      <c r="J30" s="446"/>
      <c r="K30" s="446"/>
      <c r="L30" s="380"/>
      <c r="M30" s="380"/>
      <c r="N30" s="380"/>
      <c r="O30" s="380"/>
      <c r="P30" s="380"/>
      <c r="Q30" s="380"/>
      <c r="R30" s="380"/>
      <c r="S30" s="381" t="str">
        <f t="shared" si="0"/>
        <v/>
      </c>
    </row>
    <row r="31" spans="1:19" ht="12" customHeight="1">
      <c r="A31" s="412">
        <v>30</v>
      </c>
      <c r="B31" s="378" t="s">
        <v>85</v>
      </c>
      <c r="C31" s="378">
        <v>15</v>
      </c>
      <c r="D31" s="413"/>
      <c r="E31" s="413"/>
      <c r="F31" s="383" t="str">
        <f>grupe!C207</f>
        <v>bye</v>
      </c>
      <c r="G31" s="379" t="str">
        <f>IF(F31="bye","",INDEX(spisak!$C$4:$C$260,MATCH(F31,spisak!$B$4:$B$494,0)))</f>
        <v/>
      </c>
      <c r="H31" s="383" t="str">
        <f>grupe!D207</f>
        <v>bye</v>
      </c>
      <c r="I31" s="379" t="str">
        <f>IF(H31="bye","",INDEX(spisak!$C$4:$C$260,MATCH(H31,spisak!$B$4:$B$494,0)))</f>
        <v/>
      </c>
      <c r="J31" s="446"/>
      <c r="K31" s="446"/>
      <c r="L31" s="380"/>
      <c r="M31" s="380"/>
      <c r="N31" s="380"/>
      <c r="O31" s="380"/>
      <c r="P31" s="380"/>
      <c r="Q31" s="380"/>
      <c r="R31" s="380"/>
      <c r="S31" s="381" t="str">
        <f t="shared" si="0"/>
        <v/>
      </c>
    </row>
    <row r="32" spans="1:19" ht="12" customHeight="1">
      <c r="A32" s="412">
        <v>31</v>
      </c>
      <c r="B32" s="378" t="s">
        <v>85</v>
      </c>
      <c r="C32" s="415">
        <v>16</v>
      </c>
      <c r="D32" s="413"/>
      <c r="E32" s="413"/>
      <c r="F32" s="383" t="str">
        <f>grupe!C220</f>
        <v>bye</v>
      </c>
      <c r="G32" s="379" t="str">
        <f>IF(F32="bye","",INDEX(spisak!$C$4:$C$260,MATCH(F32,spisak!$B$4:$B$494,0)))</f>
        <v/>
      </c>
      <c r="H32" s="383" t="str">
        <f>grupe!D220</f>
        <v>bye</v>
      </c>
      <c r="I32" s="379" t="str">
        <f>IF(H32="bye","",INDEX(spisak!$C$4:$C$260,MATCH(H32,spisak!$B$4:$B$494,0)))</f>
        <v/>
      </c>
      <c r="J32" s="446"/>
      <c r="K32" s="446"/>
      <c r="L32" s="380"/>
      <c r="M32" s="380"/>
      <c r="N32" s="380"/>
      <c r="O32" s="380"/>
      <c r="P32" s="380"/>
      <c r="Q32" s="380"/>
      <c r="R32" s="380"/>
      <c r="S32" s="381" t="str">
        <f t="shared" si="0"/>
        <v/>
      </c>
    </row>
    <row r="33" spans="1:19" ht="12" customHeight="1">
      <c r="A33" s="412">
        <v>32</v>
      </c>
      <c r="B33" s="378" t="s">
        <v>85</v>
      </c>
      <c r="C33" s="378">
        <v>16</v>
      </c>
      <c r="D33" s="413"/>
      <c r="E33" s="413"/>
      <c r="F33" s="383" t="str">
        <f>grupe!C221</f>
        <v>bye</v>
      </c>
      <c r="G33" s="379" t="str">
        <f>IF(F33="bye","",INDEX(spisak!$C$4:$C$260,MATCH(F33,spisak!$B$4:$B$494,0)))</f>
        <v/>
      </c>
      <c r="H33" s="383" t="str">
        <f>grupe!D221</f>
        <v>bye</v>
      </c>
      <c r="I33" s="379" t="str">
        <f>IF(H33="bye","",INDEX(spisak!$C$4:$C$260,MATCH(H33,spisak!$B$4:$B$494,0)))</f>
        <v/>
      </c>
      <c r="J33" s="446"/>
      <c r="K33" s="446"/>
      <c r="L33" s="380"/>
      <c r="M33" s="380"/>
      <c r="N33" s="380"/>
      <c r="O33" s="380"/>
      <c r="P33" s="380"/>
      <c r="Q33" s="380"/>
      <c r="R33" s="380"/>
      <c r="S33" s="381" t="str">
        <f t="shared" si="0"/>
        <v/>
      </c>
    </row>
    <row r="34" spans="1:19" ht="12" customHeight="1">
      <c r="A34" s="412">
        <v>33</v>
      </c>
      <c r="B34" s="378" t="s">
        <v>85</v>
      </c>
      <c r="C34" s="378">
        <v>17</v>
      </c>
      <c r="D34" s="413"/>
      <c r="E34" s="413"/>
      <c r="F34" s="383" t="str">
        <f>grupe!C234</f>
        <v>bye</v>
      </c>
      <c r="G34" s="379" t="str">
        <f>IF(F34="bye","",INDEX(spisak!$C$4:$C$260,MATCH(F34,spisak!$B$4:$B$494,0)))</f>
        <v/>
      </c>
      <c r="H34" s="383" t="str">
        <f>grupe!D234</f>
        <v>bye</v>
      </c>
      <c r="I34" s="379" t="str">
        <f>IF(H34="bye","",INDEX(spisak!$C$4:$C$260,MATCH(H34,spisak!$B$4:$B$494,0)))</f>
        <v/>
      </c>
      <c r="J34" s="446"/>
      <c r="K34" s="446"/>
      <c r="L34" s="380"/>
      <c r="M34" s="380"/>
      <c r="N34" s="380"/>
      <c r="O34" s="380"/>
      <c r="P34" s="380"/>
      <c r="Q34" s="380"/>
      <c r="R34" s="380"/>
      <c r="S34" s="381" t="str">
        <f t="shared" ref="S34:S65" si="1">IF(ISBLANK(J34),"",IF(J34&gt;K34,F34,H34))</f>
        <v/>
      </c>
    </row>
    <row r="35" spans="1:19" ht="12" customHeight="1">
      <c r="A35" s="412">
        <v>34</v>
      </c>
      <c r="B35" s="378" t="s">
        <v>85</v>
      </c>
      <c r="C35" s="378">
        <v>17</v>
      </c>
      <c r="D35" s="413"/>
      <c r="E35" s="413"/>
      <c r="F35" s="383" t="str">
        <f>grupe!C235</f>
        <v>bye</v>
      </c>
      <c r="G35" s="379" t="str">
        <f>IF(F35="bye","",INDEX(spisak!$C$4:$C$260,MATCH(F35,spisak!$B$4:$B$494,0)))</f>
        <v/>
      </c>
      <c r="H35" s="383" t="str">
        <f>grupe!D235</f>
        <v>bye</v>
      </c>
      <c r="I35" s="379" t="str">
        <f>IF(H35="bye","",INDEX(spisak!$C$4:$C$260,MATCH(H35,spisak!$B$4:$B$494,0)))</f>
        <v/>
      </c>
      <c r="J35" s="446"/>
      <c r="K35" s="446"/>
      <c r="L35" s="380"/>
      <c r="M35" s="380"/>
      <c r="N35" s="380"/>
      <c r="O35" s="380"/>
      <c r="P35" s="380"/>
      <c r="Q35" s="380"/>
      <c r="R35" s="380"/>
      <c r="S35" s="381" t="str">
        <f t="shared" si="1"/>
        <v/>
      </c>
    </row>
    <row r="36" spans="1:19" ht="12" customHeight="1">
      <c r="A36" s="412">
        <v>35</v>
      </c>
      <c r="B36" s="378" t="s">
        <v>85</v>
      </c>
      <c r="C36" s="378">
        <v>18</v>
      </c>
      <c r="D36" s="413"/>
      <c r="E36" s="413"/>
      <c r="F36" s="383" t="str">
        <f>grupe!C248</f>
        <v>bye</v>
      </c>
      <c r="G36" s="379" t="str">
        <f>IF(F36="bye","",INDEX(spisak!$C$4:$C$260,MATCH(F36,spisak!$B$4:$B$494,0)))</f>
        <v/>
      </c>
      <c r="H36" s="383" t="str">
        <f>grupe!D248</f>
        <v>bye</v>
      </c>
      <c r="I36" s="379" t="str">
        <f>IF(H36="bye","",INDEX(spisak!$C$4:$C$260,MATCH(H36,spisak!$B$4:$B$494,0)))</f>
        <v/>
      </c>
      <c r="J36" s="446"/>
      <c r="K36" s="446"/>
      <c r="L36" s="380"/>
      <c r="M36" s="380"/>
      <c r="N36" s="380"/>
      <c r="O36" s="380"/>
      <c r="P36" s="380"/>
      <c r="Q36" s="380"/>
      <c r="R36" s="380"/>
      <c r="S36" s="381" t="str">
        <f t="shared" si="1"/>
        <v/>
      </c>
    </row>
    <row r="37" spans="1:19" ht="12" customHeight="1">
      <c r="A37" s="412">
        <v>36</v>
      </c>
      <c r="B37" s="378" t="s">
        <v>85</v>
      </c>
      <c r="C37" s="378">
        <v>18</v>
      </c>
      <c r="D37" s="413"/>
      <c r="E37" s="413"/>
      <c r="F37" s="383" t="str">
        <f>grupe!C249</f>
        <v>bye</v>
      </c>
      <c r="G37" s="379" t="str">
        <f>IF(F37="bye","",INDEX(spisak!$C$4:$C$260,MATCH(F37,spisak!$B$4:$B$494,0)))</f>
        <v/>
      </c>
      <c r="H37" s="383" t="str">
        <f>grupe!D249</f>
        <v>bye</v>
      </c>
      <c r="I37" s="379" t="str">
        <f>IF(H37="bye","",INDEX(spisak!$C$4:$C$260,MATCH(H37,spisak!$B$4:$B$494,0)))</f>
        <v/>
      </c>
      <c r="J37" s="446"/>
      <c r="K37" s="446"/>
      <c r="L37" s="380"/>
      <c r="M37" s="380"/>
      <c r="N37" s="380"/>
      <c r="O37" s="380"/>
      <c r="P37" s="380"/>
      <c r="Q37" s="380"/>
      <c r="R37" s="380"/>
      <c r="S37" s="381" t="str">
        <f t="shared" si="1"/>
        <v/>
      </c>
    </row>
    <row r="38" spans="1:19" ht="12" customHeight="1">
      <c r="A38" s="412">
        <v>37</v>
      </c>
      <c r="B38" s="378" t="s">
        <v>85</v>
      </c>
      <c r="C38" s="415">
        <v>19</v>
      </c>
      <c r="D38" s="413"/>
      <c r="E38" s="413"/>
      <c r="F38" s="383" t="str">
        <f>grupe!C262</f>
        <v>bye</v>
      </c>
      <c r="G38" s="379" t="str">
        <f>IF(F38="bye","",INDEX(spisak!$C$4:$C$260,MATCH(F38,spisak!$B$4:$B$494,0)))</f>
        <v/>
      </c>
      <c r="H38" s="383" t="str">
        <f>grupe!D262</f>
        <v>bye</v>
      </c>
      <c r="I38" s="379" t="str">
        <f>IF(H38="bye","",INDEX(spisak!$C$4:$C$260,MATCH(H38,spisak!$B$4:$B$494,0)))</f>
        <v/>
      </c>
      <c r="J38" s="446"/>
      <c r="K38" s="446"/>
      <c r="L38" s="380"/>
      <c r="M38" s="380"/>
      <c r="N38" s="380"/>
      <c r="O38" s="380"/>
      <c r="P38" s="380"/>
      <c r="Q38" s="380"/>
      <c r="R38" s="380"/>
      <c r="S38" s="381" t="str">
        <f t="shared" si="1"/>
        <v/>
      </c>
    </row>
    <row r="39" spans="1:19" ht="12" customHeight="1">
      <c r="A39" s="412">
        <v>38</v>
      </c>
      <c r="B39" s="378" t="s">
        <v>85</v>
      </c>
      <c r="C39" s="378">
        <v>19</v>
      </c>
      <c r="D39" s="413"/>
      <c r="E39" s="413"/>
      <c r="F39" s="383" t="str">
        <f>grupe!C263</f>
        <v>bye</v>
      </c>
      <c r="G39" s="379" t="str">
        <f>IF(F39="bye","",INDEX(spisak!$C$4:$C$260,MATCH(F39,spisak!$B$4:$B$494,0)))</f>
        <v/>
      </c>
      <c r="H39" s="383" t="str">
        <f>grupe!D263</f>
        <v>bye</v>
      </c>
      <c r="I39" s="379" t="str">
        <f>IF(H39="bye","",INDEX(spisak!$C$4:$C$260,MATCH(H39,spisak!$B$4:$B$494,0)))</f>
        <v/>
      </c>
      <c r="J39" s="446"/>
      <c r="K39" s="446"/>
      <c r="L39" s="380"/>
      <c r="M39" s="380"/>
      <c r="N39" s="380"/>
      <c r="O39" s="380"/>
      <c r="P39" s="380"/>
      <c r="Q39" s="380"/>
      <c r="R39" s="380"/>
      <c r="S39" s="381" t="str">
        <f t="shared" si="1"/>
        <v/>
      </c>
    </row>
    <row r="40" spans="1:19" ht="12" customHeight="1">
      <c r="A40" s="412">
        <v>39</v>
      </c>
      <c r="B40" s="378" t="s">
        <v>85</v>
      </c>
      <c r="C40" s="378">
        <v>20</v>
      </c>
      <c r="D40" s="413"/>
      <c r="E40" s="413"/>
      <c r="F40" s="383" t="str">
        <f>grupe!C276</f>
        <v>bye</v>
      </c>
      <c r="G40" s="379" t="str">
        <f>IF(F40="bye","",INDEX(spisak!$C$4:$C$260,MATCH(F40,spisak!$B$4:$B$494,0)))</f>
        <v/>
      </c>
      <c r="H40" s="383" t="str">
        <f>grupe!D276</f>
        <v>bye</v>
      </c>
      <c r="I40" s="379" t="str">
        <f>IF(H40="bye","",INDEX(spisak!$C$4:$C$260,MATCH(H40,spisak!$B$4:$B$494,0)))</f>
        <v/>
      </c>
      <c r="J40" s="446"/>
      <c r="K40" s="446"/>
      <c r="L40" s="380"/>
      <c r="M40" s="380"/>
      <c r="N40" s="380"/>
      <c r="O40" s="380"/>
      <c r="P40" s="380"/>
      <c r="Q40" s="380"/>
      <c r="R40" s="380"/>
      <c r="S40" s="381" t="str">
        <f t="shared" si="1"/>
        <v/>
      </c>
    </row>
    <row r="41" spans="1:19" ht="12" customHeight="1">
      <c r="A41" s="412">
        <v>40</v>
      </c>
      <c r="B41" s="378" t="s">
        <v>85</v>
      </c>
      <c r="C41" s="378">
        <v>20</v>
      </c>
      <c r="D41" s="413"/>
      <c r="E41" s="413"/>
      <c r="F41" s="383" t="str">
        <f>grupe!C277</f>
        <v>bye</v>
      </c>
      <c r="G41" s="379" t="str">
        <f>IF(F41="bye","",INDEX(spisak!$C$4:$C$260,MATCH(F41,spisak!$B$4:$B$494,0)))</f>
        <v/>
      </c>
      <c r="H41" s="383" t="str">
        <f>grupe!D277</f>
        <v>bye</v>
      </c>
      <c r="I41" s="379" t="str">
        <f>IF(H41="bye","",INDEX(spisak!$C$4:$C$260,MATCH(H41,spisak!$B$4:$B$494,0)))</f>
        <v/>
      </c>
      <c r="J41" s="446"/>
      <c r="K41" s="446"/>
      <c r="L41" s="380"/>
      <c r="M41" s="380"/>
      <c r="N41" s="380"/>
      <c r="O41" s="380"/>
      <c r="P41" s="380"/>
      <c r="Q41" s="380"/>
      <c r="R41" s="380"/>
      <c r="S41" s="381" t="str">
        <f t="shared" si="1"/>
        <v/>
      </c>
    </row>
    <row r="42" spans="1:19" ht="12" customHeight="1">
      <c r="A42" s="412">
        <v>41</v>
      </c>
      <c r="B42" s="378" t="s">
        <v>85</v>
      </c>
      <c r="C42" s="378">
        <v>21</v>
      </c>
      <c r="D42" s="413"/>
      <c r="E42" s="413"/>
      <c r="F42" s="383" t="str">
        <f>grupe!C290</f>
        <v>bye</v>
      </c>
      <c r="G42" s="379" t="str">
        <f>IF(F42="bye","",INDEX(spisak!$C$4:$C$260,MATCH(F42,spisak!$B$4:$B$494,0)))</f>
        <v/>
      </c>
      <c r="H42" s="383" t="str">
        <f>grupe!D290</f>
        <v>bye</v>
      </c>
      <c r="I42" s="379" t="str">
        <f>IF(H42="bye","",INDEX(spisak!$C$4:$C$260,MATCH(H42,spisak!$B$4:$B$494,0)))</f>
        <v/>
      </c>
      <c r="J42" s="446"/>
      <c r="K42" s="446"/>
      <c r="L42" s="380"/>
      <c r="M42" s="380"/>
      <c r="N42" s="380"/>
      <c r="O42" s="380"/>
      <c r="P42" s="380"/>
      <c r="Q42" s="380"/>
      <c r="R42" s="380"/>
      <c r="S42" s="381" t="str">
        <f t="shared" si="1"/>
        <v/>
      </c>
    </row>
    <row r="43" spans="1:19" ht="12" customHeight="1">
      <c r="A43" s="412">
        <v>42</v>
      </c>
      <c r="B43" s="378" t="s">
        <v>85</v>
      </c>
      <c r="C43" s="378">
        <v>21</v>
      </c>
      <c r="D43" s="413"/>
      <c r="E43" s="413"/>
      <c r="F43" s="383" t="str">
        <f>grupe!C291</f>
        <v>bye</v>
      </c>
      <c r="G43" s="379" t="str">
        <f>IF(F43="bye","",INDEX(spisak!$C$4:$C$260,MATCH(F43,spisak!$B$4:$B$494,0)))</f>
        <v/>
      </c>
      <c r="H43" s="383" t="str">
        <f>grupe!D291</f>
        <v>bye</v>
      </c>
      <c r="I43" s="379" t="str">
        <f>IF(H43="bye","",INDEX(spisak!$C$4:$C$260,MATCH(H43,spisak!$B$4:$B$494,0)))</f>
        <v/>
      </c>
      <c r="J43" s="446"/>
      <c r="K43" s="446"/>
      <c r="L43" s="380"/>
      <c r="M43" s="380"/>
      <c r="N43" s="380"/>
      <c r="O43" s="380"/>
      <c r="P43" s="380"/>
      <c r="Q43" s="380"/>
      <c r="R43" s="380"/>
      <c r="S43" s="381" t="str">
        <f t="shared" si="1"/>
        <v/>
      </c>
    </row>
    <row r="44" spans="1:19" ht="12" customHeight="1">
      <c r="A44" s="412">
        <v>43</v>
      </c>
      <c r="B44" s="378" t="s">
        <v>85</v>
      </c>
      <c r="C44" s="415">
        <v>22</v>
      </c>
      <c r="D44" s="413"/>
      <c r="E44" s="413"/>
      <c r="F44" s="383" t="str">
        <f>grupe!C304</f>
        <v>bye</v>
      </c>
      <c r="G44" s="379" t="str">
        <f>IF(F44="bye","",INDEX(spisak!$C$4:$C$260,MATCH(F44,spisak!$B$4:$B$494,0)))</f>
        <v/>
      </c>
      <c r="H44" s="383" t="str">
        <f>grupe!D304</f>
        <v>bye</v>
      </c>
      <c r="I44" s="379" t="str">
        <f>IF(H44="bye","",INDEX(spisak!$C$4:$C$260,MATCH(H44,spisak!$B$4:$B$494,0)))</f>
        <v/>
      </c>
      <c r="J44" s="446"/>
      <c r="K44" s="446"/>
      <c r="L44" s="380"/>
      <c r="M44" s="380"/>
      <c r="N44" s="380"/>
      <c r="O44" s="380"/>
      <c r="P44" s="380"/>
      <c r="Q44" s="380"/>
      <c r="R44" s="380"/>
      <c r="S44" s="381" t="str">
        <f t="shared" si="1"/>
        <v/>
      </c>
    </row>
    <row r="45" spans="1:19" ht="12" customHeight="1">
      <c r="A45" s="412">
        <v>44</v>
      </c>
      <c r="B45" s="378" t="s">
        <v>85</v>
      </c>
      <c r="C45" s="378">
        <v>22</v>
      </c>
      <c r="D45" s="413"/>
      <c r="E45" s="413"/>
      <c r="F45" s="383" t="str">
        <f>grupe!C305</f>
        <v>bye</v>
      </c>
      <c r="G45" s="379" t="str">
        <f>IF(F45="bye","",INDEX(spisak!$C$4:$C$260,MATCH(F45,spisak!$B$4:$B$494,0)))</f>
        <v/>
      </c>
      <c r="H45" s="383" t="str">
        <f>grupe!D305</f>
        <v>bye</v>
      </c>
      <c r="I45" s="379" t="str">
        <f>IF(H45="bye","",INDEX(spisak!$C$4:$C$260,MATCH(H45,spisak!$B$4:$B$494,0)))</f>
        <v/>
      </c>
      <c r="J45" s="446"/>
      <c r="K45" s="446"/>
      <c r="L45" s="380"/>
      <c r="M45" s="380"/>
      <c r="N45" s="380"/>
      <c r="O45" s="380"/>
      <c r="P45" s="380"/>
      <c r="Q45" s="380"/>
      <c r="R45" s="380"/>
      <c r="S45" s="381" t="str">
        <f t="shared" si="1"/>
        <v/>
      </c>
    </row>
    <row r="46" spans="1:19" ht="12" customHeight="1">
      <c r="A46" s="412">
        <v>45</v>
      </c>
      <c r="B46" s="378" t="s">
        <v>85</v>
      </c>
      <c r="C46" s="378">
        <v>23</v>
      </c>
      <c r="D46" s="413"/>
      <c r="E46" s="413"/>
      <c r="F46" s="383" t="str">
        <f>grupe!C318</f>
        <v>bye</v>
      </c>
      <c r="G46" s="379" t="str">
        <f>IF(F46="bye","",INDEX(spisak!$C$4:$C$260,MATCH(F46,spisak!$B$4:$B$494,0)))</f>
        <v/>
      </c>
      <c r="H46" s="383" t="str">
        <f>grupe!D318</f>
        <v>bye</v>
      </c>
      <c r="I46" s="379" t="str">
        <f>IF(H46="bye","",INDEX(spisak!$C$4:$C$260,MATCH(H46,spisak!$B$4:$B$494,0)))</f>
        <v/>
      </c>
      <c r="J46" s="446"/>
      <c r="K46" s="446"/>
      <c r="L46" s="380"/>
      <c r="M46" s="380"/>
      <c r="N46" s="380"/>
      <c r="O46" s="380"/>
      <c r="P46" s="380"/>
      <c r="Q46" s="380"/>
      <c r="R46" s="380"/>
      <c r="S46" s="381" t="str">
        <f t="shared" si="1"/>
        <v/>
      </c>
    </row>
    <row r="47" spans="1:19" ht="12" customHeight="1">
      <c r="A47" s="412">
        <v>46</v>
      </c>
      <c r="B47" s="378" t="s">
        <v>85</v>
      </c>
      <c r="C47" s="378">
        <v>23</v>
      </c>
      <c r="D47" s="413"/>
      <c r="E47" s="413"/>
      <c r="F47" s="383" t="str">
        <f>grupe!C319</f>
        <v>bye</v>
      </c>
      <c r="G47" s="379" t="str">
        <f>IF(F47="bye","",INDEX(spisak!$C$4:$C$260,MATCH(F47,spisak!$B$4:$B$494,0)))</f>
        <v/>
      </c>
      <c r="H47" s="383" t="str">
        <f>grupe!D319</f>
        <v>bye</v>
      </c>
      <c r="I47" s="379" t="str">
        <f>IF(H47="bye","",INDEX(spisak!$C$4:$C$260,MATCH(H47,spisak!$B$4:$B$494,0)))</f>
        <v/>
      </c>
      <c r="J47" s="446"/>
      <c r="K47" s="446"/>
      <c r="L47" s="380"/>
      <c r="M47" s="380"/>
      <c r="N47" s="380"/>
      <c r="O47" s="380"/>
      <c r="P47" s="380"/>
      <c r="Q47" s="380"/>
      <c r="R47" s="380"/>
      <c r="S47" s="381" t="str">
        <f t="shared" si="1"/>
        <v/>
      </c>
    </row>
    <row r="48" spans="1:19" ht="12" customHeight="1">
      <c r="A48" s="412">
        <v>47</v>
      </c>
      <c r="B48" s="378" t="s">
        <v>85</v>
      </c>
      <c r="C48" s="378">
        <v>24</v>
      </c>
      <c r="D48" s="413"/>
      <c r="E48" s="413"/>
      <c r="F48" s="383" t="str">
        <f>grupe!C332</f>
        <v>bye</v>
      </c>
      <c r="G48" s="379" t="str">
        <f>IF(F48="bye","",INDEX(spisak!$C$4:$C$260,MATCH(F48,spisak!$B$4:$B$494,0)))</f>
        <v/>
      </c>
      <c r="H48" s="383" t="str">
        <f>grupe!D332</f>
        <v>bye</v>
      </c>
      <c r="I48" s="379" t="str">
        <f>IF(H48="bye","",INDEX(spisak!$C$4:$C$260,MATCH(H48,spisak!$B$4:$B$494,0)))</f>
        <v/>
      </c>
      <c r="J48" s="446"/>
      <c r="K48" s="446"/>
      <c r="L48" s="380"/>
      <c r="M48" s="380"/>
      <c r="N48" s="380"/>
      <c r="O48" s="380"/>
      <c r="P48" s="380"/>
      <c r="Q48" s="380"/>
      <c r="R48" s="380"/>
      <c r="S48" s="381" t="str">
        <f t="shared" si="1"/>
        <v/>
      </c>
    </row>
    <row r="49" spans="1:19" ht="12" customHeight="1">
      <c r="A49" s="412">
        <v>48</v>
      </c>
      <c r="B49" s="378" t="s">
        <v>85</v>
      </c>
      <c r="C49" s="378">
        <v>24</v>
      </c>
      <c r="D49" s="413"/>
      <c r="E49" s="413"/>
      <c r="F49" s="383" t="str">
        <f>grupe!C333</f>
        <v>bye</v>
      </c>
      <c r="G49" s="379" t="str">
        <f>IF(F49="bye","",INDEX(spisak!$C$4:$C$260,MATCH(F49,spisak!$B$4:$B$494,0)))</f>
        <v/>
      </c>
      <c r="H49" s="383" t="str">
        <f>grupe!D333</f>
        <v>bye</v>
      </c>
      <c r="I49" s="379" t="str">
        <f>IF(H49="bye","",INDEX(spisak!$C$4:$C$260,MATCH(H49,spisak!$B$4:$B$494,0)))</f>
        <v/>
      </c>
      <c r="J49" s="446"/>
      <c r="K49" s="446"/>
      <c r="L49" s="380"/>
      <c r="M49" s="380"/>
      <c r="N49" s="380"/>
      <c r="O49" s="380"/>
      <c r="P49" s="380"/>
      <c r="Q49" s="380"/>
      <c r="R49" s="380"/>
      <c r="S49" s="381" t="str">
        <f t="shared" si="1"/>
        <v/>
      </c>
    </row>
    <row r="50" spans="1:19" ht="12" customHeight="1">
      <c r="A50" s="412">
        <v>49</v>
      </c>
      <c r="B50" s="378" t="s">
        <v>85</v>
      </c>
      <c r="C50" s="415">
        <v>25</v>
      </c>
      <c r="D50" s="413"/>
      <c r="E50" s="413"/>
      <c r="F50" s="383" t="str">
        <f>grupe!C346</f>
        <v>bye</v>
      </c>
      <c r="G50" s="379" t="str">
        <f>IF(F50="bye","",INDEX(spisak!$C$4:$C$260,MATCH(F50,spisak!$B$4:$B$494,0)))</f>
        <v/>
      </c>
      <c r="H50" s="383" t="str">
        <f>grupe!D346</f>
        <v>bye</v>
      </c>
      <c r="I50" s="379" t="str">
        <f>IF(H50="bye","",INDEX(spisak!$C$4:$C$260,MATCH(H50,spisak!$B$4:$B$494,0)))</f>
        <v/>
      </c>
      <c r="J50" s="446"/>
      <c r="K50" s="446"/>
      <c r="L50" s="380"/>
      <c r="M50" s="380"/>
      <c r="N50" s="380"/>
      <c r="O50" s="380"/>
      <c r="P50" s="380"/>
      <c r="Q50" s="380"/>
      <c r="R50" s="380"/>
      <c r="S50" s="381" t="str">
        <f t="shared" si="1"/>
        <v/>
      </c>
    </row>
    <row r="51" spans="1:19" ht="12" customHeight="1">
      <c r="A51" s="412">
        <v>50</v>
      </c>
      <c r="B51" s="378" t="s">
        <v>85</v>
      </c>
      <c r="C51" s="378">
        <v>25</v>
      </c>
      <c r="D51" s="413"/>
      <c r="E51" s="413"/>
      <c r="F51" s="383" t="str">
        <f>grupe!C347</f>
        <v>bye</v>
      </c>
      <c r="G51" s="379" t="str">
        <f>IF(F51="bye","",INDEX(spisak!$C$4:$C$260,MATCH(F51,spisak!$B$4:$B$494,0)))</f>
        <v/>
      </c>
      <c r="H51" s="383" t="str">
        <f>grupe!D347</f>
        <v>bye</v>
      </c>
      <c r="I51" s="379" t="str">
        <f>IF(H51="bye","",INDEX(spisak!$C$4:$C$260,MATCH(H51,spisak!$B$4:$B$494,0)))</f>
        <v/>
      </c>
      <c r="J51" s="446"/>
      <c r="K51" s="446"/>
      <c r="L51" s="380"/>
      <c r="M51" s="380"/>
      <c r="N51" s="380"/>
      <c r="O51" s="380"/>
      <c r="P51" s="380"/>
      <c r="Q51" s="380"/>
      <c r="R51" s="380"/>
      <c r="S51" s="381" t="str">
        <f t="shared" si="1"/>
        <v/>
      </c>
    </row>
    <row r="52" spans="1:19" ht="12" customHeight="1">
      <c r="A52" s="412">
        <v>51</v>
      </c>
      <c r="B52" s="378" t="s">
        <v>85</v>
      </c>
      <c r="C52" s="378">
        <v>26</v>
      </c>
      <c r="D52" s="413"/>
      <c r="E52" s="413"/>
      <c r="F52" s="383" t="str">
        <f>grupe!C360</f>
        <v>bye</v>
      </c>
      <c r="G52" s="379" t="str">
        <f>IF(F52="bye","",INDEX(spisak!$C$4:$C$260,MATCH(F52,spisak!$B$4:$B$494,0)))</f>
        <v/>
      </c>
      <c r="H52" s="383" t="str">
        <f>grupe!D360</f>
        <v>bye</v>
      </c>
      <c r="I52" s="379" t="str">
        <f>IF(H52="bye","",INDEX(spisak!$C$4:$C$260,MATCH(H52,spisak!$B$4:$B$494,0)))</f>
        <v/>
      </c>
      <c r="J52" s="446"/>
      <c r="K52" s="446"/>
      <c r="L52" s="380"/>
      <c r="M52" s="380"/>
      <c r="N52" s="380"/>
      <c r="O52" s="380"/>
      <c r="P52" s="380"/>
      <c r="Q52" s="380"/>
      <c r="R52" s="380"/>
      <c r="S52" s="381" t="str">
        <f t="shared" si="1"/>
        <v/>
      </c>
    </row>
    <row r="53" spans="1:19" ht="12" customHeight="1">
      <c r="A53" s="412">
        <v>52</v>
      </c>
      <c r="B53" s="378" t="s">
        <v>85</v>
      </c>
      <c r="C53" s="378">
        <v>26</v>
      </c>
      <c r="D53" s="413"/>
      <c r="E53" s="413"/>
      <c r="F53" s="383" t="str">
        <f>grupe!C361</f>
        <v>bye</v>
      </c>
      <c r="G53" s="379" t="str">
        <f>IF(F53="bye","",INDEX(spisak!$C$4:$C$260,MATCH(F53,spisak!$B$4:$B$494,0)))</f>
        <v/>
      </c>
      <c r="H53" s="383" t="str">
        <f>grupe!D361</f>
        <v>bye</v>
      </c>
      <c r="I53" s="379" t="str">
        <f>IF(H53="bye","",INDEX(spisak!$C$4:$C$260,MATCH(H53,spisak!$B$4:$B$494,0)))</f>
        <v/>
      </c>
      <c r="J53" s="446"/>
      <c r="K53" s="446"/>
      <c r="L53" s="380"/>
      <c r="M53" s="380"/>
      <c r="N53" s="380"/>
      <c r="O53" s="380"/>
      <c r="P53" s="380"/>
      <c r="Q53" s="380"/>
      <c r="R53" s="380"/>
      <c r="S53" s="381" t="str">
        <f t="shared" si="1"/>
        <v/>
      </c>
    </row>
    <row r="54" spans="1:19" ht="12" customHeight="1">
      <c r="A54" s="412">
        <v>53</v>
      </c>
      <c r="B54" s="378" t="s">
        <v>85</v>
      </c>
      <c r="C54" s="378">
        <v>27</v>
      </c>
      <c r="D54" s="413"/>
      <c r="E54" s="413"/>
      <c r="F54" s="383" t="str">
        <f>grupe!C374</f>
        <v>bye</v>
      </c>
      <c r="G54" s="379" t="str">
        <f>IF(F54="bye","",INDEX(spisak!$C$4:$C$260,MATCH(F54,spisak!$B$4:$B$494,0)))</f>
        <v/>
      </c>
      <c r="H54" s="383" t="str">
        <f>grupe!D374</f>
        <v>bye</v>
      </c>
      <c r="I54" s="379" t="str">
        <f>IF(H54="bye","",INDEX(spisak!$C$4:$C$260,MATCH(H54,spisak!$B$4:$B$494,0)))</f>
        <v/>
      </c>
      <c r="J54" s="446"/>
      <c r="K54" s="446"/>
      <c r="L54" s="380"/>
      <c r="M54" s="380"/>
      <c r="N54" s="380"/>
      <c r="O54" s="380"/>
      <c r="P54" s="380"/>
      <c r="Q54" s="380"/>
      <c r="R54" s="380"/>
      <c r="S54" s="381" t="str">
        <f t="shared" si="1"/>
        <v/>
      </c>
    </row>
    <row r="55" spans="1:19" ht="12" customHeight="1">
      <c r="A55" s="412">
        <v>54</v>
      </c>
      <c r="B55" s="378" t="s">
        <v>85</v>
      </c>
      <c r="C55" s="378">
        <v>27</v>
      </c>
      <c r="D55" s="413"/>
      <c r="E55" s="413"/>
      <c r="F55" s="383" t="str">
        <f>grupe!C375</f>
        <v>bye</v>
      </c>
      <c r="G55" s="379" t="str">
        <f>IF(F55="bye","",INDEX(spisak!$C$4:$C$260,MATCH(F55,spisak!$B$4:$B$494,0)))</f>
        <v/>
      </c>
      <c r="H55" s="383" t="str">
        <f>grupe!D375</f>
        <v>bye</v>
      </c>
      <c r="I55" s="379" t="str">
        <f>IF(H55="bye","",INDEX(spisak!$C$4:$C$260,MATCH(H55,spisak!$B$4:$B$494,0)))</f>
        <v/>
      </c>
      <c r="J55" s="446"/>
      <c r="K55" s="446"/>
      <c r="L55" s="380"/>
      <c r="M55" s="380"/>
      <c r="N55" s="380"/>
      <c r="O55" s="380"/>
      <c r="P55" s="380"/>
      <c r="Q55" s="380"/>
      <c r="R55" s="380"/>
      <c r="S55" s="381" t="str">
        <f t="shared" si="1"/>
        <v/>
      </c>
    </row>
    <row r="56" spans="1:19" ht="12" customHeight="1">
      <c r="A56" s="412">
        <v>55</v>
      </c>
      <c r="B56" s="378" t="s">
        <v>85</v>
      </c>
      <c r="C56" s="415">
        <v>28</v>
      </c>
      <c r="D56" s="413"/>
      <c r="E56" s="413"/>
      <c r="F56" s="383" t="str">
        <f>grupe!C388</f>
        <v>bye</v>
      </c>
      <c r="G56" s="379" t="str">
        <f>IF(F56="bye","",INDEX(spisak!$C$4:$C$260,MATCH(F56,spisak!$B$4:$B$494,0)))</f>
        <v/>
      </c>
      <c r="H56" s="383" t="str">
        <f>grupe!D388</f>
        <v>bye</v>
      </c>
      <c r="I56" s="379" t="str">
        <f>IF(H56="bye","",INDEX(spisak!$C$4:$C$260,MATCH(H56,spisak!$B$4:$B$494,0)))</f>
        <v/>
      </c>
      <c r="J56" s="446"/>
      <c r="K56" s="446"/>
      <c r="L56" s="380"/>
      <c r="M56" s="380"/>
      <c r="N56" s="380"/>
      <c r="O56" s="380"/>
      <c r="P56" s="380"/>
      <c r="Q56" s="380"/>
      <c r="R56" s="380"/>
      <c r="S56" s="381" t="str">
        <f t="shared" si="1"/>
        <v/>
      </c>
    </row>
    <row r="57" spans="1:19" ht="12" customHeight="1">
      <c r="A57" s="412">
        <v>56</v>
      </c>
      <c r="B57" s="378" t="s">
        <v>85</v>
      </c>
      <c r="C57" s="378">
        <v>28</v>
      </c>
      <c r="D57" s="413"/>
      <c r="E57" s="413"/>
      <c r="F57" s="383" t="str">
        <f>grupe!C389</f>
        <v>bye</v>
      </c>
      <c r="G57" s="379" t="str">
        <f>IF(F57="bye","",INDEX(spisak!$C$4:$C$260,MATCH(F57,spisak!$B$4:$B$494,0)))</f>
        <v/>
      </c>
      <c r="H57" s="383" t="str">
        <f>grupe!D389</f>
        <v>bye</v>
      </c>
      <c r="I57" s="379" t="str">
        <f>IF(H57="bye","",INDEX(spisak!$C$4:$C$260,MATCH(H57,spisak!$B$4:$B$494,0)))</f>
        <v/>
      </c>
      <c r="J57" s="446"/>
      <c r="K57" s="446"/>
      <c r="L57" s="380"/>
      <c r="M57" s="380"/>
      <c r="N57" s="380"/>
      <c r="O57" s="380"/>
      <c r="P57" s="380"/>
      <c r="Q57" s="380"/>
      <c r="R57" s="380"/>
      <c r="S57" s="381" t="str">
        <f t="shared" si="1"/>
        <v/>
      </c>
    </row>
    <row r="58" spans="1:19" ht="12" customHeight="1">
      <c r="A58" s="412">
        <v>57</v>
      </c>
      <c r="B58" s="378" t="s">
        <v>85</v>
      </c>
      <c r="C58" s="378">
        <v>29</v>
      </c>
      <c r="D58" s="413"/>
      <c r="E58" s="413"/>
      <c r="F58" s="383" t="str">
        <f>grupe!C402</f>
        <v>bye</v>
      </c>
      <c r="G58" s="379" t="str">
        <f>IF(F58="bye","",INDEX(spisak!$C$4:$C$260,MATCH(F58,spisak!$B$4:$B$494,0)))</f>
        <v/>
      </c>
      <c r="H58" s="383" t="str">
        <f>grupe!D402</f>
        <v>bye</v>
      </c>
      <c r="I58" s="379" t="str">
        <f>IF(H58="bye","",INDEX(spisak!$C$4:$C$260,MATCH(H58,spisak!$B$4:$B$494,0)))</f>
        <v/>
      </c>
      <c r="J58" s="446"/>
      <c r="K58" s="446"/>
      <c r="L58" s="380"/>
      <c r="M58" s="380"/>
      <c r="N58" s="380"/>
      <c r="O58" s="380"/>
      <c r="P58" s="380"/>
      <c r="Q58" s="380"/>
      <c r="R58" s="380"/>
      <c r="S58" s="381" t="str">
        <f t="shared" si="1"/>
        <v/>
      </c>
    </row>
    <row r="59" spans="1:19" ht="12" customHeight="1">
      <c r="A59" s="412">
        <v>58</v>
      </c>
      <c r="B59" s="378" t="s">
        <v>85</v>
      </c>
      <c r="C59" s="378">
        <v>29</v>
      </c>
      <c r="D59" s="413"/>
      <c r="E59" s="413"/>
      <c r="F59" s="383" t="str">
        <f>grupe!C403</f>
        <v>bye</v>
      </c>
      <c r="G59" s="379" t="str">
        <f>IF(F59="bye","",INDEX(spisak!$C$4:$C$260,MATCH(F59,spisak!$B$4:$B$494,0)))</f>
        <v/>
      </c>
      <c r="H59" s="383" t="str">
        <f>grupe!D403</f>
        <v>bye</v>
      </c>
      <c r="I59" s="379" t="str">
        <f>IF(H59="bye","",INDEX(spisak!$C$4:$C$260,MATCH(H59,spisak!$B$4:$B$494,0)))</f>
        <v/>
      </c>
      <c r="J59" s="446"/>
      <c r="K59" s="446"/>
      <c r="L59" s="380"/>
      <c r="M59" s="380"/>
      <c r="N59" s="380"/>
      <c r="O59" s="380"/>
      <c r="P59" s="380"/>
      <c r="Q59" s="380"/>
      <c r="R59" s="380"/>
      <c r="S59" s="381" t="str">
        <f t="shared" si="1"/>
        <v/>
      </c>
    </row>
    <row r="60" spans="1:19" ht="12" customHeight="1">
      <c r="A60" s="412">
        <v>59</v>
      </c>
      <c r="B60" s="378" t="s">
        <v>85</v>
      </c>
      <c r="C60" s="378">
        <v>30</v>
      </c>
      <c r="D60" s="413"/>
      <c r="E60" s="413"/>
      <c r="F60" s="383" t="str">
        <f>grupe!C416</f>
        <v>bye</v>
      </c>
      <c r="G60" s="379" t="str">
        <f>IF(F60="bye","",INDEX(spisak!$C$4:$C$260,MATCH(F60,spisak!$B$4:$B$494,0)))</f>
        <v/>
      </c>
      <c r="H60" s="383" t="str">
        <f>grupe!D416</f>
        <v>bye</v>
      </c>
      <c r="I60" s="379" t="str">
        <f>IF(H60="bye","",INDEX(spisak!$C$4:$C$260,MATCH(H60,spisak!$B$4:$B$494,0)))</f>
        <v/>
      </c>
      <c r="J60" s="446"/>
      <c r="K60" s="446"/>
      <c r="L60" s="380"/>
      <c r="M60" s="380"/>
      <c r="N60" s="380"/>
      <c r="O60" s="380"/>
      <c r="P60" s="380"/>
      <c r="Q60" s="380"/>
      <c r="R60" s="380"/>
      <c r="S60" s="381" t="str">
        <f t="shared" si="1"/>
        <v/>
      </c>
    </row>
    <row r="61" spans="1:19" ht="12" customHeight="1">
      <c r="A61" s="412">
        <v>60</v>
      </c>
      <c r="B61" s="378" t="s">
        <v>85</v>
      </c>
      <c r="C61" s="378">
        <v>30</v>
      </c>
      <c r="D61" s="413"/>
      <c r="E61" s="413"/>
      <c r="F61" s="383" t="str">
        <f>grupe!C417</f>
        <v>bye</v>
      </c>
      <c r="G61" s="379" t="str">
        <f>IF(F61="bye","",INDEX(spisak!$C$4:$C$260,MATCH(F61,spisak!$B$4:$B$494,0)))</f>
        <v/>
      </c>
      <c r="H61" s="383" t="str">
        <f>grupe!D417</f>
        <v>bye</v>
      </c>
      <c r="I61" s="379" t="str">
        <f>IF(H61="bye","",INDEX(spisak!$C$4:$C$260,MATCH(H61,spisak!$B$4:$B$494,0)))</f>
        <v/>
      </c>
      <c r="J61" s="446"/>
      <c r="K61" s="446"/>
      <c r="L61" s="380"/>
      <c r="M61" s="380"/>
      <c r="N61" s="380"/>
      <c r="O61" s="380"/>
      <c r="P61" s="380"/>
      <c r="Q61" s="380"/>
      <c r="R61" s="380"/>
      <c r="S61" s="381" t="str">
        <f t="shared" si="1"/>
        <v/>
      </c>
    </row>
    <row r="62" spans="1:19" ht="12" customHeight="1">
      <c r="A62" s="412">
        <v>61</v>
      </c>
      <c r="B62" s="378" t="s">
        <v>85</v>
      </c>
      <c r="C62" s="415">
        <v>31</v>
      </c>
      <c r="D62" s="413"/>
      <c r="E62" s="413"/>
      <c r="F62" s="383" t="str">
        <f>grupe!C430</f>
        <v>bye</v>
      </c>
      <c r="G62" s="379" t="str">
        <f>IF(F62="bye","",INDEX(spisak!$C$4:$C$260,MATCH(F62,spisak!$B$4:$B$494,0)))</f>
        <v/>
      </c>
      <c r="H62" s="383" t="str">
        <f>grupe!D430</f>
        <v>bye</v>
      </c>
      <c r="I62" s="379" t="str">
        <f>IF(H62="bye","",INDEX(spisak!$C$4:$C$260,MATCH(H62,spisak!$B$4:$B$494,0)))</f>
        <v/>
      </c>
      <c r="J62" s="446"/>
      <c r="K62" s="446"/>
      <c r="L62" s="380"/>
      <c r="M62" s="380"/>
      <c r="N62" s="380"/>
      <c r="O62" s="380"/>
      <c r="P62" s="380"/>
      <c r="Q62" s="380"/>
      <c r="R62" s="380"/>
      <c r="S62" s="381" t="str">
        <f t="shared" si="1"/>
        <v/>
      </c>
    </row>
    <row r="63" spans="1:19" ht="12" customHeight="1">
      <c r="A63" s="412">
        <v>62</v>
      </c>
      <c r="B63" s="378" t="s">
        <v>85</v>
      </c>
      <c r="C63" s="415">
        <v>31</v>
      </c>
      <c r="D63" s="413"/>
      <c r="E63" s="413"/>
      <c r="F63" s="383" t="str">
        <f>grupe!C431</f>
        <v>bye</v>
      </c>
      <c r="G63" s="379" t="str">
        <f>IF(F63="bye","",INDEX(spisak!$C$4:$C$260,MATCH(F63,spisak!$B$4:$B$494,0)))</f>
        <v/>
      </c>
      <c r="H63" s="383" t="str">
        <f>grupe!D431</f>
        <v>bye</v>
      </c>
      <c r="I63" s="379" t="str">
        <f>IF(H63="bye","",INDEX(spisak!$C$4:$C$260,MATCH(H63,spisak!$B$4:$B$494,0)))</f>
        <v/>
      </c>
      <c r="J63" s="446"/>
      <c r="K63" s="446"/>
      <c r="L63" s="380"/>
      <c r="M63" s="380"/>
      <c r="N63" s="380"/>
      <c r="O63" s="380"/>
      <c r="P63" s="380"/>
      <c r="Q63" s="380"/>
      <c r="R63" s="380"/>
      <c r="S63" s="381" t="str">
        <f t="shared" si="1"/>
        <v/>
      </c>
    </row>
    <row r="64" spans="1:19" ht="12" customHeight="1">
      <c r="A64" s="412">
        <v>63</v>
      </c>
      <c r="B64" s="378" t="s">
        <v>85</v>
      </c>
      <c r="C64" s="415">
        <v>32</v>
      </c>
      <c r="D64" s="413"/>
      <c r="E64" s="413"/>
      <c r="F64" s="383" t="str">
        <f>grupe!C444</f>
        <v>bye</v>
      </c>
      <c r="G64" s="379" t="str">
        <f>IF(F64="bye","",INDEX(spisak!$C$4:$C$260,MATCH(F64,spisak!$B$4:$B$494,0)))</f>
        <v/>
      </c>
      <c r="H64" s="383" t="str">
        <f>grupe!D444</f>
        <v>bye</v>
      </c>
      <c r="I64" s="379" t="str">
        <f>IF(H64="bye","",INDEX(spisak!$C$4:$C$260,MATCH(H64,spisak!$B$4:$B$494,0)))</f>
        <v/>
      </c>
      <c r="J64" s="446"/>
      <c r="K64" s="446"/>
      <c r="L64" s="380"/>
      <c r="M64" s="380"/>
      <c r="N64" s="380"/>
      <c r="O64" s="380"/>
      <c r="P64" s="380"/>
      <c r="Q64" s="380"/>
      <c r="R64" s="380"/>
      <c r="S64" s="381" t="str">
        <f t="shared" si="1"/>
        <v/>
      </c>
    </row>
    <row r="65" spans="1:19" ht="12" customHeight="1">
      <c r="A65" s="412">
        <v>64</v>
      </c>
      <c r="B65" s="378" t="s">
        <v>85</v>
      </c>
      <c r="C65" s="415">
        <v>32</v>
      </c>
      <c r="D65" s="413"/>
      <c r="E65" s="413"/>
      <c r="F65" s="383" t="str">
        <f>grupe!C445</f>
        <v>bye</v>
      </c>
      <c r="G65" s="379" t="str">
        <f>IF(F65="bye","",INDEX(spisak!$C$4:$C$260,MATCH(F65,spisak!$B$4:$B$494,0)))</f>
        <v/>
      </c>
      <c r="H65" s="383" t="str">
        <f>grupe!D445</f>
        <v>bye</v>
      </c>
      <c r="I65" s="379" t="str">
        <f>IF(H65="bye","",INDEX(spisak!$C$4:$C$260,MATCH(H65,spisak!$B$4:$B$494,0)))</f>
        <v/>
      </c>
      <c r="J65" s="446"/>
      <c r="K65" s="446"/>
      <c r="L65" s="380"/>
      <c r="M65" s="380"/>
      <c r="N65" s="380"/>
      <c r="O65" s="380"/>
      <c r="P65" s="380"/>
      <c r="Q65" s="380"/>
      <c r="R65" s="380"/>
      <c r="S65" s="381" t="str">
        <f t="shared" si="1"/>
        <v/>
      </c>
    </row>
    <row r="66" spans="1:19" ht="12" customHeight="1">
      <c r="A66" s="412">
        <v>65</v>
      </c>
      <c r="B66" s="378" t="s">
        <v>85</v>
      </c>
      <c r="C66" s="415">
        <v>33</v>
      </c>
      <c r="D66" s="413"/>
      <c r="E66" s="413"/>
      <c r="F66" s="383" t="str">
        <f>grupe!C458</f>
        <v>bye</v>
      </c>
      <c r="G66" s="379" t="str">
        <f>IF(F66="bye","",INDEX(spisak!$C$4:$C$260,MATCH(F66,spisak!$B$4:$B$494,0)))</f>
        <v/>
      </c>
      <c r="H66" s="383" t="str">
        <f>grupe!D458</f>
        <v>bye</v>
      </c>
      <c r="I66" s="379" t="str">
        <f>IF(H66="bye","",INDEX(spisak!$C$4:$C$260,MATCH(H66,spisak!$B$4:$B$494,0)))</f>
        <v/>
      </c>
      <c r="J66" s="446"/>
      <c r="K66" s="446"/>
      <c r="L66" s="380"/>
      <c r="M66" s="380"/>
      <c r="N66" s="380"/>
      <c r="O66" s="380"/>
      <c r="P66" s="380"/>
      <c r="Q66" s="380"/>
      <c r="R66" s="380"/>
      <c r="S66" s="381" t="str">
        <f t="shared" ref="S66:S97" si="2">IF(ISBLANK(J66),"",IF(J66&gt;K66,F66,H66))</f>
        <v/>
      </c>
    </row>
    <row r="67" spans="1:19" ht="12" customHeight="1">
      <c r="A67" s="412">
        <v>66</v>
      </c>
      <c r="B67" s="378" t="s">
        <v>85</v>
      </c>
      <c r="C67" s="415">
        <v>33</v>
      </c>
      <c r="D67" s="413"/>
      <c r="E67" s="413"/>
      <c r="F67" s="383" t="str">
        <f>grupe!C459</f>
        <v>bye</v>
      </c>
      <c r="G67" s="379" t="str">
        <f>IF(F67="bye","",INDEX(spisak!$C$4:$C$260,MATCH(F67,spisak!$B$4:$B$494,0)))</f>
        <v/>
      </c>
      <c r="H67" s="383" t="str">
        <f>grupe!D459</f>
        <v>bye</v>
      </c>
      <c r="I67" s="379" t="str">
        <f>IF(H67="bye","",INDEX(spisak!$C$4:$C$260,MATCH(H67,spisak!$B$4:$B$494,0)))</f>
        <v/>
      </c>
      <c r="J67" s="446"/>
      <c r="K67" s="446"/>
      <c r="L67" s="380"/>
      <c r="M67" s="380"/>
      <c r="N67" s="380"/>
      <c r="O67" s="380"/>
      <c r="P67" s="380"/>
      <c r="Q67" s="380"/>
      <c r="R67" s="380"/>
      <c r="S67" s="381" t="str">
        <f t="shared" si="2"/>
        <v/>
      </c>
    </row>
    <row r="68" spans="1:19" ht="12" customHeight="1">
      <c r="A68" s="416">
        <v>67</v>
      </c>
      <c r="B68" s="384" t="s">
        <v>86</v>
      </c>
      <c r="C68" s="384">
        <v>1</v>
      </c>
      <c r="D68" s="417"/>
      <c r="E68" s="417"/>
      <c r="F68" s="386" t="str">
        <f>grupe!C12</f>
        <v>Nikolić Ema</v>
      </c>
      <c r="G68" s="386" t="str">
        <f>IF(F68="bye","",INDEX(spisak!$C$4:$C$260,MATCH(F68,spisak!$B$4:$B$494,0)))</f>
        <v>Napad</v>
      </c>
      <c r="H68" s="386" t="str">
        <f>grupe!D12</f>
        <v>Vasić Neda</v>
      </c>
      <c r="I68" s="386" t="str">
        <f>IF(H68="bye","",INDEX(spisak!$C$4:$C$260,MATCH(H68,spisak!$B$4:$B$494,0)))</f>
        <v>Stoni</v>
      </c>
      <c r="J68" s="446"/>
      <c r="K68" s="446"/>
      <c r="L68" s="387"/>
      <c r="M68" s="387"/>
      <c r="N68" s="387"/>
      <c r="O68" s="387"/>
      <c r="P68" s="387"/>
      <c r="Q68" s="387"/>
      <c r="R68" s="387"/>
      <c r="S68" s="381" t="str">
        <f t="shared" si="2"/>
        <v/>
      </c>
    </row>
    <row r="69" spans="1:19" ht="12" customHeight="1">
      <c r="A69" s="416">
        <v>68</v>
      </c>
      <c r="B69" s="384" t="s">
        <v>86</v>
      </c>
      <c r="C69" s="385">
        <v>1</v>
      </c>
      <c r="D69" s="417"/>
      <c r="E69" s="417"/>
      <c r="F69" s="386" t="str">
        <f>grupe!C13</f>
        <v>Lazarević Iva</v>
      </c>
      <c r="G69" s="386" t="str">
        <f>IF(F69="bye","",INDEX(spisak!$C$4:$C$260,MATCH(F69,spisak!$B$4:$B$494,0)))</f>
        <v>Radnički-Pirot</v>
      </c>
      <c r="H69" s="386" t="str">
        <f>grupe!D13</f>
        <v>Kocić Marta</v>
      </c>
      <c r="I69" s="386" t="str">
        <f>IF(H69="bye","",INDEX(spisak!$C$4:$C$260,MATCH(H69,spisak!$B$4:$B$494,0)))</f>
        <v>Stoni</v>
      </c>
      <c r="J69" s="446"/>
      <c r="K69" s="446"/>
      <c r="L69" s="387"/>
      <c r="M69" s="387"/>
      <c r="N69" s="387"/>
      <c r="O69" s="387"/>
      <c r="P69" s="387"/>
      <c r="Q69" s="387"/>
      <c r="R69" s="387"/>
      <c r="S69" s="381" t="str">
        <f t="shared" si="2"/>
        <v/>
      </c>
    </row>
    <row r="70" spans="1:19" ht="12" customHeight="1">
      <c r="A70" s="416">
        <v>69</v>
      </c>
      <c r="B70" s="384" t="s">
        <v>86</v>
      </c>
      <c r="C70" s="385">
        <v>2</v>
      </c>
      <c r="D70" s="417"/>
      <c r="E70" s="417"/>
      <c r="F70" s="386">
        <f>grupe!C26</f>
        <v>0</v>
      </c>
      <c r="G70" s="386" t="e">
        <f>IF(F70="bye","",INDEX(spisak!$C$4:$C$260,MATCH(F70,spisak!$B$4:$B$494,0)))</f>
        <v>#N/A</v>
      </c>
      <c r="H70" s="386">
        <f>grupe!D26</f>
        <v>0</v>
      </c>
      <c r="I70" s="386" t="e">
        <f>IF(H70="bye","",INDEX(spisak!$C$4:$C$260,MATCH(H70,spisak!$B$4:$B$494,0)))</f>
        <v>#N/A</v>
      </c>
      <c r="J70" s="446"/>
      <c r="K70" s="446"/>
      <c r="L70" s="387"/>
      <c r="M70" s="387"/>
      <c r="N70" s="387"/>
      <c r="O70" s="387"/>
      <c r="P70" s="387"/>
      <c r="Q70" s="387"/>
      <c r="R70" s="387"/>
      <c r="S70" s="381" t="str">
        <f t="shared" si="2"/>
        <v/>
      </c>
    </row>
    <row r="71" spans="1:19" ht="12" customHeight="1">
      <c r="A71" s="416">
        <v>70</v>
      </c>
      <c r="B71" s="384" t="s">
        <v>86</v>
      </c>
      <c r="C71" s="385">
        <v>2</v>
      </c>
      <c r="D71" s="417"/>
      <c r="E71" s="417"/>
      <c r="F71" s="386">
        <f>grupe!C27</f>
        <v>0</v>
      </c>
      <c r="G71" s="386" t="e">
        <f>IF(F71="bye","",INDEX(spisak!$C$4:$C$260,MATCH(F71,spisak!$B$4:$B$494,0)))</f>
        <v>#N/A</v>
      </c>
      <c r="H71" s="386">
        <f>grupe!D27</f>
        <v>0</v>
      </c>
      <c r="I71" s="386" t="e">
        <f>IF(H71="bye","",INDEX(spisak!$C$4:$C$260,MATCH(H71,spisak!$B$4:$B$494,0)))</f>
        <v>#N/A</v>
      </c>
      <c r="J71" s="446"/>
      <c r="K71" s="446"/>
      <c r="L71" s="387"/>
      <c r="M71" s="387"/>
      <c r="N71" s="387"/>
      <c r="O71" s="387"/>
      <c r="P71" s="387"/>
      <c r="Q71" s="387"/>
      <c r="R71" s="387"/>
      <c r="S71" s="381" t="str">
        <f t="shared" si="2"/>
        <v/>
      </c>
    </row>
    <row r="72" spans="1:19" ht="12" customHeight="1">
      <c r="A72" s="416">
        <v>71</v>
      </c>
      <c r="B72" s="384" t="s">
        <v>86</v>
      </c>
      <c r="C72" s="385">
        <v>3</v>
      </c>
      <c r="D72" s="417"/>
      <c r="E72" s="417"/>
      <c r="F72" s="386">
        <f>grupe!C40</f>
        <v>0</v>
      </c>
      <c r="G72" s="386" t="e">
        <f>IF(F72="bye","",INDEX(spisak!$C$4:$C$260,MATCH(F72,spisak!$B$4:$B$494,0)))</f>
        <v>#N/A</v>
      </c>
      <c r="H72" s="386">
        <f>grupe!D40</f>
        <v>0</v>
      </c>
      <c r="I72" s="386" t="e">
        <f>IF(H72="bye","",INDEX(spisak!$C$4:$C$260,MATCH(H72,spisak!$B$4:$B$494,0)))</f>
        <v>#N/A</v>
      </c>
      <c r="J72" s="446"/>
      <c r="K72" s="446"/>
      <c r="L72" s="387"/>
      <c r="M72" s="387"/>
      <c r="N72" s="387"/>
      <c r="O72" s="387"/>
      <c r="P72" s="387"/>
      <c r="Q72" s="387"/>
      <c r="R72" s="387"/>
      <c r="S72" s="381" t="str">
        <f t="shared" si="2"/>
        <v/>
      </c>
    </row>
    <row r="73" spans="1:19" ht="12" customHeight="1">
      <c r="A73" s="416">
        <v>72</v>
      </c>
      <c r="B73" s="384" t="s">
        <v>86</v>
      </c>
      <c r="C73" s="385">
        <v>3</v>
      </c>
      <c r="D73" s="417"/>
      <c r="E73" s="417"/>
      <c r="F73" s="386">
        <f>grupe!C41</f>
        <v>0</v>
      </c>
      <c r="G73" s="386" t="e">
        <f>IF(F73="bye","",INDEX(spisak!$C$4:$C$260,MATCH(F73,spisak!$B$4:$B$494,0)))</f>
        <v>#N/A</v>
      </c>
      <c r="H73" s="386">
        <f>grupe!D41</f>
        <v>0</v>
      </c>
      <c r="I73" s="386" t="e">
        <f>IF(H73="bye","",INDEX(spisak!$C$4:$C$260,MATCH(H73,spisak!$B$4:$B$494,0)))</f>
        <v>#N/A</v>
      </c>
      <c r="J73" s="446"/>
      <c r="K73" s="446"/>
      <c r="L73" s="387"/>
      <c r="M73" s="387"/>
      <c r="N73" s="387"/>
      <c r="O73" s="387"/>
      <c r="P73" s="387"/>
      <c r="Q73" s="387"/>
      <c r="R73" s="387"/>
      <c r="S73" s="381" t="str">
        <f t="shared" si="2"/>
        <v/>
      </c>
    </row>
    <row r="74" spans="1:19" ht="12" customHeight="1">
      <c r="A74" s="416">
        <v>73</v>
      </c>
      <c r="B74" s="384" t="s">
        <v>86</v>
      </c>
      <c r="C74" s="384">
        <v>4</v>
      </c>
      <c r="D74" s="417"/>
      <c r="E74" s="417"/>
      <c r="F74" s="386">
        <f>grupe!C54</f>
        <v>0</v>
      </c>
      <c r="G74" s="386" t="e">
        <f>IF(F74="bye","",INDEX(spisak!$C$4:$C$260,MATCH(F74,spisak!$B$4:$B$494,0)))</f>
        <v>#N/A</v>
      </c>
      <c r="H74" s="386">
        <f>grupe!D54</f>
        <v>0</v>
      </c>
      <c r="I74" s="386" t="e">
        <f>IF(H74="bye","",INDEX(spisak!$C$4:$C$260,MATCH(H74,spisak!$B$4:$B$494,0)))</f>
        <v>#N/A</v>
      </c>
      <c r="J74" s="446"/>
      <c r="K74" s="446"/>
      <c r="L74" s="387"/>
      <c r="M74" s="387"/>
      <c r="N74" s="387"/>
      <c r="O74" s="387"/>
      <c r="P74" s="387"/>
      <c r="Q74" s="387"/>
      <c r="R74" s="387"/>
      <c r="S74" s="381" t="str">
        <f t="shared" si="2"/>
        <v/>
      </c>
    </row>
    <row r="75" spans="1:19" ht="12" customHeight="1">
      <c r="A75" s="416">
        <v>74</v>
      </c>
      <c r="B75" s="384" t="s">
        <v>86</v>
      </c>
      <c r="C75" s="385">
        <v>4</v>
      </c>
      <c r="D75" s="417"/>
      <c r="E75" s="417"/>
      <c r="F75" s="386">
        <f>grupe!C55</f>
        <v>0</v>
      </c>
      <c r="G75" s="386" t="e">
        <f>IF(F75="bye","",INDEX(spisak!$C$4:$C$260,MATCH(F75,spisak!$B$4:$B$494,0)))</f>
        <v>#N/A</v>
      </c>
      <c r="H75" s="386">
        <f>grupe!D55</f>
        <v>0</v>
      </c>
      <c r="I75" s="386" t="e">
        <f>IF(H75="bye","",INDEX(spisak!$C$4:$C$260,MATCH(H75,spisak!$B$4:$B$494,0)))</f>
        <v>#N/A</v>
      </c>
      <c r="J75" s="446"/>
      <c r="K75" s="446"/>
      <c r="L75" s="387"/>
      <c r="M75" s="387"/>
      <c r="N75" s="387"/>
      <c r="O75" s="387"/>
      <c r="P75" s="387"/>
      <c r="Q75" s="387"/>
      <c r="R75" s="387"/>
      <c r="S75" s="381" t="str">
        <f t="shared" si="2"/>
        <v/>
      </c>
    </row>
    <row r="76" spans="1:19" ht="12" customHeight="1">
      <c r="A76" s="416">
        <v>75</v>
      </c>
      <c r="B76" s="384" t="s">
        <v>86</v>
      </c>
      <c r="C76" s="385">
        <v>5</v>
      </c>
      <c r="D76" s="417"/>
      <c r="E76" s="417"/>
      <c r="F76" s="386">
        <f>grupe!C68</f>
        <v>0</v>
      </c>
      <c r="G76" s="386" t="e">
        <f>IF(F76="bye","",INDEX(spisak!$C$4:$C$260,MATCH(F76,spisak!$B$4:$B$494,0)))</f>
        <v>#N/A</v>
      </c>
      <c r="H76" s="386">
        <f>grupe!D68</f>
        <v>0</v>
      </c>
      <c r="I76" s="386" t="e">
        <f>IF(H76="bye","",INDEX(spisak!$C$4:$C$260,MATCH(H76,spisak!$B$4:$B$494,0)))</f>
        <v>#N/A</v>
      </c>
      <c r="J76" s="446"/>
      <c r="K76" s="446"/>
      <c r="L76" s="387"/>
      <c r="M76" s="387"/>
      <c r="N76" s="387"/>
      <c r="O76" s="387"/>
      <c r="P76" s="387"/>
      <c r="Q76" s="387"/>
      <c r="R76" s="387"/>
      <c r="S76" s="381" t="str">
        <f t="shared" si="2"/>
        <v/>
      </c>
    </row>
    <row r="77" spans="1:19" ht="12" customHeight="1">
      <c r="A77" s="416">
        <v>76</v>
      </c>
      <c r="B77" s="384" t="s">
        <v>86</v>
      </c>
      <c r="C77" s="385">
        <v>5</v>
      </c>
      <c r="D77" s="417"/>
      <c r="E77" s="417"/>
      <c r="F77" s="386">
        <f>grupe!C69</f>
        <v>0</v>
      </c>
      <c r="G77" s="386" t="e">
        <f>IF(F77="bye","",INDEX(spisak!$C$4:$C$260,MATCH(F77,spisak!$B$4:$B$494,0)))</f>
        <v>#N/A</v>
      </c>
      <c r="H77" s="386">
        <f>grupe!D69</f>
        <v>0</v>
      </c>
      <c r="I77" s="386" t="e">
        <f>IF(H77="bye","",INDEX(spisak!$C$4:$C$260,MATCH(H77,spisak!$B$4:$B$494,0)))</f>
        <v>#N/A</v>
      </c>
      <c r="J77" s="446"/>
      <c r="K77" s="446"/>
      <c r="L77" s="387"/>
      <c r="M77" s="387"/>
      <c r="N77" s="387"/>
      <c r="O77" s="387"/>
      <c r="P77" s="387"/>
      <c r="Q77" s="387"/>
      <c r="R77" s="387"/>
      <c r="S77" s="381" t="str">
        <f t="shared" si="2"/>
        <v/>
      </c>
    </row>
    <row r="78" spans="1:19" ht="12" customHeight="1">
      <c r="A78" s="416">
        <v>77</v>
      </c>
      <c r="B78" s="384" t="s">
        <v>86</v>
      </c>
      <c r="C78" s="385">
        <v>6</v>
      </c>
      <c r="D78" s="417"/>
      <c r="E78" s="417"/>
      <c r="F78" s="386">
        <f>grupe!C82</f>
        <v>0</v>
      </c>
      <c r="G78" s="386" t="e">
        <f>IF(F78="bye","",INDEX(spisak!$C$4:$C$260,MATCH(F78,spisak!$B$4:$B$494,0)))</f>
        <v>#N/A</v>
      </c>
      <c r="H78" s="386">
        <f>grupe!D82</f>
        <v>0</v>
      </c>
      <c r="I78" s="386" t="e">
        <f>IF(H78="bye","",INDEX(spisak!$C$4:$C$260,MATCH(H78,spisak!$B$4:$B$494,0)))</f>
        <v>#N/A</v>
      </c>
      <c r="J78" s="446"/>
      <c r="K78" s="446"/>
      <c r="L78" s="387"/>
      <c r="M78" s="387"/>
      <c r="N78" s="387"/>
      <c r="O78" s="387"/>
      <c r="P78" s="387"/>
      <c r="Q78" s="387"/>
      <c r="R78" s="387"/>
      <c r="S78" s="381" t="str">
        <f t="shared" si="2"/>
        <v/>
      </c>
    </row>
    <row r="79" spans="1:19" ht="12" customHeight="1">
      <c r="A79" s="416">
        <v>78</v>
      </c>
      <c r="B79" s="384" t="s">
        <v>86</v>
      </c>
      <c r="C79" s="385">
        <v>6</v>
      </c>
      <c r="D79" s="417"/>
      <c r="E79" s="417"/>
      <c r="F79" s="386">
        <f>grupe!C83</f>
        <v>0</v>
      </c>
      <c r="G79" s="386" t="e">
        <f>IF(F79="bye","",INDEX(spisak!$C$4:$C$260,MATCH(F79,spisak!$B$4:$B$494,0)))</f>
        <v>#N/A</v>
      </c>
      <c r="H79" s="386">
        <f>grupe!D83</f>
        <v>0</v>
      </c>
      <c r="I79" s="386" t="e">
        <f>IF(H79="bye","",INDEX(spisak!$C$4:$C$260,MATCH(H79,spisak!$B$4:$B$494,0)))</f>
        <v>#N/A</v>
      </c>
      <c r="J79" s="446"/>
      <c r="K79" s="446"/>
      <c r="L79" s="387"/>
      <c r="M79" s="387"/>
      <c r="N79" s="387"/>
      <c r="O79" s="387"/>
      <c r="P79" s="387"/>
      <c r="Q79" s="387"/>
      <c r="R79" s="387"/>
      <c r="S79" s="381" t="str">
        <f t="shared" si="2"/>
        <v/>
      </c>
    </row>
    <row r="80" spans="1:19" ht="12" customHeight="1">
      <c r="A80" s="416">
        <v>79</v>
      </c>
      <c r="B80" s="384" t="s">
        <v>86</v>
      </c>
      <c r="C80" s="384">
        <v>7</v>
      </c>
      <c r="D80" s="417"/>
      <c r="E80" s="417"/>
      <c r="F80" s="386">
        <f>grupe!C96</f>
        <v>0</v>
      </c>
      <c r="G80" s="386" t="e">
        <f>IF(F80="bye","",INDEX(spisak!$C$4:$C$260,MATCH(F80,spisak!$B$4:$B$494,0)))</f>
        <v>#N/A</v>
      </c>
      <c r="H80" s="386">
        <f>grupe!D96</f>
        <v>0</v>
      </c>
      <c r="I80" s="386" t="e">
        <f>IF(H80="bye","",INDEX(spisak!$C$4:$C$260,MATCH(H80,spisak!$B$4:$B$494,0)))</f>
        <v>#N/A</v>
      </c>
      <c r="J80" s="446"/>
      <c r="K80" s="446"/>
      <c r="L80" s="387"/>
      <c r="M80" s="387"/>
      <c r="N80" s="387"/>
      <c r="O80" s="387"/>
      <c r="P80" s="387"/>
      <c r="Q80" s="387"/>
      <c r="R80" s="387"/>
      <c r="S80" s="381" t="str">
        <f t="shared" si="2"/>
        <v/>
      </c>
    </row>
    <row r="81" spans="1:19" ht="12" customHeight="1">
      <c r="A81" s="416">
        <v>80</v>
      </c>
      <c r="B81" s="384" t="s">
        <v>86</v>
      </c>
      <c r="C81" s="385">
        <v>7</v>
      </c>
      <c r="D81" s="417"/>
      <c r="E81" s="417"/>
      <c r="F81" s="386">
        <f>grupe!C97</f>
        <v>0</v>
      </c>
      <c r="G81" s="386" t="e">
        <f>IF(F81="bye","",INDEX(spisak!$C$4:$C$260,MATCH(F81,spisak!$B$4:$B$494,0)))</f>
        <v>#N/A</v>
      </c>
      <c r="H81" s="386">
        <f>grupe!D97</f>
        <v>0</v>
      </c>
      <c r="I81" s="386" t="e">
        <f>IF(H81="bye","",INDEX(spisak!$C$4:$C$260,MATCH(H81,spisak!$B$4:$B$494,0)))</f>
        <v>#N/A</v>
      </c>
      <c r="J81" s="446"/>
      <c r="K81" s="446"/>
      <c r="L81" s="387"/>
      <c r="M81" s="387"/>
      <c r="N81" s="387"/>
      <c r="O81" s="387"/>
      <c r="P81" s="387"/>
      <c r="Q81" s="387"/>
      <c r="R81" s="387"/>
      <c r="S81" s="381" t="str">
        <f t="shared" si="2"/>
        <v/>
      </c>
    </row>
    <row r="82" spans="1:19" ht="12" customHeight="1">
      <c r="A82" s="416">
        <v>81</v>
      </c>
      <c r="B82" s="384" t="s">
        <v>86</v>
      </c>
      <c r="C82" s="385">
        <v>8</v>
      </c>
      <c r="D82" s="417"/>
      <c r="E82" s="417"/>
      <c r="F82" s="386">
        <f>grupe!C110</f>
        <v>0</v>
      </c>
      <c r="G82" s="386" t="e">
        <f>IF(F82="bye","",INDEX(spisak!$C$4:$C$260,MATCH(F82,spisak!$B$4:$B$494,0)))</f>
        <v>#N/A</v>
      </c>
      <c r="H82" s="386">
        <f>grupe!D110</f>
        <v>0</v>
      </c>
      <c r="I82" s="386" t="e">
        <f>IF(H82="bye","",INDEX(spisak!$C$4:$C$260,MATCH(H82,spisak!$B$4:$B$494,0)))</f>
        <v>#N/A</v>
      </c>
      <c r="J82" s="446"/>
      <c r="K82" s="446"/>
      <c r="L82" s="387"/>
      <c r="M82" s="387"/>
      <c r="N82" s="387"/>
      <c r="O82" s="387"/>
      <c r="P82" s="387"/>
      <c r="Q82" s="387"/>
      <c r="R82" s="387"/>
      <c r="S82" s="381" t="str">
        <f t="shared" si="2"/>
        <v/>
      </c>
    </row>
    <row r="83" spans="1:19" ht="12" customHeight="1">
      <c r="A83" s="416">
        <v>82</v>
      </c>
      <c r="B83" s="384" t="s">
        <v>86</v>
      </c>
      <c r="C83" s="385">
        <v>8</v>
      </c>
      <c r="D83" s="417"/>
      <c r="E83" s="417"/>
      <c r="F83" s="386">
        <f>grupe!C111</f>
        <v>0</v>
      </c>
      <c r="G83" s="386" t="e">
        <f>IF(F83="bye","",INDEX(spisak!$C$4:$C$260,MATCH(F83,spisak!$B$4:$B$494,0)))</f>
        <v>#N/A</v>
      </c>
      <c r="H83" s="386">
        <f>grupe!D111</f>
        <v>0</v>
      </c>
      <c r="I83" s="386" t="e">
        <f>IF(H83="bye","",INDEX(spisak!$C$4:$C$260,MATCH(H83,spisak!$B$4:$B$494,0)))</f>
        <v>#N/A</v>
      </c>
      <c r="J83" s="446"/>
      <c r="K83" s="446"/>
      <c r="L83" s="387"/>
      <c r="M83" s="387"/>
      <c r="N83" s="387"/>
      <c r="O83" s="387"/>
      <c r="P83" s="387"/>
      <c r="Q83" s="387"/>
      <c r="R83" s="387"/>
      <c r="S83" s="381" t="str">
        <f t="shared" si="2"/>
        <v/>
      </c>
    </row>
    <row r="84" spans="1:19" ht="12" customHeight="1">
      <c r="A84" s="416">
        <v>83</v>
      </c>
      <c r="B84" s="384" t="s">
        <v>86</v>
      </c>
      <c r="C84" s="385">
        <v>9</v>
      </c>
      <c r="D84" s="417"/>
      <c r="E84" s="417"/>
      <c r="F84" s="386">
        <f>grupe!C124</f>
        <v>0</v>
      </c>
      <c r="G84" s="386" t="s">
        <v>199</v>
      </c>
      <c r="H84" s="386">
        <f>grupe!D124</f>
        <v>0</v>
      </c>
      <c r="I84" s="386" t="e">
        <f>IF(H84="bye","",INDEX(spisak!$C$4:$C$260,MATCH(H84,spisak!$B$4:$B$494,0)))</f>
        <v>#N/A</v>
      </c>
      <c r="J84" s="446"/>
      <c r="K84" s="446"/>
      <c r="L84" s="387"/>
      <c r="M84" s="387"/>
      <c r="N84" s="387"/>
      <c r="O84" s="387"/>
      <c r="P84" s="387"/>
      <c r="Q84" s="387"/>
      <c r="R84" s="387"/>
      <c r="S84" s="381" t="str">
        <f t="shared" si="2"/>
        <v/>
      </c>
    </row>
    <row r="85" spans="1:19" ht="12" customHeight="1">
      <c r="A85" s="416">
        <v>84</v>
      </c>
      <c r="B85" s="384" t="s">
        <v>86</v>
      </c>
      <c r="C85" s="385">
        <v>9</v>
      </c>
      <c r="D85" s="417"/>
      <c r="E85" s="417"/>
      <c r="F85" s="386">
        <f>grupe!C125</f>
        <v>0</v>
      </c>
      <c r="G85" s="386" t="e">
        <f>IF(F85="bye","",INDEX(spisak!$C$4:$C$260,MATCH(F85,spisak!$B$4:$B$494,0)))</f>
        <v>#N/A</v>
      </c>
      <c r="H85" s="386">
        <f>grupe!D125</f>
        <v>0</v>
      </c>
      <c r="I85" s="386" t="e">
        <f>IF(H85="bye","",INDEX(spisak!$C$4:$C$260,MATCH(H85,spisak!$B$4:$B$494,0)))</f>
        <v>#N/A</v>
      </c>
      <c r="J85" s="446"/>
      <c r="K85" s="446"/>
      <c r="L85" s="387"/>
      <c r="M85" s="387"/>
      <c r="N85" s="387"/>
      <c r="O85" s="387"/>
      <c r="P85" s="387"/>
      <c r="Q85" s="387"/>
      <c r="R85" s="387"/>
      <c r="S85" s="381" t="str">
        <f t="shared" si="2"/>
        <v/>
      </c>
    </row>
    <row r="86" spans="1:19" ht="12" customHeight="1">
      <c r="A86" s="416">
        <v>85</v>
      </c>
      <c r="B86" s="384" t="s">
        <v>86</v>
      </c>
      <c r="C86" s="384">
        <v>10</v>
      </c>
      <c r="D86" s="417"/>
      <c r="E86" s="417"/>
      <c r="F86" s="386" t="str">
        <f>grupe!C138</f>
        <v xml:space="preserve"> </v>
      </c>
      <c r="G86" s="386" t="e">
        <f>IF(F86="bye","",INDEX(spisak!$C$4:$C$260,MATCH(F86,spisak!$B$4:$B$494,0)))</f>
        <v>#N/A</v>
      </c>
      <c r="H86" s="386" t="str">
        <f>grupe!D138</f>
        <v xml:space="preserve"> </v>
      </c>
      <c r="I86" s="386" t="e">
        <f>IF(H86="bye","",INDEX(spisak!$C$4:$C$260,MATCH(H86,spisak!$B$4:$B$494,0)))</f>
        <v>#N/A</v>
      </c>
      <c r="J86" s="446"/>
      <c r="K86" s="446"/>
      <c r="L86" s="387"/>
      <c r="M86" s="387"/>
      <c r="N86" s="387"/>
      <c r="O86" s="387"/>
      <c r="P86" s="387"/>
      <c r="Q86" s="387"/>
      <c r="R86" s="387"/>
      <c r="S86" s="381" t="str">
        <f t="shared" si="2"/>
        <v/>
      </c>
    </row>
    <row r="87" spans="1:19" ht="12" customHeight="1">
      <c r="A87" s="416">
        <v>86</v>
      </c>
      <c r="B87" s="384" t="s">
        <v>86</v>
      </c>
      <c r="C87" s="385">
        <v>10</v>
      </c>
      <c r="D87" s="417"/>
      <c r="E87" s="417"/>
      <c r="F87" s="386" t="str">
        <f>grupe!C139</f>
        <v xml:space="preserve"> </v>
      </c>
      <c r="G87" s="386" t="e">
        <f>IF(F87="bye","",INDEX(spisak!$C$4:$C$260,MATCH(F87,spisak!$B$4:$B$494,0)))</f>
        <v>#N/A</v>
      </c>
      <c r="H87" s="386" t="str">
        <f>grupe!D139</f>
        <v xml:space="preserve"> </v>
      </c>
      <c r="I87" s="386" t="e">
        <f>IF(H87="bye","",INDEX(spisak!$C$4:$C$260,MATCH(H87,spisak!$B$4:$B$494,0)))</f>
        <v>#N/A</v>
      </c>
      <c r="J87" s="446"/>
      <c r="K87" s="446"/>
      <c r="L87" s="387"/>
      <c r="M87" s="387"/>
      <c r="N87" s="387"/>
      <c r="O87" s="387"/>
      <c r="P87" s="387"/>
      <c r="Q87" s="387"/>
      <c r="R87" s="387"/>
      <c r="S87" s="381" t="str">
        <f t="shared" si="2"/>
        <v/>
      </c>
    </row>
    <row r="88" spans="1:19" ht="12" customHeight="1">
      <c r="A88" s="416">
        <v>87</v>
      </c>
      <c r="B88" s="384" t="s">
        <v>86</v>
      </c>
      <c r="C88" s="385">
        <v>11</v>
      </c>
      <c r="D88" s="417"/>
      <c r="E88" s="417"/>
      <c r="F88" s="386" t="str">
        <f>grupe!C152</f>
        <v xml:space="preserve"> </v>
      </c>
      <c r="G88" s="386" t="e">
        <f>IF(F88="bye","",INDEX(spisak!$C$4:$C$260,MATCH(F88,spisak!$B$4:$B$494,0)))</f>
        <v>#N/A</v>
      </c>
      <c r="H88" s="386" t="str">
        <f>grupe!D152</f>
        <v xml:space="preserve"> </v>
      </c>
      <c r="I88" s="386" t="e">
        <f>IF(H88="bye","",INDEX(spisak!$C$4:$C$260,MATCH(H88,spisak!$B$4:$B$494,0)))</f>
        <v>#N/A</v>
      </c>
      <c r="J88" s="446"/>
      <c r="K88" s="446"/>
      <c r="L88" s="387"/>
      <c r="M88" s="387"/>
      <c r="N88" s="387"/>
      <c r="O88" s="387"/>
      <c r="P88" s="387"/>
      <c r="Q88" s="387"/>
      <c r="R88" s="387"/>
      <c r="S88" s="381" t="str">
        <f t="shared" si="2"/>
        <v/>
      </c>
    </row>
    <row r="89" spans="1:19" ht="12" customHeight="1">
      <c r="A89" s="416">
        <v>88</v>
      </c>
      <c r="B89" s="384" t="s">
        <v>86</v>
      </c>
      <c r="C89" s="385">
        <v>11</v>
      </c>
      <c r="D89" s="417"/>
      <c r="E89" s="417"/>
      <c r="F89" s="386" t="str">
        <f>grupe!C153</f>
        <v xml:space="preserve"> </v>
      </c>
      <c r="G89" s="386" t="e">
        <f>IF(F89="bye","",INDEX(spisak!$C$4:$C$260,MATCH(F89,spisak!$B$4:$B$494,0)))</f>
        <v>#N/A</v>
      </c>
      <c r="H89" s="386" t="str">
        <f>grupe!D153</f>
        <v xml:space="preserve"> </v>
      </c>
      <c r="I89" s="386" t="e">
        <f>IF(H89="bye","",INDEX(spisak!$C$4:$C$260,MATCH(H89,spisak!$B$4:$B$494,0)))</f>
        <v>#N/A</v>
      </c>
      <c r="J89" s="446"/>
      <c r="K89" s="446"/>
      <c r="L89" s="387"/>
      <c r="M89" s="387"/>
      <c r="N89" s="387"/>
      <c r="O89" s="387"/>
      <c r="P89" s="387"/>
      <c r="Q89" s="387"/>
      <c r="R89" s="387"/>
      <c r="S89" s="381" t="str">
        <f t="shared" si="2"/>
        <v/>
      </c>
    </row>
    <row r="90" spans="1:19" ht="12" customHeight="1">
      <c r="A90" s="416">
        <v>89</v>
      </c>
      <c r="B90" s="384" t="s">
        <v>86</v>
      </c>
      <c r="C90" s="385">
        <v>12</v>
      </c>
      <c r="D90" s="417"/>
      <c r="E90" s="417"/>
      <c r="F90" s="386" t="str">
        <f>grupe!C166</f>
        <v xml:space="preserve"> </v>
      </c>
      <c r="G90" s="386" t="e">
        <f>IF(F90="bye","",INDEX(spisak!$C$4:$C$260,MATCH(F90,spisak!$B$4:$B$494,0)))</f>
        <v>#N/A</v>
      </c>
      <c r="H90" s="386" t="str">
        <f>grupe!D166</f>
        <v xml:space="preserve"> </v>
      </c>
      <c r="I90" s="386" t="e">
        <f>IF(H90="bye","",INDEX(spisak!$C$4:$C$260,MATCH(H90,spisak!$B$4:$B$494,0)))</f>
        <v>#N/A</v>
      </c>
      <c r="J90" s="446"/>
      <c r="K90" s="446"/>
      <c r="L90" s="387"/>
      <c r="M90" s="387"/>
      <c r="N90" s="387"/>
      <c r="O90" s="387"/>
      <c r="P90" s="387"/>
      <c r="Q90" s="387"/>
      <c r="R90" s="387"/>
      <c r="S90" s="381" t="str">
        <f t="shared" si="2"/>
        <v/>
      </c>
    </row>
    <row r="91" spans="1:19" ht="12" customHeight="1">
      <c r="A91" s="416">
        <v>90</v>
      </c>
      <c r="B91" s="384" t="s">
        <v>86</v>
      </c>
      <c r="C91" s="385">
        <v>12</v>
      </c>
      <c r="D91" s="417"/>
      <c r="E91" s="417"/>
      <c r="F91" s="386" t="str">
        <f>grupe!C167</f>
        <v xml:space="preserve"> </v>
      </c>
      <c r="G91" s="386" t="e">
        <f>IF(F91="bye","",INDEX(spisak!$C$4:$C$260,MATCH(F91,spisak!$B$4:$B$494,0)))</f>
        <v>#N/A</v>
      </c>
      <c r="H91" s="386" t="str">
        <f>grupe!D167</f>
        <v xml:space="preserve"> </v>
      </c>
      <c r="I91" s="386" t="e">
        <f>IF(H91="bye","",INDEX(spisak!$C$4:$C$260,MATCH(H91,spisak!$B$4:$B$494,0)))</f>
        <v>#N/A</v>
      </c>
      <c r="J91" s="446"/>
      <c r="K91" s="446"/>
      <c r="L91" s="387"/>
      <c r="M91" s="387"/>
      <c r="N91" s="387"/>
      <c r="O91" s="387"/>
      <c r="P91" s="387"/>
      <c r="Q91" s="387"/>
      <c r="R91" s="387"/>
      <c r="S91" s="381" t="str">
        <f t="shared" si="2"/>
        <v/>
      </c>
    </row>
    <row r="92" spans="1:19" ht="12" customHeight="1">
      <c r="A92" s="416">
        <v>91</v>
      </c>
      <c r="B92" s="384" t="s">
        <v>86</v>
      </c>
      <c r="C92" s="384">
        <v>13</v>
      </c>
      <c r="D92" s="417"/>
      <c r="E92" s="417"/>
      <c r="F92" s="386" t="str">
        <f>grupe!C180</f>
        <v>bye</v>
      </c>
      <c r="G92" s="386" t="str">
        <f>IF(F92="bye","",INDEX(spisak!$C$4:$C$260,MATCH(F92,spisak!$B$4:$B$494,0)))</f>
        <v/>
      </c>
      <c r="H92" s="386" t="str">
        <f>grupe!D180</f>
        <v>bye</v>
      </c>
      <c r="I92" s="386" t="str">
        <f>IF(H92="bye","",INDEX(spisak!$C$4:$C$260,MATCH(H92,spisak!$B$4:$B$494,0)))</f>
        <v/>
      </c>
      <c r="J92" s="446"/>
      <c r="K92" s="446"/>
      <c r="L92" s="387"/>
      <c r="M92" s="387"/>
      <c r="N92" s="387"/>
      <c r="O92" s="387"/>
      <c r="P92" s="387"/>
      <c r="Q92" s="387"/>
      <c r="R92" s="387"/>
      <c r="S92" s="381" t="str">
        <f t="shared" si="2"/>
        <v/>
      </c>
    </row>
    <row r="93" spans="1:19" ht="12" customHeight="1">
      <c r="A93" s="416">
        <v>92</v>
      </c>
      <c r="B93" s="384" t="s">
        <v>86</v>
      </c>
      <c r="C93" s="385">
        <v>13</v>
      </c>
      <c r="D93" s="417"/>
      <c r="E93" s="417"/>
      <c r="F93" s="386" t="str">
        <f>grupe!C181</f>
        <v>bye</v>
      </c>
      <c r="G93" s="386" t="str">
        <f>IF(F93="bye","",INDEX(spisak!$C$4:$C$260,MATCH(F93,spisak!$B$4:$B$494,0)))</f>
        <v/>
      </c>
      <c r="H93" s="386" t="str">
        <f>grupe!D181</f>
        <v>bye</v>
      </c>
      <c r="I93" s="386" t="str">
        <f>IF(H93="bye","",INDEX(spisak!$C$4:$C$260,MATCH(H93,spisak!$B$4:$B$494,0)))</f>
        <v/>
      </c>
      <c r="J93" s="446"/>
      <c r="K93" s="446"/>
      <c r="L93" s="387"/>
      <c r="M93" s="387"/>
      <c r="N93" s="387"/>
      <c r="O93" s="387"/>
      <c r="P93" s="387"/>
      <c r="Q93" s="387"/>
      <c r="R93" s="387"/>
      <c r="S93" s="381" t="str">
        <f t="shared" si="2"/>
        <v/>
      </c>
    </row>
    <row r="94" spans="1:19" ht="12" customHeight="1">
      <c r="A94" s="416">
        <v>93</v>
      </c>
      <c r="B94" s="384" t="s">
        <v>86</v>
      </c>
      <c r="C94" s="385">
        <v>14</v>
      </c>
      <c r="D94" s="417"/>
      <c r="E94" s="417"/>
      <c r="F94" s="386" t="str">
        <f>grupe!C194</f>
        <v>bye</v>
      </c>
      <c r="G94" s="386" t="str">
        <f>IF(F94="bye","",INDEX(spisak!$C$4:$C$260,MATCH(F94,spisak!$B$4:$B$494,0)))</f>
        <v/>
      </c>
      <c r="H94" s="386" t="str">
        <f>grupe!D194</f>
        <v>bye</v>
      </c>
      <c r="I94" s="386" t="str">
        <f>IF(H94="bye","",INDEX(spisak!$C$4:$C$260,MATCH(H94,spisak!$B$4:$B$494,0)))</f>
        <v/>
      </c>
      <c r="J94" s="446"/>
      <c r="K94" s="446"/>
      <c r="L94" s="387"/>
      <c r="M94" s="387"/>
      <c r="N94" s="387"/>
      <c r="O94" s="387"/>
      <c r="P94" s="387"/>
      <c r="Q94" s="387"/>
      <c r="R94" s="387"/>
      <c r="S94" s="381" t="str">
        <f t="shared" si="2"/>
        <v/>
      </c>
    </row>
    <row r="95" spans="1:19" ht="12" customHeight="1">
      <c r="A95" s="416">
        <v>94</v>
      </c>
      <c r="B95" s="384" t="s">
        <v>86</v>
      </c>
      <c r="C95" s="385">
        <v>14</v>
      </c>
      <c r="D95" s="417"/>
      <c r="E95" s="417"/>
      <c r="F95" s="386" t="str">
        <f>grupe!C195</f>
        <v>bye</v>
      </c>
      <c r="G95" s="386" t="str">
        <f>IF(F95="bye","",INDEX(spisak!$C$4:$C$260,MATCH(F95,spisak!$B$4:$B$494,0)))</f>
        <v/>
      </c>
      <c r="H95" s="386" t="str">
        <f>grupe!D195</f>
        <v>bye</v>
      </c>
      <c r="I95" s="386" t="str">
        <f>IF(H95="bye","",INDEX(spisak!$C$4:$C$260,MATCH(H95,spisak!$B$4:$B$494,0)))</f>
        <v/>
      </c>
      <c r="J95" s="446"/>
      <c r="K95" s="446"/>
      <c r="L95" s="387"/>
      <c r="M95" s="387"/>
      <c r="N95" s="387"/>
      <c r="O95" s="387"/>
      <c r="P95" s="387"/>
      <c r="Q95" s="387"/>
      <c r="R95" s="387"/>
      <c r="S95" s="381" t="str">
        <f t="shared" si="2"/>
        <v/>
      </c>
    </row>
    <row r="96" spans="1:19" ht="12" customHeight="1">
      <c r="A96" s="416">
        <v>95</v>
      </c>
      <c r="B96" s="384" t="s">
        <v>86</v>
      </c>
      <c r="C96" s="385">
        <v>15</v>
      </c>
      <c r="D96" s="417"/>
      <c r="E96" s="417"/>
      <c r="F96" s="386" t="str">
        <f>grupe!C208</f>
        <v>bye</v>
      </c>
      <c r="G96" s="386" t="str">
        <f>IF(F96="bye","",INDEX(spisak!$C$4:$C$260,MATCH(F96,spisak!$B$4:$B$494,0)))</f>
        <v/>
      </c>
      <c r="H96" s="386" t="str">
        <f>grupe!D208</f>
        <v>bye</v>
      </c>
      <c r="I96" s="386" t="str">
        <f>IF(H96="bye","",INDEX(spisak!$C$4:$C$260,MATCH(H96,spisak!$B$4:$B$494,0)))</f>
        <v/>
      </c>
      <c r="J96" s="446"/>
      <c r="K96" s="446"/>
      <c r="L96" s="387"/>
      <c r="M96" s="387"/>
      <c r="N96" s="387"/>
      <c r="O96" s="387"/>
      <c r="P96" s="387"/>
      <c r="Q96" s="387"/>
      <c r="R96" s="387"/>
      <c r="S96" s="381" t="str">
        <f t="shared" si="2"/>
        <v/>
      </c>
    </row>
    <row r="97" spans="1:19" ht="12" customHeight="1">
      <c r="A97" s="416">
        <v>96</v>
      </c>
      <c r="B97" s="384" t="s">
        <v>86</v>
      </c>
      <c r="C97" s="385">
        <v>15</v>
      </c>
      <c r="D97" s="417"/>
      <c r="E97" s="417"/>
      <c r="F97" s="386" t="str">
        <f>grupe!C209</f>
        <v>bye</v>
      </c>
      <c r="G97" s="386" t="str">
        <f>IF(F97="bye","",INDEX(spisak!$C$4:$C$260,MATCH(F97,spisak!$B$4:$B$494,0)))</f>
        <v/>
      </c>
      <c r="H97" s="386" t="str">
        <f>grupe!D209</f>
        <v>bye</v>
      </c>
      <c r="I97" s="386" t="str">
        <f>IF(H97="bye","",INDEX(spisak!$C$4:$C$260,MATCH(H97,spisak!$B$4:$B$494,0)))</f>
        <v/>
      </c>
      <c r="J97" s="446"/>
      <c r="K97" s="446"/>
      <c r="L97" s="387"/>
      <c r="M97" s="387"/>
      <c r="N97" s="387"/>
      <c r="O97" s="387"/>
      <c r="P97" s="387"/>
      <c r="Q97" s="387"/>
      <c r="R97" s="387"/>
      <c r="S97" s="381" t="str">
        <f t="shared" si="2"/>
        <v/>
      </c>
    </row>
    <row r="98" spans="1:19" ht="12" customHeight="1">
      <c r="A98" s="416">
        <v>97</v>
      </c>
      <c r="B98" s="384" t="s">
        <v>86</v>
      </c>
      <c r="C98" s="384">
        <v>16</v>
      </c>
      <c r="D98" s="417"/>
      <c r="E98" s="417"/>
      <c r="F98" s="386" t="str">
        <f>grupe!C222</f>
        <v>bye</v>
      </c>
      <c r="G98" s="386" t="str">
        <f>IF(F98="bye","",INDEX(spisak!$C$4:$C$260,MATCH(F98,spisak!$B$4:$B$494,0)))</f>
        <v/>
      </c>
      <c r="H98" s="386" t="str">
        <f>grupe!D222</f>
        <v>bye</v>
      </c>
      <c r="I98" s="386" t="str">
        <f>IF(H98="bye","",INDEX(spisak!$C$4:$C$260,MATCH(H98,spisak!$B$4:$B$494,0)))</f>
        <v/>
      </c>
      <c r="J98" s="446"/>
      <c r="K98" s="446"/>
      <c r="L98" s="387"/>
      <c r="M98" s="387"/>
      <c r="N98" s="387"/>
      <c r="O98" s="387"/>
      <c r="P98" s="387"/>
      <c r="Q98" s="387"/>
      <c r="R98" s="387"/>
      <c r="S98" s="381" t="str">
        <f t="shared" ref="S98:S129" si="3">IF(ISBLANK(J98),"",IF(J98&gt;K98,F98,H98))</f>
        <v/>
      </c>
    </row>
    <row r="99" spans="1:19" ht="12" customHeight="1">
      <c r="A99" s="416">
        <v>98</v>
      </c>
      <c r="B99" s="384" t="s">
        <v>86</v>
      </c>
      <c r="C99" s="385">
        <v>16</v>
      </c>
      <c r="D99" s="417"/>
      <c r="E99" s="417"/>
      <c r="F99" s="386" t="str">
        <f>grupe!C223</f>
        <v>bye</v>
      </c>
      <c r="G99" s="386" t="str">
        <f>IF(F99="bye","",INDEX(spisak!$C$4:$C$260,MATCH(F99,spisak!$B$4:$B$494,0)))</f>
        <v/>
      </c>
      <c r="H99" s="386" t="str">
        <f>grupe!D223</f>
        <v>bye</v>
      </c>
      <c r="I99" s="386" t="str">
        <f>IF(H99="bye","",INDEX(spisak!$C$4:$C$260,MATCH(H99,spisak!$B$4:$B$494,0)))</f>
        <v/>
      </c>
      <c r="J99" s="446"/>
      <c r="K99" s="446"/>
      <c r="L99" s="387"/>
      <c r="M99" s="387"/>
      <c r="N99" s="387"/>
      <c r="O99" s="387"/>
      <c r="P99" s="387"/>
      <c r="Q99" s="387"/>
      <c r="R99" s="387"/>
      <c r="S99" s="381" t="str">
        <f t="shared" si="3"/>
        <v/>
      </c>
    </row>
    <row r="100" spans="1:19" ht="12" customHeight="1">
      <c r="A100" s="416">
        <v>99</v>
      </c>
      <c r="B100" s="384" t="s">
        <v>86</v>
      </c>
      <c r="C100" s="385">
        <v>17</v>
      </c>
      <c r="D100" s="417"/>
      <c r="E100" s="417"/>
      <c r="F100" s="386" t="str">
        <f>grupe!C236</f>
        <v>bye</v>
      </c>
      <c r="G100" s="386" t="str">
        <f>IF(F100="bye","",INDEX(spisak!$C$4:$C$260,MATCH(F100,spisak!$B$4:$B$494,0)))</f>
        <v/>
      </c>
      <c r="H100" s="386" t="str">
        <f>grupe!D236</f>
        <v>bye</v>
      </c>
      <c r="I100" s="386" t="str">
        <f>IF(H100="bye","",INDEX(spisak!$C$4:$C$260,MATCH(H100,spisak!$B$4:$B$494,0)))</f>
        <v/>
      </c>
      <c r="J100" s="446"/>
      <c r="K100" s="446"/>
      <c r="L100" s="387"/>
      <c r="M100" s="387"/>
      <c r="N100" s="387"/>
      <c r="O100" s="387"/>
      <c r="P100" s="387"/>
      <c r="Q100" s="387"/>
      <c r="R100" s="387"/>
      <c r="S100" s="381" t="str">
        <f t="shared" si="3"/>
        <v/>
      </c>
    </row>
    <row r="101" spans="1:19" ht="12" customHeight="1">
      <c r="A101" s="416">
        <v>100</v>
      </c>
      <c r="B101" s="384" t="s">
        <v>86</v>
      </c>
      <c r="C101" s="385">
        <v>17</v>
      </c>
      <c r="D101" s="417"/>
      <c r="E101" s="417"/>
      <c r="F101" s="386" t="str">
        <f>grupe!C237</f>
        <v>bye</v>
      </c>
      <c r="G101" s="386" t="str">
        <f>IF(F101="bye","",INDEX(spisak!$C$4:$C$260,MATCH(F101,spisak!$B$4:$B$494,0)))</f>
        <v/>
      </c>
      <c r="H101" s="386" t="str">
        <f>grupe!D237</f>
        <v>bye</v>
      </c>
      <c r="I101" s="386" t="str">
        <f>IF(H101="bye","",INDEX(spisak!$C$4:$C$260,MATCH(H101,spisak!$B$4:$B$494,0)))</f>
        <v/>
      </c>
      <c r="J101" s="446"/>
      <c r="K101" s="446"/>
      <c r="L101" s="387"/>
      <c r="M101" s="387"/>
      <c r="N101" s="387"/>
      <c r="O101" s="387"/>
      <c r="P101" s="387"/>
      <c r="Q101" s="387"/>
      <c r="R101" s="387"/>
      <c r="S101" s="381" t="str">
        <f t="shared" si="3"/>
        <v/>
      </c>
    </row>
    <row r="102" spans="1:19" ht="12" customHeight="1">
      <c r="A102" s="416">
        <v>101</v>
      </c>
      <c r="B102" s="384" t="s">
        <v>86</v>
      </c>
      <c r="C102" s="385">
        <v>18</v>
      </c>
      <c r="D102" s="417"/>
      <c r="E102" s="417"/>
      <c r="F102" s="386" t="str">
        <f>grupe!C250</f>
        <v>bye</v>
      </c>
      <c r="G102" s="386" t="str">
        <f>IF(F102="bye","",INDEX(spisak!$C$4:$C$260,MATCH(F102,spisak!$B$4:$B$494,0)))</f>
        <v/>
      </c>
      <c r="H102" s="386" t="str">
        <f>grupe!D250</f>
        <v>bye</v>
      </c>
      <c r="I102" s="386" t="str">
        <f>IF(H102="bye","",INDEX(spisak!$C$4:$C$260,MATCH(H102,spisak!$B$4:$B$494,0)))</f>
        <v/>
      </c>
      <c r="J102" s="446"/>
      <c r="K102" s="446"/>
      <c r="L102" s="387"/>
      <c r="M102" s="387"/>
      <c r="N102" s="387"/>
      <c r="O102" s="387"/>
      <c r="P102" s="387"/>
      <c r="Q102" s="387"/>
      <c r="R102" s="387"/>
      <c r="S102" s="381" t="str">
        <f t="shared" si="3"/>
        <v/>
      </c>
    </row>
    <row r="103" spans="1:19" ht="12" customHeight="1">
      <c r="A103" s="416">
        <v>102</v>
      </c>
      <c r="B103" s="384" t="s">
        <v>86</v>
      </c>
      <c r="C103" s="385">
        <v>18</v>
      </c>
      <c r="D103" s="417"/>
      <c r="E103" s="417"/>
      <c r="F103" s="386" t="str">
        <f>grupe!C251</f>
        <v>bye</v>
      </c>
      <c r="G103" s="386" t="str">
        <f>IF(F103="bye","",INDEX(spisak!$C$4:$C$260,MATCH(F103,spisak!$B$4:$B$494,0)))</f>
        <v/>
      </c>
      <c r="H103" s="386" t="str">
        <f>grupe!D251</f>
        <v>bye</v>
      </c>
      <c r="I103" s="386" t="str">
        <f>IF(H103="bye","",INDEX(spisak!$C$4:$C$260,MATCH(H103,spisak!$B$4:$B$494,0)))</f>
        <v/>
      </c>
      <c r="J103" s="446"/>
      <c r="K103" s="446"/>
      <c r="L103" s="387"/>
      <c r="M103" s="387"/>
      <c r="N103" s="387"/>
      <c r="O103" s="387"/>
      <c r="P103" s="387"/>
      <c r="Q103" s="387"/>
      <c r="R103" s="387"/>
      <c r="S103" s="381" t="str">
        <f t="shared" si="3"/>
        <v/>
      </c>
    </row>
    <row r="104" spans="1:19" ht="12" customHeight="1">
      <c r="A104" s="416">
        <v>103</v>
      </c>
      <c r="B104" s="384" t="s">
        <v>86</v>
      </c>
      <c r="C104" s="384">
        <v>19</v>
      </c>
      <c r="D104" s="417"/>
      <c r="E104" s="417"/>
      <c r="F104" s="386" t="str">
        <f>grupe!C264</f>
        <v>bye</v>
      </c>
      <c r="G104" s="386" t="str">
        <f>IF(F104="bye","",INDEX(spisak!$C$4:$C$260,MATCH(F104,spisak!$B$4:$B$494,0)))</f>
        <v/>
      </c>
      <c r="H104" s="386" t="str">
        <f>grupe!D264</f>
        <v>bye</v>
      </c>
      <c r="I104" s="386" t="str">
        <f>IF(H104="bye","",INDEX(spisak!$C$4:$C$260,MATCH(H104,spisak!$B$4:$B$494,0)))</f>
        <v/>
      </c>
      <c r="J104" s="446"/>
      <c r="K104" s="446"/>
      <c r="L104" s="387"/>
      <c r="M104" s="387"/>
      <c r="N104" s="387"/>
      <c r="O104" s="387"/>
      <c r="P104" s="387"/>
      <c r="Q104" s="387"/>
      <c r="R104" s="387"/>
      <c r="S104" s="381" t="str">
        <f t="shared" si="3"/>
        <v/>
      </c>
    </row>
    <row r="105" spans="1:19" ht="12" customHeight="1">
      <c r="A105" s="416">
        <v>104</v>
      </c>
      <c r="B105" s="384" t="s">
        <v>86</v>
      </c>
      <c r="C105" s="385">
        <v>19</v>
      </c>
      <c r="D105" s="417"/>
      <c r="E105" s="417"/>
      <c r="F105" s="386" t="str">
        <f>grupe!C265</f>
        <v>bye</v>
      </c>
      <c r="G105" s="386" t="str">
        <f>IF(F105="bye","",INDEX(spisak!$C$4:$C$260,MATCH(F105,spisak!$B$4:$B$494,0)))</f>
        <v/>
      </c>
      <c r="H105" s="386" t="str">
        <f>grupe!D265</f>
        <v>bye</v>
      </c>
      <c r="I105" s="386" t="str">
        <f>IF(H105="bye","",INDEX(spisak!$C$4:$C$260,MATCH(H105,spisak!$B$4:$B$494,0)))</f>
        <v/>
      </c>
      <c r="J105" s="446"/>
      <c r="K105" s="446"/>
      <c r="L105" s="387"/>
      <c r="M105" s="387"/>
      <c r="N105" s="387"/>
      <c r="O105" s="387"/>
      <c r="P105" s="387"/>
      <c r="Q105" s="387"/>
      <c r="R105" s="387"/>
      <c r="S105" s="381" t="str">
        <f t="shared" si="3"/>
        <v/>
      </c>
    </row>
    <row r="106" spans="1:19" ht="12" customHeight="1">
      <c r="A106" s="416">
        <v>105</v>
      </c>
      <c r="B106" s="384" t="s">
        <v>86</v>
      </c>
      <c r="C106" s="385">
        <v>20</v>
      </c>
      <c r="D106" s="417"/>
      <c r="E106" s="417"/>
      <c r="F106" s="386" t="str">
        <f>grupe!C278</f>
        <v>bye</v>
      </c>
      <c r="G106" s="386" t="str">
        <f>IF(F106="bye","",INDEX(spisak!$C$4:$C$260,MATCH(F106,spisak!$B$4:$B$494,0)))</f>
        <v/>
      </c>
      <c r="H106" s="386" t="str">
        <f>grupe!D278</f>
        <v>bye</v>
      </c>
      <c r="I106" s="386" t="str">
        <f>IF(H106="bye","",INDEX(spisak!$C$4:$C$260,MATCH(H106,spisak!$B$4:$B$494,0)))</f>
        <v/>
      </c>
      <c r="J106" s="446"/>
      <c r="K106" s="446"/>
      <c r="L106" s="387"/>
      <c r="M106" s="387"/>
      <c r="N106" s="387"/>
      <c r="O106" s="387"/>
      <c r="P106" s="387"/>
      <c r="Q106" s="387"/>
      <c r="R106" s="387"/>
      <c r="S106" s="381" t="str">
        <f t="shared" si="3"/>
        <v/>
      </c>
    </row>
    <row r="107" spans="1:19" ht="12" customHeight="1">
      <c r="A107" s="416">
        <v>106</v>
      </c>
      <c r="B107" s="384" t="s">
        <v>86</v>
      </c>
      <c r="C107" s="385">
        <v>20</v>
      </c>
      <c r="D107" s="417"/>
      <c r="E107" s="417"/>
      <c r="F107" s="386" t="str">
        <f>grupe!C279</f>
        <v>bye</v>
      </c>
      <c r="G107" s="386" t="str">
        <f>IF(F107="bye","",INDEX(spisak!$C$4:$C$260,MATCH(F107,spisak!$B$4:$B$494,0)))</f>
        <v/>
      </c>
      <c r="H107" s="386" t="str">
        <f>grupe!D279</f>
        <v>bye</v>
      </c>
      <c r="I107" s="386" t="str">
        <f>IF(H107="bye","",INDEX(spisak!$C$4:$C$260,MATCH(H107,spisak!$B$4:$B$494,0)))</f>
        <v/>
      </c>
      <c r="J107" s="446"/>
      <c r="K107" s="446"/>
      <c r="L107" s="387"/>
      <c r="M107" s="387"/>
      <c r="N107" s="387"/>
      <c r="O107" s="387"/>
      <c r="P107" s="387"/>
      <c r="Q107" s="387"/>
      <c r="R107" s="387"/>
      <c r="S107" s="381" t="str">
        <f t="shared" si="3"/>
        <v/>
      </c>
    </row>
    <row r="108" spans="1:19" ht="12" customHeight="1">
      <c r="A108" s="416">
        <v>107</v>
      </c>
      <c r="B108" s="384" t="s">
        <v>86</v>
      </c>
      <c r="C108" s="385">
        <v>21</v>
      </c>
      <c r="D108" s="417"/>
      <c r="E108" s="417"/>
      <c r="F108" s="386" t="str">
        <f>grupe!C292</f>
        <v>bye</v>
      </c>
      <c r="G108" s="386" t="str">
        <f>IF(F108="bye","",INDEX(spisak!$C$4:$C$260,MATCH(F108,spisak!$B$4:$B$494,0)))</f>
        <v/>
      </c>
      <c r="H108" s="386" t="str">
        <f>grupe!D292</f>
        <v>bye</v>
      </c>
      <c r="I108" s="386" t="str">
        <f>IF(H108="bye","",INDEX(spisak!$C$4:$C$260,MATCH(H108,spisak!$B$4:$B$494,0)))</f>
        <v/>
      </c>
      <c r="J108" s="446"/>
      <c r="K108" s="446"/>
      <c r="L108" s="387"/>
      <c r="M108" s="387"/>
      <c r="N108" s="387"/>
      <c r="O108" s="387"/>
      <c r="P108" s="387"/>
      <c r="Q108" s="387"/>
      <c r="R108" s="387"/>
      <c r="S108" s="381" t="str">
        <f t="shared" si="3"/>
        <v/>
      </c>
    </row>
    <row r="109" spans="1:19" ht="12" customHeight="1">
      <c r="A109" s="416">
        <v>108</v>
      </c>
      <c r="B109" s="384" t="s">
        <v>86</v>
      </c>
      <c r="C109" s="385">
        <v>21</v>
      </c>
      <c r="D109" s="417"/>
      <c r="E109" s="417"/>
      <c r="F109" s="386" t="str">
        <f>grupe!C293</f>
        <v>bye</v>
      </c>
      <c r="G109" s="386" t="str">
        <f>IF(F109="bye","",INDEX(spisak!$C$4:$C$260,MATCH(F109,spisak!$B$4:$B$494,0)))</f>
        <v/>
      </c>
      <c r="H109" s="386" t="str">
        <f>grupe!D293</f>
        <v>bye</v>
      </c>
      <c r="I109" s="386" t="str">
        <f>IF(H109="bye","",INDEX(spisak!$C$4:$C$260,MATCH(H109,spisak!$B$4:$B$494,0)))</f>
        <v/>
      </c>
      <c r="J109" s="446"/>
      <c r="K109" s="446"/>
      <c r="L109" s="387"/>
      <c r="M109" s="387"/>
      <c r="N109" s="387"/>
      <c r="O109" s="387"/>
      <c r="P109" s="387"/>
      <c r="Q109" s="387"/>
      <c r="R109" s="387"/>
      <c r="S109" s="381" t="str">
        <f t="shared" si="3"/>
        <v/>
      </c>
    </row>
    <row r="110" spans="1:19" ht="12" customHeight="1">
      <c r="A110" s="416">
        <v>109</v>
      </c>
      <c r="B110" s="384" t="s">
        <v>86</v>
      </c>
      <c r="C110" s="384">
        <v>22</v>
      </c>
      <c r="D110" s="417"/>
      <c r="E110" s="417"/>
      <c r="F110" s="386" t="str">
        <f>grupe!C306</f>
        <v>bye</v>
      </c>
      <c r="G110" s="386" t="str">
        <f>IF(F110="bye","",INDEX(spisak!$C$4:$C$260,MATCH(F110,spisak!$B$4:$B$494,0)))</f>
        <v/>
      </c>
      <c r="H110" s="386" t="str">
        <f>grupe!D306</f>
        <v>bye</v>
      </c>
      <c r="I110" s="386" t="str">
        <f>IF(H110="bye","",INDEX(spisak!$C$4:$C$260,MATCH(H110,spisak!$B$4:$B$494,0)))</f>
        <v/>
      </c>
      <c r="J110" s="446"/>
      <c r="K110" s="446"/>
      <c r="L110" s="387"/>
      <c r="M110" s="387"/>
      <c r="N110" s="387"/>
      <c r="O110" s="387"/>
      <c r="P110" s="387"/>
      <c r="Q110" s="387"/>
      <c r="R110" s="387"/>
      <c r="S110" s="381" t="str">
        <f t="shared" si="3"/>
        <v/>
      </c>
    </row>
    <row r="111" spans="1:19" ht="12" customHeight="1">
      <c r="A111" s="416">
        <v>110</v>
      </c>
      <c r="B111" s="384" t="s">
        <v>86</v>
      </c>
      <c r="C111" s="385">
        <v>22</v>
      </c>
      <c r="D111" s="417"/>
      <c r="E111" s="417"/>
      <c r="F111" s="386" t="str">
        <f>grupe!C307</f>
        <v>bye</v>
      </c>
      <c r="G111" s="386" t="str">
        <f>IF(F111="bye","",INDEX(spisak!$C$4:$C$260,MATCH(F111,spisak!$B$4:$B$494,0)))</f>
        <v/>
      </c>
      <c r="H111" s="386" t="str">
        <f>grupe!D307</f>
        <v>bye</v>
      </c>
      <c r="I111" s="386" t="str">
        <f>IF(H111="bye","",INDEX(spisak!$C$4:$C$260,MATCH(H111,spisak!$B$4:$B$494,0)))</f>
        <v/>
      </c>
      <c r="J111" s="446"/>
      <c r="K111" s="446"/>
      <c r="L111" s="387"/>
      <c r="M111" s="387"/>
      <c r="N111" s="387"/>
      <c r="O111" s="387"/>
      <c r="P111" s="387"/>
      <c r="Q111" s="387"/>
      <c r="R111" s="387"/>
      <c r="S111" s="381" t="str">
        <f t="shared" si="3"/>
        <v/>
      </c>
    </row>
    <row r="112" spans="1:19" ht="12" customHeight="1">
      <c r="A112" s="416">
        <v>111</v>
      </c>
      <c r="B112" s="384" t="s">
        <v>86</v>
      </c>
      <c r="C112" s="385">
        <v>23</v>
      </c>
      <c r="D112" s="417"/>
      <c r="E112" s="417"/>
      <c r="F112" s="386" t="str">
        <f>grupe!C320</f>
        <v>bye</v>
      </c>
      <c r="G112" s="386" t="str">
        <f>IF(F112="bye","",INDEX(spisak!$C$4:$C$260,MATCH(F112,spisak!$B$4:$B$494,0)))</f>
        <v/>
      </c>
      <c r="H112" s="386" t="str">
        <f>grupe!D320</f>
        <v>bye</v>
      </c>
      <c r="I112" s="386" t="str">
        <f>IF(H112="bye","",INDEX(spisak!$C$4:$C$260,MATCH(H112,spisak!$B$4:$B$494,0)))</f>
        <v/>
      </c>
      <c r="J112" s="446"/>
      <c r="K112" s="446"/>
      <c r="L112" s="387"/>
      <c r="M112" s="387"/>
      <c r="N112" s="387"/>
      <c r="O112" s="387"/>
      <c r="P112" s="387"/>
      <c r="Q112" s="387"/>
      <c r="R112" s="387"/>
      <c r="S112" s="381" t="str">
        <f t="shared" si="3"/>
        <v/>
      </c>
    </row>
    <row r="113" spans="1:19" ht="12" customHeight="1">
      <c r="A113" s="416">
        <v>112</v>
      </c>
      <c r="B113" s="384" t="s">
        <v>86</v>
      </c>
      <c r="C113" s="385">
        <v>23</v>
      </c>
      <c r="D113" s="417"/>
      <c r="E113" s="417"/>
      <c r="F113" s="386" t="str">
        <f>grupe!C321</f>
        <v>bye</v>
      </c>
      <c r="G113" s="386" t="str">
        <f>IF(F113="bye","",INDEX(spisak!$C$4:$C$260,MATCH(F113,spisak!$B$4:$B$494,0)))</f>
        <v/>
      </c>
      <c r="H113" s="386" t="str">
        <f>grupe!D321</f>
        <v>bye</v>
      </c>
      <c r="I113" s="386" t="str">
        <f>IF(H113="bye","",INDEX(spisak!$C$4:$C$260,MATCH(H113,spisak!$B$4:$B$494,0)))</f>
        <v/>
      </c>
      <c r="J113" s="446"/>
      <c r="K113" s="446"/>
      <c r="L113" s="387"/>
      <c r="M113" s="387"/>
      <c r="N113" s="387"/>
      <c r="O113" s="387"/>
      <c r="P113" s="387"/>
      <c r="Q113" s="387"/>
      <c r="R113" s="387"/>
      <c r="S113" s="381" t="str">
        <f t="shared" si="3"/>
        <v/>
      </c>
    </row>
    <row r="114" spans="1:19" ht="12" customHeight="1">
      <c r="A114" s="416">
        <v>113</v>
      </c>
      <c r="B114" s="384" t="s">
        <v>86</v>
      </c>
      <c r="C114" s="385">
        <v>24</v>
      </c>
      <c r="D114" s="417"/>
      <c r="E114" s="417"/>
      <c r="F114" s="386" t="str">
        <f>grupe!C334</f>
        <v>bye</v>
      </c>
      <c r="G114" s="386" t="str">
        <f>IF(F114="bye","",INDEX(spisak!$C$4:$C$260,MATCH(F114,spisak!$B$4:$B$494,0)))</f>
        <v/>
      </c>
      <c r="H114" s="386" t="str">
        <f>grupe!D334</f>
        <v>bye</v>
      </c>
      <c r="I114" s="386" t="str">
        <f>IF(H114="bye","",INDEX(spisak!$C$4:$C$260,MATCH(H114,spisak!$B$4:$B$494,0)))</f>
        <v/>
      </c>
      <c r="J114" s="446"/>
      <c r="K114" s="446"/>
      <c r="L114" s="387"/>
      <c r="M114" s="387"/>
      <c r="N114" s="387"/>
      <c r="O114" s="387"/>
      <c r="P114" s="387"/>
      <c r="Q114" s="387"/>
      <c r="R114" s="387"/>
      <c r="S114" s="381" t="str">
        <f t="shared" si="3"/>
        <v/>
      </c>
    </row>
    <row r="115" spans="1:19" ht="12" customHeight="1">
      <c r="A115" s="416">
        <v>114</v>
      </c>
      <c r="B115" s="384" t="s">
        <v>86</v>
      </c>
      <c r="C115" s="385">
        <v>24</v>
      </c>
      <c r="D115" s="417"/>
      <c r="E115" s="417"/>
      <c r="F115" s="386" t="str">
        <f>grupe!C335</f>
        <v>bye</v>
      </c>
      <c r="G115" s="386" t="str">
        <f>IF(F115="bye","",INDEX(spisak!$C$4:$C$260,MATCH(F115,spisak!$B$4:$B$494,0)))</f>
        <v/>
      </c>
      <c r="H115" s="386" t="str">
        <f>grupe!D335</f>
        <v>bye</v>
      </c>
      <c r="I115" s="386" t="str">
        <f>IF(H115="bye","",INDEX(spisak!$C$4:$C$260,MATCH(H115,spisak!$B$4:$B$494,0)))</f>
        <v/>
      </c>
      <c r="J115" s="446"/>
      <c r="K115" s="446"/>
      <c r="L115" s="387"/>
      <c r="M115" s="387"/>
      <c r="N115" s="387"/>
      <c r="O115" s="387"/>
      <c r="P115" s="387"/>
      <c r="Q115" s="387"/>
      <c r="R115" s="387"/>
      <c r="S115" s="381" t="str">
        <f t="shared" si="3"/>
        <v/>
      </c>
    </row>
    <row r="116" spans="1:19" ht="12" customHeight="1">
      <c r="A116" s="416">
        <v>115</v>
      </c>
      <c r="B116" s="384" t="s">
        <v>86</v>
      </c>
      <c r="C116" s="384">
        <v>25</v>
      </c>
      <c r="D116" s="417"/>
      <c r="E116" s="417"/>
      <c r="F116" s="386" t="str">
        <f>grupe!C348</f>
        <v>bye</v>
      </c>
      <c r="G116" s="386" t="str">
        <f>IF(F116="bye","",INDEX(spisak!$C$4:$C$260,MATCH(F116,spisak!$B$4:$B$494,0)))</f>
        <v/>
      </c>
      <c r="H116" s="386" t="str">
        <f>grupe!D348</f>
        <v>bye</v>
      </c>
      <c r="I116" s="386" t="str">
        <f>IF(H116="bye","",INDEX(spisak!$C$4:$C$260,MATCH(H116,spisak!$B$4:$B$494,0)))</f>
        <v/>
      </c>
      <c r="J116" s="446"/>
      <c r="K116" s="446"/>
      <c r="L116" s="387"/>
      <c r="M116" s="387"/>
      <c r="N116" s="387"/>
      <c r="O116" s="387"/>
      <c r="P116" s="387"/>
      <c r="Q116" s="387"/>
      <c r="R116" s="387"/>
      <c r="S116" s="381" t="str">
        <f t="shared" si="3"/>
        <v/>
      </c>
    </row>
    <row r="117" spans="1:19" ht="12" customHeight="1">
      <c r="A117" s="416">
        <v>116</v>
      </c>
      <c r="B117" s="384" t="s">
        <v>86</v>
      </c>
      <c r="C117" s="385">
        <v>25</v>
      </c>
      <c r="D117" s="417"/>
      <c r="E117" s="417"/>
      <c r="F117" s="386" t="str">
        <f>grupe!C349</f>
        <v>bye</v>
      </c>
      <c r="G117" s="386" t="str">
        <f>IF(F117="bye","",INDEX(spisak!$C$4:$C$260,MATCH(F117,spisak!$B$4:$B$494,0)))</f>
        <v/>
      </c>
      <c r="H117" s="386" t="str">
        <f>grupe!D349</f>
        <v>bye</v>
      </c>
      <c r="I117" s="386" t="str">
        <f>IF(H117="bye","",INDEX(spisak!$C$4:$C$260,MATCH(H117,spisak!$B$4:$B$494,0)))</f>
        <v/>
      </c>
      <c r="J117" s="446"/>
      <c r="K117" s="446"/>
      <c r="L117" s="387"/>
      <c r="M117" s="387"/>
      <c r="N117" s="387"/>
      <c r="O117" s="387"/>
      <c r="P117" s="387"/>
      <c r="Q117" s="387"/>
      <c r="R117" s="387"/>
      <c r="S117" s="381" t="str">
        <f t="shared" si="3"/>
        <v/>
      </c>
    </row>
    <row r="118" spans="1:19" ht="12" customHeight="1">
      <c r="A118" s="416">
        <v>117</v>
      </c>
      <c r="B118" s="384" t="s">
        <v>86</v>
      </c>
      <c r="C118" s="385">
        <v>26</v>
      </c>
      <c r="D118" s="417"/>
      <c r="E118" s="417"/>
      <c r="F118" s="386" t="str">
        <f>grupe!C362</f>
        <v>bye</v>
      </c>
      <c r="G118" s="386" t="str">
        <f>IF(F118="bye","",INDEX(spisak!$C$4:$C$260,MATCH(F118,spisak!$B$4:$B$494,0)))</f>
        <v/>
      </c>
      <c r="H118" s="386" t="str">
        <f>grupe!D362</f>
        <v>bye</v>
      </c>
      <c r="I118" s="386" t="str">
        <f>IF(H118="bye","",INDEX(spisak!$C$4:$C$260,MATCH(H118,spisak!$B$4:$B$494,0)))</f>
        <v/>
      </c>
      <c r="J118" s="446"/>
      <c r="K118" s="446"/>
      <c r="L118" s="387"/>
      <c r="M118" s="387"/>
      <c r="N118" s="387"/>
      <c r="O118" s="387"/>
      <c r="P118" s="387"/>
      <c r="Q118" s="387"/>
      <c r="R118" s="387"/>
      <c r="S118" s="381" t="str">
        <f t="shared" si="3"/>
        <v/>
      </c>
    </row>
    <row r="119" spans="1:19" ht="12" customHeight="1">
      <c r="A119" s="416">
        <v>118</v>
      </c>
      <c r="B119" s="384" t="s">
        <v>86</v>
      </c>
      <c r="C119" s="385">
        <v>26</v>
      </c>
      <c r="D119" s="417"/>
      <c r="E119" s="417"/>
      <c r="F119" s="386" t="str">
        <f>grupe!C363</f>
        <v>bye</v>
      </c>
      <c r="G119" s="386" t="str">
        <f>IF(F119="bye","",INDEX(spisak!$C$4:$C$260,MATCH(F119,spisak!$B$4:$B$494,0)))</f>
        <v/>
      </c>
      <c r="H119" s="386" t="str">
        <f>grupe!D363</f>
        <v>bye</v>
      </c>
      <c r="I119" s="386" t="str">
        <f>IF(H119="bye","",INDEX(spisak!$C$4:$C$260,MATCH(H119,spisak!$B$4:$B$494,0)))</f>
        <v/>
      </c>
      <c r="J119" s="446"/>
      <c r="K119" s="446"/>
      <c r="L119" s="387"/>
      <c r="M119" s="387"/>
      <c r="N119" s="387"/>
      <c r="O119" s="387"/>
      <c r="P119" s="387"/>
      <c r="Q119" s="387"/>
      <c r="R119" s="387"/>
      <c r="S119" s="381" t="str">
        <f t="shared" si="3"/>
        <v/>
      </c>
    </row>
    <row r="120" spans="1:19" ht="12" customHeight="1">
      <c r="A120" s="416">
        <v>119</v>
      </c>
      <c r="B120" s="384" t="s">
        <v>86</v>
      </c>
      <c r="C120" s="385">
        <v>27</v>
      </c>
      <c r="D120" s="417"/>
      <c r="E120" s="417"/>
      <c r="F120" s="386" t="str">
        <f>grupe!C376</f>
        <v>bye</v>
      </c>
      <c r="G120" s="386" t="str">
        <f>IF(F120="bye","",INDEX(spisak!$C$4:$C$260,MATCH(F120,spisak!$B$4:$B$494,0)))</f>
        <v/>
      </c>
      <c r="H120" s="386" t="str">
        <f>grupe!D376</f>
        <v>bye</v>
      </c>
      <c r="I120" s="386" t="str">
        <f>IF(H120="bye","",INDEX(spisak!$C$4:$C$260,MATCH(H120,spisak!$B$4:$B$494,0)))</f>
        <v/>
      </c>
      <c r="J120" s="446"/>
      <c r="K120" s="446"/>
      <c r="L120" s="387"/>
      <c r="M120" s="387"/>
      <c r="N120" s="387"/>
      <c r="O120" s="387"/>
      <c r="P120" s="387"/>
      <c r="Q120" s="387"/>
      <c r="R120" s="387"/>
      <c r="S120" s="381" t="str">
        <f t="shared" si="3"/>
        <v/>
      </c>
    </row>
    <row r="121" spans="1:19" ht="12" customHeight="1">
      <c r="A121" s="416">
        <v>120</v>
      </c>
      <c r="B121" s="384" t="s">
        <v>86</v>
      </c>
      <c r="C121" s="385">
        <v>27</v>
      </c>
      <c r="D121" s="417"/>
      <c r="E121" s="417"/>
      <c r="F121" s="386" t="str">
        <f>grupe!C377</f>
        <v>bye</v>
      </c>
      <c r="G121" s="386" t="str">
        <f>IF(F121="bye","",INDEX(spisak!$C$4:$C$260,MATCH(F121,spisak!$B$4:$B$494,0)))</f>
        <v/>
      </c>
      <c r="H121" s="386" t="str">
        <f>grupe!D377</f>
        <v>bye</v>
      </c>
      <c r="I121" s="386" t="str">
        <f>IF(H121="bye","",INDEX(spisak!$C$4:$C$260,MATCH(H121,spisak!$B$4:$B$494,0)))</f>
        <v/>
      </c>
      <c r="J121" s="446"/>
      <c r="K121" s="446"/>
      <c r="L121" s="387"/>
      <c r="M121" s="387"/>
      <c r="N121" s="387"/>
      <c r="O121" s="387"/>
      <c r="P121" s="387"/>
      <c r="Q121" s="387"/>
      <c r="R121" s="387"/>
      <c r="S121" s="381" t="str">
        <f t="shared" si="3"/>
        <v/>
      </c>
    </row>
    <row r="122" spans="1:19" ht="12" customHeight="1">
      <c r="A122" s="416">
        <v>121</v>
      </c>
      <c r="B122" s="384" t="s">
        <v>86</v>
      </c>
      <c r="C122" s="384">
        <v>28</v>
      </c>
      <c r="D122" s="417"/>
      <c r="E122" s="417"/>
      <c r="F122" s="386" t="str">
        <f>grupe!C390</f>
        <v>bye</v>
      </c>
      <c r="G122" s="386" t="str">
        <f>IF(F122="bye","",INDEX(spisak!$C$4:$C$260,MATCH(F122,spisak!$B$4:$B$494,0)))</f>
        <v/>
      </c>
      <c r="H122" s="386" t="str">
        <f>grupe!D390</f>
        <v>bye</v>
      </c>
      <c r="I122" s="386" t="str">
        <f>IF(H122="bye","",INDEX(spisak!$C$4:$C$260,MATCH(H122,spisak!$B$4:$B$494,0)))</f>
        <v/>
      </c>
      <c r="J122" s="446"/>
      <c r="K122" s="446"/>
      <c r="L122" s="387"/>
      <c r="M122" s="387"/>
      <c r="N122" s="387"/>
      <c r="O122" s="387"/>
      <c r="P122" s="387"/>
      <c r="Q122" s="387"/>
      <c r="R122" s="387"/>
      <c r="S122" s="381" t="str">
        <f t="shared" si="3"/>
        <v/>
      </c>
    </row>
    <row r="123" spans="1:19" ht="12" customHeight="1">
      <c r="A123" s="416">
        <v>122</v>
      </c>
      <c r="B123" s="384" t="s">
        <v>86</v>
      </c>
      <c r="C123" s="385">
        <v>28</v>
      </c>
      <c r="D123" s="417"/>
      <c r="E123" s="417"/>
      <c r="F123" s="386" t="str">
        <f>grupe!C391</f>
        <v>bye</v>
      </c>
      <c r="G123" s="386" t="str">
        <f>IF(F123="bye","",INDEX(spisak!$C$4:$C$260,MATCH(F123,spisak!$B$4:$B$494,0)))</f>
        <v/>
      </c>
      <c r="H123" s="386" t="str">
        <f>grupe!D391</f>
        <v>bye</v>
      </c>
      <c r="I123" s="386" t="str">
        <f>IF(H123="bye","",INDEX(spisak!$C$4:$C$260,MATCH(H123,spisak!$B$4:$B$494,0)))</f>
        <v/>
      </c>
      <c r="J123" s="446"/>
      <c r="K123" s="446"/>
      <c r="L123" s="387"/>
      <c r="M123" s="387"/>
      <c r="N123" s="387"/>
      <c r="O123" s="387"/>
      <c r="P123" s="387"/>
      <c r="Q123" s="387"/>
      <c r="R123" s="387"/>
      <c r="S123" s="381" t="str">
        <f t="shared" si="3"/>
        <v/>
      </c>
    </row>
    <row r="124" spans="1:19" ht="12" customHeight="1">
      <c r="A124" s="416">
        <v>123</v>
      </c>
      <c r="B124" s="384" t="s">
        <v>86</v>
      </c>
      <c r="C124" s="385">
        <v>29</v>
      </c>
      <c r="D124" s="417"/>
      <c r="E124" s="417"/>
      <c r="F124" s="386" t="str">
        <f>grupe!C404</f>
        <v>bye</v>
      </c>
      <c r="G124" s="386" t="str">
        <f>IF(F124="bye","",INDEX(spisak!$C$4:$C$260,MATCH(F124,spisak!$B$4:$B$494,0)))</f>
        <v/>
      </c>
      <c r="H124" s="386" t="str">
        <f>grupe!D404</f>
        <v>bye</v>
      </c>
      <c r="I124" s="386" t="str">
        <f>IF(H124="bye","",INDEX(spisak!$C$4:$C$260,MATCH(H124,spisak!$B$4:$B$494,0)))</f>
        <v/>
      </c>
      <c r="J124" s="446"/>
      <c r="K124" s="446"/>
      <c r="L124" s="387"/>
      <c r="M124" s="387"/>
      <c r="N124" s="387"/>
      <c r="O124" s="387"/>
      <c r="P124" s="387"/>
      <c r="Q124" s="387"/>
      <c r="R124" s="387"/>
      <c r="S124" s="381" t="str">
        <f t="shared" si="3"/>
        <v/>
      </c>
    </row>
    <row r="125" spans="1:19" ht="12" customHeight="1">
      <c r="A125" s="416">
        <v>124</v>
      </c>
      <c r="B125" s="384" t="s">
        <v>86</v>
      </c>
      <c r="C125" s="385">
        <v>29</v>
      </c>
      <c r="D125" s="417"/>
      <c r="E125" s="417"/>
      <c r="F125" s="386" t="str">
        <f>grupe!C405</f>
        <v>bye</v>
      </c>
      <c r="G125" s="386" t="str">
        <f>IF(F125="bye","",INDEX(spisak!$C$4:$C$260,MATCH(F125,spisak!$B$4:$B$494,0)))</f>
        <v/>
      </c>
      <c r="H125" s="386" t="str">
        <f>grupe!D405</f>
        <v>bye</v>
      </c>
      <c r="I125" s="386" t="str">
        <f>IF(H125="bye","",INDEX(spisak!$C$4:$C$260,MATCH(H125,spisak!$B$4:$B$494,0)))</f>
        <v/>
      </c>
      <c r="J125" s="446"/>
      <c r="K125" s="446"/>
      <c r="L125" s="387"/>
      <c r="M125" s="387"/>
      <c r="N125" s="387"/>
      <c r="O125" s="387"/>
      <c r="P125" s="387"/>
      <c r="Q125" s="387"/>
      <c r="R125" s="387"/>
      <c r="S125" s="381" t="str">
        <f t="shared" si="3"/>
        <v/>
      </c>
    </row>
    <row r="126" spans="1:19" ht="12" customHeight="1">
      <c r="A126" s="416">
        <v>125</v>
      </c>
      <c r="B126" s="384" t="s">
        <v>86</v>
      </c>
      <c r="C126" s="385">
        <v>30</v>
      </c>
      <c r="D126" s="417"/>
      <c r="E126" s="417"/>
      <c r="F126" s="386" t="str">
        <f>grupe!C418</f>
        <v>bye</v>
      </c>
      <c r="G126" s="386" t="str">
        <f>IF(F126="bye","",INDEX(spisak!$C$4:$C$260,MATCH(F126,spisak!$B$4:$B$494,0)))</f>
        <v/>
      </c>
      <c r="H126" s="386" t="str">
        <f>grupe!D418</f>
        <v>bye</v>
      </c>
      <c r="I126" s="386" t="str">
        <f>IF(H126="bye","",INDEX(spisak!$C$4:$C$260,MATCH(H126,spisak!$B$4:$B$494,0)))</f>
        <v/>
      </c>
      <c r="J126" s="446"/>
      <c r="K126" s="446"/>
      <c r="L126" s="387"/>
      <c r="M126" s="387"/>
      <c r="N126" s="387"/>
      <c r="O126" s="387"/>
      <c r="P126" s="387"/>
      <c r="Q126" s="387"/>
      <c r="R126" s="387"/>
      <c r="S126" s="381" t="str">
        <f t="shared" si="3"/>
        <v/>
      </c>
    </row>
    <row r="127" spans="1:19" ht="12" customHeight="1">
      <c r="A127" s="416">
        <v>126</v>
      </c>
      <c r="B127" s="384" t="s">
        <v>86</v>
      </c>
      <c r="C127" s="385">
        <v>30</v>
      </c>
      <c r="D127" s="417"/>
      <c r="E127" s="417"/>
      <c r="F127" s="386" t="str">
        <f>grupe!C419</f>
        <v>bye</v>
      </c>
      <c r="G127" s="386" t="str">
        <f>IF(F127="bye","",INDEX(spisak!$C$4:$C$260,MATCH(F127,spisak!$B$4:$B$494,0)))</f>
        <v/>
      </c>
      <c r="H127" s="386" t="str">
        <f>grupe!D419</f>
        <v>bye</v>
      </c>
      <c r="I127" s="386" t="str">
        <f>IF(H127="bye","",INDEX(spisak!$C$4:$C$260,MATCH(H127,spisak!$B$4:$B$494,0)))</f>
        <v/>
      </c>
      <c r="J127" s="446"/>
      <c r="K127" s="446"/>
      <c r="L127" s="387"/>
      <c r="M127" s="387"/>
      <c r="N127" s="387"/>
      <c r="O127" s="387"/>
      <c r="P127" s="387"/>
      <c r="Q127" s="387"/>
      <c r="R127" s="387"/>
      <c r="S127" s="381" t="str">
        <f t="shared" si="3"/>
        <v/>
      </c>
    </row>
    <row r="128" spans="1:19" ht="12" customHeight="1">
      <c r="A128" s="416">
        <v>127</v>
      </c>
      <c r="B128" s="384" t="s">
        <v>86</v>
      </c>
      <c r="C128" s="384">
        <v>31</v>
      </c>
      <c r="D128" s="417"/>
      <c r="E128" s="417"/>
      <c r="F128" s="386" t="str">
        <f>grupe!C432</f>
        <v>bye</v>
      </c>
      <c r="G128" s="386" t="str">
        <f>IF(F128="bye","",INDEX(spisak!$C$4:$C$260,MATCH(F128,spisak!$B$4:$B$494,0)))</f>
        <v/>
      </c>
      <c r="H128" s="386" t="str">
        <f>grupe!D432</f>
        <v>bye</v>
      </c>
      <c r="I128" s="386" t="str">
        <f>IF(H128="bye","",INDEX(spisak!$C$4:$C$260,MATCH(H128,spisak!$B$4:$B$494,0)))</f>
        <v/>
      </c>
      <c r="J128" s="446"/>
      <c r="K128" s="446"/>
      <c r="L128" s="387"/>
      <c r="M128" s="387"/>
      <c r="N128" s="387"/>
      <c r="O128" s="387"/>
      <c r="P128" s="387"/>
      <c r="Q128" s="387"/>
      <c r="R128" s="387"/>
      <c r="S128" s="381" t="str">
        <f t="shared" si="3"/>
        <v/>
      </c>
    </row>
    <row r="129" spans="1:19" ht="12" customHeight="1">
      <c r="A129" s="416">
        <v>128</v>
      </c>
      <c r="B129" s="384" t="s">
        <v>86</v>
      </c>
      <c r="C129" s="384">
        <v>31</v>
      </c>
      <c r="D129" s="417"/>
      <c r="E129" s="417"/>
      <c r="F129" s="386" t="str">
        <f>grupe!C433</f>
        <v>bye</v>
      </c>
      <c r="G129" s="386" t="str">
        <f>IF(F129="bye","",INDEX(spisak!$C$4:$C$260,MATCH(F129,spisak!$B$4:$B$494,0)))</f>
        <v/>
      </c>
      <c r="H129" s="386" t="str">
        <f>grupe!D433</f>
        <v>bye</v>
      </c>
      <c r="I129" s="386" t="str">
        <f>IF(H129="bye","",INDEX(spisak!$C$4:$C$260,MATCH(H129,spisak!$B$4:$B$494,0)))</f>
        <v/>
      </c>
      <c r="J129" s="446"/>
      <c r="K129" s="446"/>
      <c r="L129" s="387"/>
      <c r="M129" s="387"/>
      <c r="N129" s="387"/>
      <c r="O129" s="387"/>
      <c r="P129" s="387"/>
      <c r="Q129" s="387"/>
      <c r="R129" s="387"/>
      <c r="S129" s="381" t="str">
        <f t="shared" si="3"/>
        <v/>
      </c>
    </row>
    <row r="130" spans="1:19" ht="12" customHeight="1">
      <c r="A130" s="416">
        <v>129</v>
      </c>
      <c r="B130" s="384" t="s">
        <v>86</v>
      </c>
      <c r="C130" s="384">
        <v>32</v>
      </c>
      <c r="D130" s="417"/>
      <c r="E130" s="417"/>
      <c r="F130" s="386" t="str">
        <f>grupe!C446</f>
        <v>bye</v>
      </c>
      <c r="G130" s="386" t="str">
        <f>IF(F130="bye","",INDEX(spisak!$C$4:$C$260,MATCH(F130,spisak!$B$4:$B$494,0)))</f>
        <v/>
      </c>
      <c r="H130" s="386" t="str">
        <f>grupe!D446</f>
        <v>bye</v>
      </c>
      <c r="I130" s="386" t="str">
        <f>IF(H130="bye","",INDEX(spisak!$C$4:$C$260,MATCH(H130,spisak!$B$4:$B$494,0)))</f>
        <v/>
      </c>
      <c r="J130" s="446"/>
      <c r="K130" s="446"/>
      <c r="L130" s="387"/>
      <c r="M130" s="387"/>
      <c r="N130" s="387"/>
      <c r="O130" s="387"/>
      <c r="P130" s="387"/>
      <c r="Q130" s="387"/>
      <c r="R130" s="387"/>
      <c r="S130" s="381" t="str">
        <f t="shared" ref="S130:S161" si="4">IF(ISBLANK(J130),"",IF(J130&gt;K130,F130,H130))</f>
        <v/>
      </c>
    </row>
    <row r="131" spans="1:19" ht="12" customHeight="1">
      <c r="A131" s="416">
        <v>130</v>
      </c>
      <c r="B131" s="384" t="s">
        <v>86</v>
      </c>
      <c r="C131" s="384">
        <v>32</v>
      </c>
      <c r="D131" s="417"/>
      <c r="E131" s="417"/>
      <c r="F131" s="386" t="str">
        <f>grupe!C447</f>
        <v>bye</v>
      </c>
      <c r="G131" s="386" t="str">
        <f>IF(F131="bye","",INDEX(spisak!$C$4:$C$260,MATCH(F131,spisak!$B$4:$B$494,0)))</f>
        <v/>
      </c>
      <c r="H131" s="386" t="str">
        <f>grupe!D447</f>
        <v>bye</v>
      </c>
      <c r="I131" s="386" t="str">
        <f>IF(H131="bye","",INDEX(spisak!$C$4:$C$260,MATCH(H131,spisak!$B$4:$B$494,0)))</f>
        <v/>
      </c>
      <c r="J131" s="446"/>
      <c r="K131" s="446"/>
      <c r="L131" s="387"/>
      <c r="M131" s="387"/>
      <c r="N131" s="387"/>
      <c r="O131" s="387"/>
      <c r="P131" s="387"/>
      <c r="Q131" s="387"/>
      <c r="R131" s="387"/>
      <c r="S131" s="381" t="str">
        <f t="shared" si="4"/>
        <v/>
      </c>
    </row>
    <row r="132" spans="1:19" ht="12" customHeight="1">
      <c r="A132" s="416">
        <v>131</v>
      </c>
      <c r="B132" s="384" t="s">
        <v>86</v>
      </c>
      <c r="C132" s="384">
        <v>33</v>
      </c>
      <c r="D132" s="417"/>
      <c r="E132" s="417"/>
      <c r="F132" s="386" t="str">
        <f>grupe!C460</f>
        <v>bye</v>
      </c>
      <c r="G132" s="386" t="str">
        <f>IF(F132="bye","",INDEX(spisak!$C$4:$C$260,MATCH(F132,spisak!$B$4:$B$494,0)))</f>
        <v/>
      </c>
      <c r="H132" s="386" t="str">
        <f>grupe!D460</f>
        <v>bye</v>
      </c>
      <c r="I132" s="386" t="str">
        <f>IF(H132="bye","",INDEX(spisak!$C$4:$C$260,MATCH(H132,spisak!$B$4:$B$494,0)))</f>
        <v/>
      </c>
      <c r="J132" s="446"/>
      <c r="K132" s="446"/>
      <c r="L132" s="387"/>
      <c r="M132" s="387"/>
      <c r="N132" s="387"/>
      <c r="O132" s="387"/>
      <c r="P132" s="387"/>
      <c r="Q132" s="387"/>
      <c r="R132" s="387"/>
      <c r="S132" s="381" t="str">
        <f t="shared" si="4"/>
        <v/>
      </c>
    </row>
    <row r="133" spans="1:19" ht="12" customHeight="1">
      <c r="A133" s="416">
        <v>132</v>
      </c>
      <c r="B133" s="384" t="s">
        <v>86</v>
      </c>
      <c r="C133" s="384">
        <v>33</v>
      </c>
      <c r="D133" s="417"/>
      <c r="E133" s="417"/>
      <c r="F133" s="386" t="str">
        <f>grupe!C461</f>
        <v>bye</v>
      </c>
      <c r="G133" s="386" t="str">
        <f>IF(F133="bye","",INDEX(spisak!$C$4:$C$260,MATCH(F133,spisak!$B$4:$B$494,0)))</f>
        <v/>
      </c>
      <c r="H133" s="386" t="str">
        <f>grupe!D461</f>
        <v>bye</v>
      </c>
      <c r="I133" s="386" t="str">
        <f>IF(H133="bye","",INDEX(spisak!$C$4:$C$260,MATCH(H133,spisak!$B$4:$B$494,0)))</f>
        <v/>
      </c>
      <c r="J133" s="446"/>
      <c r="K133" s="446"/>
      <c r="L133" s="387"/>
      <c r="M133" s="387"/>
      <c r="N133" s="387"/>
      <c r="O133" s="387"/>
      <c r="P133" s="387"/>
      <c r="Q133" s="387"/>
      <c r="R133" s="387"/>
      <c r="S133" s="381" t="str">
        <f t="shared" si="4"/>
        <v/>
      </c>
    </row>
    <row r="134" spans="1:19" ht="12" customHeight="1">
      <c r="A134" s="418">
        <v>133</v>
      </c>
      <c r="B134" s="388" t="s">
        <v>87</v>
      </c>
      <c r="C134" s="388">
        <v>1</v>
      </c>
      <c r="D134" s="419"/>
      <c r="E134" s="419"/>
      <c r="F134" s="390" t="str">
        <f>grupe!C14</f>
        <v>Nikolić Ema</v>
      </c>
      <c r="G134" s="390" t="str">
        <f>IF(F134="bye","",INDEX(spisak!$C$4:$C$260,MATCH(F134,spisak!$B$4:$B$494,0)))</f>
        <v>Napad</v>
      </c>
      <c r="H134" s="390" t="str">
        <f>grupe!D14</f>
        <v>Lazarević Iva</v>
      </c>
      <c r="I134" s="390" t="str">
        <f>IF(H134="bye","",INDEX(spisak!$C$4:$C$260,MATCH(H134,spisak!$B$4:$B$494,0)))</f>
        <v>Radnički-Pirot</v>
      </c>
      <c r="J134" s="446"/>
      <c r="K134" s="446"/>
      <c r="L134" s="391"/>
      <c r="M134" s="391"/>
      <c r="N134" s="391"/>
      <c r="O134" s="391"/>
      <c r="P134" s="391"/>
      <c r="Q134" s="391"/>
      <c r="R134" s="391"/>
      <c r="S134" s="381" t="str">
        <f t="shared" si="4"/>
        <v/>
      </c>
    </row>
    <row r="135" spans="1:19" ht="12" customHeight="1">
      <c r="A135" s="418">
        <v>134</v>
      </c>
      <c r="B135" s="388" t="s">
        <v>87</v>
      </c>
      <c r="C135" s="389">
        <v>1</v>
      </c>
      <c r="D135" s="419"/>
      <c r="E135" s="419"/>
      <c r="F135" s="390" t="str">
        <f>grupe!C15</f>
        <v>Vasić Neda</v>
      </c>
      <c r="G135" s="390" t="str">
        <f>IF(F135="bye","",INDEX(spisak!$C$4:$C$260,MATCH(F135,spisak!$B$4:$B$494,0)))</f>
        <v>Stoni</v>
      </c>
      <c r="H135" s="390" t="str">
        <f>grupe!D15</f>
        <v>Kocić Marta</v>
      </c>
      <c r="I135" s="390" t="s">
        <v>200</v>
      </c>
      <c r="J135" s="446"/>
      <c r="K135" s="446"/>
      <c r="L135" s="391"/>
      <c r="M135" s="391"/>
      <c r="N135" s="391"/>
      <c r="O135" s="391"/>
      <c r="P135" s="391"/>
      <c r="Q135" s="391"/>
      <c r="R135" s="391"/>
      <c r="S135" s="381" t="str">
        <f t="shared" si="4"/>
        <v/>
      </c>
    </row>
    <row r="136" spans="1:19" ht="12" customHeight="1">
      <c r="A136" s="418">
        <v>135</v>
      </c>
      <c r="B136" s="388" t="s">
        <v>87</v>
      </c>
      <c r="C136" s="389">
        <v>2</v>
      </c>
      <c r="D136" s="419"/>
      <c r="E136" s="419"/>
      <c r="F136" s="390">
        <f>grupe!C28</f>
        <v>0</v>
      </c>
      <c r="G136" s="390" t="e">
        <f>IF(F136="bye","",INDEX(spisak!$C$4:$C$260,MATCH(F136,spisak!$B$4:$B$494,0)))</f>
        <v>#N/A</v>
      </c>
      <c r="H136" s="390">
        <f>grupe!D28</f>
        <v>0</v>
      </c>
      <c r="I136" s="390" t="e">
        <f>IF(H136="bye","",INDEX(spisak!$C$4:$C$260,MATCH(H136,spisak!$B$4:$B$494,0)))</f>
        <v>#N/A</v>
      </c>
      <c r="J136" s="446"/>
      <c r="K136" s="446"/>
      <c r="L136" s="391"/>
      <c r="M136" s="391"/>
      <c r="N136" s="391"/>
      <c r="O136" s="391"/>
      <c r="P136" s="391"/>
      <c r="Q136" s="391"/>
      <c r="R136" s="391"/>
      <c r="S136" s="381" t="str">
        <f t="shared" si="4"/>
        <v/>
      </c>
    </row>
    <row r="137" spans="1:19" ht="12" customHeight="1">
      <c r="A137" s="418">
        <v>136</v>
      </c>
      <c r="B137" s="388" t="s">
        <v>87</v>
      </c>
      <c r="C137" s="389">
        <v>2</v>
      </c>
      <c r="D137" s="419"/>
      <c r="E137" s="419"/>
      <c r="F137" s="390">
        <f>grupe!C29</f>
        <v>0</v>
      </c>
      <c r="G137" s="390" t="e">
        <f>IF(F137="bye","",INDEX(spisak!$C$4:$C$260,MATCH(F137,spisak!$B$4:$B$494,0)))</f>
        <v>#N/A</v>
      </c>
      <c r="H137" s="390">
        <f>grupe!D29</f>
        <v>0</v>
      </c>
      <c r="I137" s="390" t="e">
        <f>IF(H137="bye","",INDEX(spisak!$C$4:$C$260,MATCH(H137,spisak!$B$4:$B$494,0)))</f>
        <v>#N/A</v>
      </c>
      <c r="J137" s="446"/>
      <c r="K137" s="446"/>
      <c r="L137" s="391"/>
      <c r="M137" s="391"/>
      <c r="N137" s="391"/>
      <c r="O137" s="391"/>
      <c r="P137" s="391"/>
      <c r="Q137" s="391"/>
      <c r="R137" s="391"/>
      <c r="S137" s="381" t="str">
        <f t="shared" si="4"/>
        <v/>
      </c>
    </row>
    <row r="138" spans="1:19" ht="12" customHeight="1">
      <c r="A138" s="418">
        <v>137</v>
      </c>
      <c r="B138" s="388" t="s">
        <v>87</v>
      </c>
      <c r="C138" s="389">
        <v>3</v>
      </c>
      <c r="D138" s="419"/>
      <c r="E138" s="419"/>
      <c r="F138" s="390">
        <f>grupe!C42</f>
        <v>0</v>
      </c>
      <c r="G138" s="390" t="e">
        <f>IF(F138="bye","",INDEX(spisak!$C$4:$C$260,MATCH(F138,spisak!$B$4:$B$494,0)))</f>
        <v>#N/A</v>
      </c>
      <c r="H138" s="390">
        <f>grupe!D42</f>
        <v>0</v>
      </c>
      <c r="I138" s="390" t="e">
        <f>IF(H138="bye","",INDEX(spisak!$C$4:$C$260,MATCH(H138,spisak!$B$4:$B$494,0)))</f>
        <v>#N/A</v>
      </c>
      <c r="J138" s="446"/>
      <c r="K138" s="446"/>
      <c r="L138" s="391"/>
      <c r="M138" s="391"/>
      <c r="N138" s="391"/>
      <c r="O138" s="391"/>
      <c r="P138" s="391"/>
      <c r="Q138" s="391"/>
      <c r="R138" s="391"/>
      <c r="S138" s="381" t="str">
        <f t="shared" si="4"/>
        <v/>
      </c>
    </row>
    <row r="139" spans="1:19" ht="12" customHeight="1">
      <c r="A139" s="418">
        <v>138</v>
      </c>
      <c r="B139" s="388" t="s">
        <v>87</v>
      </c>
      <c r="C139" s="389">
        <v>3</v>
      </c>
      <c r="D139" s="419"/>
      <c r="E139" s="419"/>
      <c r="F139" s="390">
        <f>grupe!C43</f>
        <v>0</v>
      </c>
      <c r="G139" s="390" t="e">
        <f>IF(F139="bye","",INDEX(spisak!$C$4:$C$260,MATCH(F139,spisak!$B$4:$B$494,0)))</f>
        <v>#N/A</v>
      </c>
      <c r="H139" s="390">
        <f>grupe!D43</f>
        <v>0</v>
      </c>
      <c r="I139" s="390" t="e">
        <f>IF(H139="bye","",INDEX(spisak!$C$4:$C$260,MATCH(H139,spisak!$B$4:$B$494,0)))</f>
        <v>#N/A</v>
      </c>
      <c r="J139" s="446"/>
      <c r="K139" s="446"/>
      <c r="L139" s="391"/>
      <c r="M139" s="391"/>
      <c r="N139" s="391"/>
      <c r="O139" s="391"/>
      <c r="P139" s="391"/>
      <c r="Q139" s="391"/>
      <c r="R139" s="391"/>
      <c r="S139" s="381" t="str">
        <f t="shared" si="4"/>
        <v/>
      </c>
    </row>
    <row r="140" spans="1:19" ht="12" customHeight="1">
      <c r="A140" s="418">
        <v>139</v>
      </c>
      <c r="B140" s="388" t="s">
        <v>87</v>
      </c>
      <c r="C140" s="388">
        <v>4</v>
      </c>
      <c r="D140" s="419"/>
      <c r="E140" s="419"/>
      <c r="F140" s="390">
        <f>grupe!C56</f>
        <v>0</v>
      </c>
      <c r="G140" s="390" t="e">
        <f>IF(F140="bye","",INDEX(spisak!$C$4:$C$260,MATCH(F140,spisak!$B$4:$B$494,0)))</f>
        <v>#N/A</v>
      </c>
      <c r="H140" s="390">
        <f>grupe!D56</f>
        <v>0</v>
      </c>
      <c r="I140" s="390" t="e">
        <f>IF(H140="bye","",INDEX(spisak!$C$4:$C$260,MATCH(H140,spisak!$B$4:$B$494,0)))</f>
        <v>#N/A</v>
      </c>
      <c r="J140" s="446"/>
      <c r="K140" s="446"/>
      <c r="L140" s="391"/>
      <c r="M140" s="391"/>
      <c r="N140" s="391"/>
      <c r="O140" s="391"/>
      <c r="P140" s="391"/>
      <c r="Q140" s="391"/>
      <c r="R140" s="391"/>
      <c r="S140" s="381" t="str">
        <f t="shared" si="4"/>
        <v/>
      </c>
    </row>
    <row r="141" spans="1:19" ht="12" customHeight="1">
      <c r="A141" s="418">
        <v>140</v>
      </c>
      <c r="B141" s="388" t="s">
        <v>87</v>
      </c>
      <c r="C141" s="389">
        <v>4</v>
      </c>
      <c r="D141" s="419"/>
      <c r="E141" s="419"/>
      <c r="F141" s="390">
        <f>grupe!C57</f>
        <v>0</v>
      </c>
      <c r="G141" s="390" t="e">
        <f>IF(F141="bye","",INDEX(spisak!$C$4:$C$260,MATCH(F141,spisak!$B$4:$B$494,0)))</f>
        <v>#N/A</v>
      </c>
      <c r="H141" s="390">
        <f>grupe!D57</f>
        <v>0</v>
      </c>
      <c r="I141" s="390" t="e">
        <f>IF(H141="bye","",INDEX(spisak!$C$4:$C$260,MATCH(H141,spisak!$B$4:$B$494,0)))</f>
        <v>#N/A</v>
      </c>
      <c r="J141" s="446"/>
      <c r="K141" s="446"/>
      <c r="L141" s="391"/>
      <c r="M141" s="391"/>
      <c r="N141" s="391"/>
      <c r="O141" s="391"/>
      <c r="P141" s="391"/>
      <c r="Q141" s="391"/>
      <c r="R141" s="391"/>
      <c r="S141" s="381" t="str">
        <f t="shared" si="4"/>
        <v/>
      </c>
    </row>
    <row r="142" spans="1:19" ht="12" customHeight="1">
      <c r="A142" s="418">
        <v>141</v>
      </c>
      <c r="B142" s="388" t="s">
        <v>87</v>
      </c>
      <c r="C142" s="389">
        <v>5</v>
      </c>
      <c r="D142" s="419"/>
      <c r="E142" s="419"/>
      <c r="F142" s="390">
        <f>grupe!C70</f>
        <v>0</v>
      </c>
      <c r="G142" s="390" t="e">
        <f>IF(F142="bye","",INDEX(spisak!$C$4:$C$260,MATCH(F142,spisak!$B$4:$B$494,0)))</f>
        <v>#N/A</v>
      </c>
      <c r="H142" s="390">
        <f>grupe!D70</f>
        <v>0</v>
      </c>
      <c r="I142" s="390" t="e">
        <f>IF(H142="bye","",INDEX(spisak!$C$4:$C$260,MATCH(H142,spisak!$B$4:$B$494,0)))</f>
        <v>#N/A</v>
      </c>
      <c r="J142" s="446"/>
      <c r="K142" s="446"/>
      <c r="L142" s="391"/>
      <c r="M142" s="391"/>
      <c r="N142" s="391"/>
      <c r="O142" s="391"/>
      <c r="P142" s="391"/>
      <c r="Q142" s="391"/>
      <c r="R142" s="391"/>
      <c r="S142" s="381" t="str">
        <f t="shared" si="4"/>
        <v/>
      </c>
    </row>
    <row r="143" spans="1:19" ht="12" customHeight="1">
      <c r="A143" s="418">
        <v>142</v>
      </c>
      <c r="B143" s="388" t="s">
        <v>87</v>
      </c>
      <c r="C143" s="389">
        <v>5</v>
      </c>
      <c r="D143" s="419"/>
      <c r="E143" s="419"/>
      <c r="F143" s="390">
        <f>grupe!C71</f>
        <v>0</v>
      </c>
      <c r="G143" s="390" t="e">
        <f>IF(F143="bye","",INDEX(spisak!$C$4:$C$260,MATCH(F143,spisak!$B$4:$B$494,0)))</f>
        <v>#N/A</v>
      </c>
      <c r="H143" s="390">
        <f>grupe!D71</f>
        <v>0</v>
      </c>
      <c r="I143" s="390" t="e">
        <f>IF(H143="bye","",INDEX(spisak!$C$4:$C$260,MATCH(H143,spisak!$B$4:$B$494,0)))</f>
        <v>#N/A</v>
      </c>
      <c r="J143" s="446"/>
      <c r="K143" s="446"/>
      <c r="L143" s="391"/>
      <c r="M143" s="391"/>
      <c r="N143" s="391"/>
      <c r="O143" s="391"/>
      <c r="P143" s="391"/>
      <c r="Q143" s="391"/>
      <c r="R143" s="391"/>
      <c r="S143" s="381" t="str">
        <f t="shared" si="4"/>
        <v/>
      </c>
    </row>
    <row r="144" spans="1:19" ht="12" customHeight="1">
      <c r="A144" s="418">
        <v>143</v>
      </c>
      <c r="B144" s="388" t="s">
        <v>87</v>
      </c>
      <c r="C144" s="389">
        <v>6</v>
      </c>
      <c r="D144" s="419"/>
      <c r="E144" s="419"/>
      <c r="F144" s="390">
        <f>grupe!C84</f>
        <v>0</v>
      </c>
      <c r="G144" s="390" t="e">
        <f>IF(F144="bye","",INDEX(spisak!$C$4:$C$260,MATCH(F144,spisak!$B$4:$B$494,0)))</f>
        <v>#N/A</v>
      </c>
      <c r="H144" s="390">
        <f>grupe!D84</f>
        <v>0</v>
      </c>
      <c r="I144" s="390" t="e">
        <f>IF(H144="bye","",INDEX(spisak!$C$4:$C$260,MATCH(H144,spisak!$B$4:$B$494,0)))</f>
        <v>#N/A</v>
      </c>
      <c r="J144" s="446"/>
      <c r="K144" s="446"/>
      <c r="L144" s="391"/>
      <c r="M144" s="391"/>
      <c r="N144" s="391"/>
      <c r="O144" s="391"/>
      <c r="P144" s="391"/>
      <c r="Q144" s="391"/>
      <c r="R144" s="391"/>
      <c r="S144" s="381" t="str">
        <f t="shared" si="4"/>
        <v/>
      </c>
    </row>
    <row r="145" spans="1:19" ht="12" customHeight="1">
      <c r="A145" s="418">
        <v>144</v>
      </c>
      <c r="B145" s="388" t="s">
        <v>87</v>
      </c>
      <c r="C145" s="389">
        <v>6</v>
      </c>
      <c r="D145" s="419"/>
      <c r="E145" s="419"/>
      <c r="F145" s="390">
        <f>grupe!C85</f>
        <v>0</v>
      </c>
      <c r="G145" s="390" t="e">
        <f>IF(F145="bye","",INDEX(spisak!$C$4:$C$260,MATCH(F145,spisak!$B$4:$B$494,0)))</f>
        <v>#N/A</v>
      </c>
      <c r="H145" s="390">
        <f>grupe!D85</f>
        <v>0</v>
      </c>
      <c r="I145" s="390" t="e">
        <f>IF(H145="bye","",INDEX(spisak!$C$4:$C$260,MATCH(H145,spisak!$B$4:$B$494,0)))</f>
        <v>#N/A</v>
      </c>
      <c r="J145" s="446"/>
      <c r="K145" s="446"/>
      <c r="L145" s="391"/>
      <c r="M145" s="391"/>
      <c r="N145" s="391"/>
      <c r="O145" s="391"/>
      <c r="P145" s="391"/>
      <c r="Q145" s="391"/>
      <c r="R145" s="391"/>
      <c r="S145" s="381" t="str">
        <f t="shared" si="4"/>
        <v/>
      </c>
    </row>
    <row r="146" spans="1:19" ht="12" customHeight="1">
      <c r="A146" s="418">
        <v>145</v>
      </c>
      <c r="B146" s="388" t="s">
        <v>87</v>
      </c>
      <c r="C146" s="388">
        <v>7</v>
      </c>
      <c r="D146" s="419"/>
      <c r="E146" s="419"/>
      <c r="F146" s="390">
        <f>grupe!C98</f>
        <v>0</v>
      </c>
      <c r="G146" s="390" t="e">
        <f>IF(F146="bye","",INDEX(spisak!$C$4:$C$260,MATCH(F146,spisak!$B$4:$B$494,0)))</f>
        <v>#N/A</v>
      </c>
      <c r="H146" s="390">
        <f>grupe!D98</f>
        <v>0</v>
      </c>
      <c r="I146" s="390" t="e">
        <f>IF(H146="bye","",INDEX(spisak!$C$4:$C$260,MATCH(H146,spisak!$B$4:$B$494,0)))</f>
        <v>#N/A</v>
      </c>
      <c r="J146" s="446"/>
      <c r="K146" s="446"/>
      <c r="L146" s="391"/>
      <c r="M146" s="391"/>
      <c r="N146" s="391"/>
      <c r="O146" s="391"/>
      <c r="P146" s="391"/>
      <c r="Q146" s="391"/>
      <c r="R146" s="391"/>
      <c r="S146" s="381" t="str">
        <f t="shared" si="4"/>
        <v/>
      </c>
    </row>
    <row r="147" spans="1:19" ht="12" customHeight="1">
      <c r="A147" s="418">
        <v>146</v>
      </c>
      <c r="B147" s="388" t="s">
        <v>87</v>
      </c>
      <c r="C147" s="389">
        <v>7</v>
      </c>
      <c r="D147" s="419"/>
      <c r="E147" s="419"/>
      <c r="F147" s="390">
        <f>grupe!C99</f>
        <v>0</v>
      </c>
      <c r="G147" s="390" t="e">
        <f>IF(F147="bye","",INDEX(spisak!$C$4:$C$260,MATCH(F147,spisak!$B$4:$B$494,0)))</f>
        <v>#N/A</v>
      </c>
      <c r="H147" s="390">
        <f>grupe!D99</f>
        <v>0</v>
      </c>
      <c r="I147" s="390" t="e">
        <f>IF(H147="bye","",INDEX(spisak!$C$4:$C$260,MATCH(H147,spisak!$B$4:$B$494,0)))</f>
        <v>#N/A</v>
      </c>
      <c r="J147" s="446"/>
      <c r="K147" s="446"/>
      <c r="L147" s="391"/>
      <c r="M147" s="391"/>
      <c r="N147" s="391"/>
      <c r="O147" s="391"/>
      <c r="P147" s="391"/>
      <c r="Q147" s="391"/>
      <c r="R147" s="391"/>
      <c r="S147" s="381" t="str">
        <f t="shared" si="4"/>
        <v/>
      </c>
    </row>
    <row r="148" spans="1:19" ht="12" customHeight="1">
      <c r="A148" s="418">
        <v>147</v>
      </c>
      <c r="B148" s="388" t="s">
        <v>87</v>
      </c>
      <c r="C148" s="389">
        <v>8</v>
      </c>
      <c r="D148" s="419"/>
      <c r="E148" s="419"/>
      <c r="F148" s="390">
        <f>grupe!C112</f>
        <v>0</v>
      </c>
      <c r="G148" s="390" t="e">
        <f>IF(F148="bye","",INDEX(spisak!$C$4:$C$260,MATCH(F148,spisak!$B$4:$B$494,0)))</f>
        <v>#N/A</v>
      </c>
      <c r="H148" s="390">
        <f>grupe!D112</f>
        <v>0</v>
      </c>
      <c r="I148" s="390" t="e">
        <f>IF(H148="bye","",INDEX(spisak!$C$4:$C$260,MATCH(H148,spisak!$B$4:$B$494,0)))</f>
        <v>#N/A</v>
      </c>
      <c r="J148" s="446"/>
      <c r="K148" s="446"/>
      <c r="L148" s="391"/>
      <c r="M148" s="391"/>
      <c r="N148" s="391"/>
      <c r="O148" s="391"/>
      <c r="P148" s="391"/>
      <c r="Q148" s="391"/>
      <c r="R148" s="391"/>
      <c r="S148" s="381" t="str">
        <f t="shared" si="4"/>
        <v/>
      </c>
    </row>
    <row r="149" spans="1:19" ht="12" customHeight="1">
      <c r="A149" s="418">
        <v>148</v>
      </c>
      <c r="B149" s="388" t="s">
        <v>87</v>
      </c>
      <c r="C149" s="389">
        <v>8</v>
      </c>
      <c r="D149" s="419"/>
      <c r="E149" s="419"/>
      <c r="F149" s="390">
        <f>grupe!C113</f>
        <v>0</v>
      </c>
      <c r="G149" s="390" t="e">
        <f>IF(F149="bye","",INDEX(spisak!$C$4:$C$260,MATCH(F149,spisak!$B$4:$B$494,0)))</f>
        <v>#N/A</v>
      </c>
      <c r="H149" s="390">
        <f>grupe!D113</f>
        <v>0</v>
      </c>
      <c r="I149" s="390" t="e">
        <f>IF(H149="bye","",INDEX(spisak!$C$4:$C$260,MATCH(H149,spisak!$B$4:$B$494,0)))</f>
        <v>#N/A</v>
      </c>
      <c r="J149" s="446"/>
      <c r="K149" s="446"/>
      <c r="L149" s="391"/>
      <c r="M149" s="391"/>
      <c r="N149" s="391"/>
      <c r="O149" s="391"/>
      <c r="P149" s="391"/>
      <c r="Q149" s="391"/>
      <c r="R149" s="391"/>
      <c r="S149" s="381" t="str">
        <f t="shared" si="4"/>
        <v/>
      </c>
    </row>
    <row r="150" spans="1:19" ht="12" customHeight="1">
      <c r="A150" s="418">
        <v>149</v>
      </c>
      <c r="B150" s="388" t="s">
        <v>87</v>
      </c>
      <c r="C150" s="389">
        <v>9</v>
      </c>
      <c r="D150" s="419"/>
      <c r="E150" s="419"/>
      <c r="F150" s="390">
        <f>grupe!C126</f>
        <v>0</v>
      </c>
      <c r="G150" s="390" t="e">
        <f>IF(F150="bye","",INDEX(spisak!$C$4:$C$260,MATCH(F150,spisak!$B$4:$B$494,0)))</f>
        <v>#N/A</v>
      </c>
      <c r="H150" s="390">
        <f>grupe!D126</f>
        <v>0</v>
      </c>
      <c r="I150" s="390" t="e">
        <f>IF(H150="bye","",INDEX(spisak!$C$4:$C$260,MATCH(H150,spisak!$B$4:$B$494,0)))</f>
        <v>#N/A</v>
      </c>
      <c r="J150" s="446"/>
      <c r="K150" s="446"/>
      <c r="L150" s="391"/>
      <c r="M150" s="391"/>
      <c r="N150" s="391"/>
      <c r="O150" s="391"/>
      <c r="P150" s="391"/>
      <c r="Q150" s="391"/>
      <c r="R150" s="391"/>
      <c r="S150" s="381" t="str">
        <f t="shared" si="4"/>
        <v/>
      </c>
    </row>
    <row r="151" spans="1:19" ht="12" customHeight="1">
      <c r="A151" s="418">
        <v>150</v>
      </c>
      <c r="B151" s="388" t="s">
        <v>87</v>
      </c>
      <c r="C151" s="389">
        <v>9</v>
      </c>
      <c r="D151" s="419"/>
      <c r="E151" s="419"/>
      <c r="F151" s="390">
        <f>grupe!C127</f>
        <v>0</v>
      </c>
      <c r="G151" s="390" t="e">
        <f>IF(F151="bye","",INDEX(spisak!$C$4:$C$260,MATCH(F151,spisak!$B$4:$B$494,0)))</f>
        <v>#N/A</v>
      </c>
      <c r="H151" s="390">
        <f>grupe!D127</f>
        <v>0</v>
      </c>
      <c r="I151" s="390" t="e">
        <f>IF(H151="bye","",INDEX(spisak!$C$4:$C$260,MATCH(H151,spisak!$B$4:$B$494,0)))</f>
        <v>#N/A</v>
      </c>
      <c r="J151" s="446"/>
      <c r="K151" s="446"/>
      <c r="L151" s="391"/>
      <c r="M151" s="391"/>
      <c r="N151" s="391"/>
      <c r="O151" s="391"/>
      <c r="P151" s="391"/>
      <c r="Q151" s="391"/>
      <c r="R151" s="391"/>
      <c r="S151" s="381" t="str">
        <f t="shared" si="4"/>
        <v/>
      </c>
    </row>
    <row r="152" spans="1:19" ht="12" customHeight="1">
      <c r="A152" s="418">
        <v>151</v>
      </c>
      <c r="B152" s="388" t="s">
        <v>87</v>
      </c>
      <c r="C152" s="388">
        <v>10</v>
      </c>
      <c r="D152" s="419"/>
      <c r="E152" s="419"/>
      <c r="F152" s="390" t="str">
        <f>grupe!C140</f>
        <v xml:space="preserve"> </v>
      </c>
      <c r="G152" s="390" t="e">
        <f>IF(F152="bye","",INDEX(spisak!$C$4:$C$260,MATCH(F152,spisak!$B$4:$B$494,0)))</f>
        <v>#N/A</v>
      </c>
      <c r="H152" s="390" t="str">
        <f>grupe!D140</f>
        <v xml:space="preserve"> </v>
      </c>
      <c r="I152" s="390" t="e">
        <f>IF(H152="bye","",INDEX(spisak!$C$4:$C$260,MATCH(H152,spisak!$B$4:$B$494,0)))</f>
        <v>#N/A</v>
      </c>
      <c r="J152" s="446"/>
      <c r="K152" s="446"/>
      <c r="L152" s="391"/>
      <c r="M152" s="391"/>
      <c r="N152" s="391"/>
      <c r="O152" s="391"/>
      <c r="P152" s="391"/>
      <c r="Q152" s="391"/>
      <c r="R152" s="391"/>
      <c r="S152" s="381" t="str">
        <f t="shared" si="4"/>
        <v/>
      </c>
    </row>
    <row r="153" spans="1:19" ht="12" customHeight="1">
      <c r="A153" s="418">
        <v>152</v>
      </c>
      <c r="B153" s="388" t="s">
        <v>87</v>
      </c>
      <c r="C153" s="389">
        <v>10</v>
      </c>
      <c r="D153" s="419"/>
      <c r="E153" s="419"/>
      <c r="F153" s="390" t="str">
        <f>grupe!C141</f>
        <v xml:space="preserve"> </v>
      </c>
      <c r="G153" s="390" t="e">
        <f>IF(F153="bye","",INDEX(spisak!$C$4:$C$260,MATCH(F153,spisak!$B$4:$B$494,0)))</f>
        <v>#N/A</v>
      </c>
      <c r="H153" s="390" t="str">
        <f>grupe!D141</f>
        <v xml:space="preserve"> </v>
      </c>
      <c r="I153" s="390" t="e">
        <f>IF(H153="bye","",INDEX(spisak!$C$4:$C$260,MATCH(H153,spisak!$B$4:$B$494,0)))</f>
        <v>#N/A</v>
      </c>
      <c r="J153" s="446"/>
      <c r="K153" s="446"/>
      <c r="L153" s="391"/>
      <c r="M153" s="391"/>
      <c r="N153" s="391"/>
      <c r="O153" s="391"/>
      <c r="P153" s="391"/>
      <c r="Q153" s="391"/>
      <c r="R153" s="391"/>
      <c r="S153" s="381" t="str">
        <f t="shared" si="4"/>
        <v/>
      </c>
    </row>
    <row r="154" spans="1:19" ht="12" customHeight="1">
      <c r="A154" s="418">
        <v>153</v>
      </c>
      <c r="B154" s="388" t="s">
        <v>87</v>
      </c>
      <c r="C154" s="389">
        <v>11</v>
      </c>
      <c r="D154" s="419"/>
      <c r="E154" s="419"/>
      <c r="F154" s="390" t="str">
        <f>grupe!C154</f>
        <v xml:space="preserve"> </v>
      </c>
      <c r="G154" s="390" t="e">
        <f>IF(F154="bye","",INDEX(spisak!$C$4:$C$260,MATCH(F154,spisak!$B$4:$B$494,0)))</f>
        <v>#N/A</v>
      </c>
      <c r="H154" s="390" t="str">
        <f>grupe!D154</f>
        <v xml:space="preserve"> </v>
      </c>
      <c r="I154" s="390" t="e">
        <f>IF(H154="bye","",INDEX(spisak!$C$4:$C$260,MATCH(H154,spisak!$B$4:$B$494,0)))</f>
        <v>#N/A</v>
      </c>
      <c r="J154" s="446"/>
      <c r="K154" s="446"/>
      <c r="L154" s="391"/>
      <c r="M154" s="391"/>
      <c r="N154" s="391"/>
      <c r="O154" s="391"/>
      <c r="P154" s="391"/>
      <c r="Q154" s="391"/>
      <c r="R154" s="391"/>
      <c r="S154" s="381" t="str">
        <f t="shared" si="4"/>
        <v/>
      </c>
    </row>
    <row r="155" spans="1:19" ht="12" customHeight="1">
      <c r="A155" s="418">
        <v>154</v>
      </c>
      <c r="B155" s="388" t="s">
        <v>87</v>
      </c>
      <c r="C155" s="389">
        <v>11</v>
      </c>
      <c r="D155" s="419"/>
      <c r="E155" s="419"/>
      <c r="F155" s="390" t="str">
        <f>grupe!C155</f>
        <v xml:space="preserve"> </v>
      </c>
      <c r="G155" s="390" t="e">
        <f>IF(F155="bye","",INDEX(spisak!$C$4:$C$260,MATCH(F155,spisak!$B$4:$B$494,0)))</f>
        <v>#N/A</v>
      </c>
      <c r="H155" s="390" t="str">
        <f>grupe!D155</f>
        <v xml:space="preserve"> </v>
      </c>
      <c r="I155" s="390" t="e">
        <f>IF(H155="bye","",INDEX(spisak!$C$4:$C$260,MATCH(H155,spisak!$B$4:$B$494,0)))</f>
        <v>#N/A</v>
      </c>
      <c r="J155" s="446"/>
      <c r="K155" s="446"/>
      <c r="L155" s="391"/>
      <c r="M155" s="391"/>
      <c r="N155" s="391"/>
      <c r="O155" s="391"/>
      <c r="P155" s="391"/>
      <c r="Q155" s="391"/>
      <c r="R155" s="391"/>
      <c r="S155" s="381" t="str">
        <f t="shared" si="4"/>
        <v/>
      </c>
    </row>
    <row r="156" spans="1:19" ht="12" customHeight="1">
      <c r="A156" s="418">
        <v>155</v>
      </c>
      <c r="B156" s="388" t="s">
        <v>87</v>
      </c>
      <c r="C156" s="389">
        <v>12</v>
      </c>
      <c r="D156" s="419"/>
      <c r="E156" s="419"/>
      <c r="F156" s="390" t="str">
        <f>grupe!C168</f>
        <v xml:space="preserve"> </v>
      </c>
      <c r="G156" s="390" t="e">
        <f>IF(F156="bye","",INDEX(spisak!$C$4:$C$260,MATCH(F156,spisak!$B$4:$B$494,0)))</f>
        <v>#N/A</v>
      </c>
      <c r="H156" s="390" t="str">
        <f>grupe!D168</f>
        <v xml:space="preserve"> </v>
      </c>
      <c r="I156" s="390" t="e">
        <f>IF(H156="bye","",INDEX(spisak!$C$4:$C$260,MATCH(H156,spisak!$B$4:$B$494,0)))</f>
        <v>#N/A</v>
      </c>
      <c r="J156" s="446"/>
      <c r="K156" s="446"/>
      <c r="L156" s="391"/>
      <c r="M156" s="391"/>
      <c r="N156" s="391"/>
      <c r="O156" s="391"/>
      <c r="P156" s="391"/>
      <c r="Q156" s="391"/>
      <c r="R156" s="391"/>
      <c r="S156" s="381" t="str">
        <f t="shared" si="4"/>
        <v/>
      </c>
    </row>
    <row r="157" spans="1:19" ht="12" customHeight="1">
      <c r="A157" s="418">
        <v>156</v>
      </c>
      <c r="B157" s="388" t="s">
        <v>87</v>
      </c>
      <c r="C157" s="389">
        <v>12</v>
      </c>
      <c r="D157" s="419"/>
      <c r="E157" s="419"/>
      <c r="F157" s="390" t="str">
        <f>grupe!C169</f>
        <v xml:space="preserve"> </v>
      </c>
      <c r="G157" s="390" t="e">
        <f>IF(F157="bye","",INDEX(spisak!$C$4:$C$260,MATCH(F157,spisak!$B$4:$B$494,0)))</f>
        <v>#N/A</v>
      </c>
      <c r="H157" s="390" t="str">
        <f>grupe!D169</f>
        <v xml:space="preserve"> </v>
      </c>
      <c r="I157" s="390" t="e">
        <f>IF(H157="bye","",INDEX(spisak!$C$4:$C$260,MATCH(H157,spisak!$B$4:$B$494,0)))</f>
        <v>#N/A</v>
      </c>
      <c r="J157" s="446"/>
      <c r="K157" s="446"/>
      <c r="L157" s="391"/>
      <c r="M157" s="391"/>
      <c r="N157" s="391"/>
      <c r="O157" s="391"/>
      <c r="P157" s="391"/>
      <c r="Q157" s="391"/>
      <c r="R157" s="391"/>
      <c r="S157" s="381" t="str">
        <f t="shared" si="4"/>
        <v/>
      </c>
    </row>
    <row r="158" spans="1:19" ht="12" customHeight="1">
      <c r="A158" s="418">
        <v>157</v>
      </c>
      <c r="B158" s="388" t="s">
        <v>87</v>
      </c>
      <c r="C158" s="388">
        <v>13</v>
      </c>
      <c r="D158" s="419"/>
      <c r="E158" s="419"/>
      <c r="F158" s="390" t="str">
        <f>grupe!C182</f>
        <v>bye</v>
      </c>
      <c r="G158" s="390" t="str">
        <f>IF(F158="bye","",INDEX(spisak!$C$4:$C$260,MATCH(F158,spisak!$B$4:$B$494,0)))</f>
        <v/>
      </c>
      <c r="H158" s="390" t="str">
        <f>grupe!D182</f>
        <v>bye</v>
      </c>
      <c r="I158" s="390" t="str">
        <f>IF(H158="bye","",INDEX(spisak!$C$4:$C$260,MATCH(H158,spisak!$B$4:$B$494,0)))</f>
        <v/>
      </c>
      <c r="J158" s="446"/>
      <c r="K158" s="446"/>
      <c r="L158" s="391"/>
      <c r="M158" s="391"/>
      <c r="N158" s="391"/>
      <c r="O158" s="391"/>
      <c r="P158" s="391"/>
      <c r="Q158" s="391"/>
      <c r="R158" s="391"/>
      <c r="S158" s="381" t="str">
        <f t="shared" si="4"/>
        <v/>
      </c>
    </row>
    <row r="159" spans="1:19" ht="12" customHeight="1">
      <c r="A159" s="418">
        <v>158</v>
      </c>
      <c r="B159" s="388" t="s">
        <v>87</v>
      </c>
      <c r="C159" s="389">
        <v>13</v>
      </c>
      <c r="D159" s="419"/>
      <c r="E159" s="419"/>
      <c r="F159" s="390" t="str">
        <f>grupe!C183</f>
        <v>bye</v>
      </c>
      <c r="G159" s="390" t="str">
        <f>IF(F159="bye","",INDEX(spisak!$C$4:$C$260,MATCH(F159,spisak!$B$4:$B$494,0)))</f>
        <v/>
      </c>
      <c r="H159" s="390" t="str">
        <f>grupe!D183</f>
        <v>bye</v>
      </c>
      <c r="I159" s="390" t="str">
        <f>IF(H159="bye","",INDEX(spisak!$C$4:$C$260,MATCH(H159,spisak!$B$4:$B$494,0)))</f>
        <v/>
      </c>
      <c r="J159" s="446"/>
      <c r="K159" s="446"/>
      <c r="L159" s="391"/>
      <c r="M159" s="391"/>
      <c r="N159" s="391"/>
      <c r="O159" s="391"/>
      <c r="P159" s="391"/>
      <c r="Q159" s="391"/>
      <c r="R159" s="391"/>
      <c r="S159" s="381" t="str">
        <f t="shared" si="4"/>
        <v/>
      </c>
    </row>
    <row r="160" spans="1:19" ht="12" customHeight="1">
      <c r="A160" s="418">
        <v>159</v>
      </c>
      <c r="B160" s="388" t="s">
        <v>87</v>
      </c>
      <c r="C160" s="389">
        <v>14</v>
      </c>
      <c r="D160" s="419"/>
      <c r="E160" s="419"/>
      <c r="F160" s="390" t="str">
        <f>grupe!C196</f>
        <v>bye</v>
      </c>
      <c r="G160" s="390" t="str">
        <f>IF(F160="bye","",INDEX(spisak!$C$4:$C$260,MATCH(F160,spisak!$B$4:$B$494,0)))</f>
        <v/>
      </c>
      <c r="H160" s="390" t="str">
        <f>grupe!D196</f>
        <v>bye</v>
      </c>
      <c r="I160" s="390" t="str">
        <f>IF(H160="bye","",INDEX(spisak!$C$4:$C$260,MATCH(H160,spisak!$B$4:$B$494,0)))</f>
        <v/>
      </c>
      <c r="J160" s="446"/>
      <c r="K160" s="446"/>
      <c r="L160" s="391"/>
      <c r="M160" s="391"/>
      <c r="N160" s="391"/>
      <c r="O160" s="391"/>
      <c r="P160" s="391"/>
      <c r="Q160" s="391"/>
      <c r="R160" s="391"/>
      <c r="S160" s="381" t="str">
        <f t="shared" si="4"/>
        <v/>
      </c>
    </row>
    <row r="161" spans="1:19" ht="12" customHeight="1">
      <c r="A161" s="418">
        <v>160</v>
      </c>
      <c r="B161" s="388" t="s">
        <v>87</v>
      </c>
      <c r="C161" s="389">
        <v>14</v>
      </c>
      <c r="D161" s="419"/>
      <c r="E161" s="419"/>
      <c r="F161" s="390" t="str">
        <f>grupe!C197</f>
        <v>bye</v>
      </c>
      <c r="G161" s="390" t="str">
        <f>IF(F161="bye","",INDEX(spisak!$C$4:$C$260,MATCH(F161,spisak!$B$4:$B$494,0)))</f>
        <v/>
      </c>
      <c r="H161" s="390" t="str">
        <f>grupe!D197</f>
        <v>bye</v>
      </c>
      <c r="I161" s="390" t="str">
        <f>IF(H161="bye","",INDEX(spisak!$C$4:$C$260,MATCH(H161,spisak!$B$4:$B$494,0)))</f>
        <v/>
      </c>
      <c r="J161" s="446"/>
      <c r="K161" s="446"/>
      <c r="L161" s="391"/>
      <c r="M161" s="391"/>
      <c r="N161" s="391"/>
      <c r="O161" s="391"/>
      <c r="P161" s="391"/>
      <c r="Q161" s="391"/>
      <c r="R161" s="391"/>
      <c r="S161" s="381" t="str">
        <f t="shared" si="4"/>
        <v/>
      </c>
    </row>
    <row r="162" spans="1:19" ht="12" customHeight="1">
      <c r="A162" s="418">
        <v>161</v>
      </c>
      <c r="B162" s="388" t="s">
        <v>87</v>
      </c>
      <c r="C162" s="389">
        <v>15</v>
      </c>
      <c r="D162" s="419"/>
      <c r="E162" s="419"/>
      <c r="F162" s="390" t="str">
        <f>grupe!C210</f>
        <v>bye</v>
      </c>
      <c r="G162" s="390" t="str">
        <f>IF(F162="bye","",INDEX(spisak!$C$4:$C$260,MATCH(F162,spisak!$B$4:$B$494,0)))</f>
        <v/>
      </c>
      <c r="H162" s="390" t="str">
        <f>grupe!D210</f>
        <v>bye</v>
      </c>
      <c r="I162" s="390" t="str">
        <f>IF(H162="bye","",INDEX(spisak!$C$4:$C$260,MATCH(H162,spisak!$B$4:$B$494,0)))</f>
        <v/>
      </c>
      <c r="J162" s="446"/>
      <c r="K162" s="446"/>
      <c r="L162" s="391"/>
      <c r="M162" s="391"/>
      <c r="N162" s="391"/>
      <c r="O162" s="391"/>
      <c r="P162" s="391"/>
      <c r="Q162" s="391"/>
      <c r="R162" s="391"/>
      <c r="S162" s="381" t="str">
        <f t="shared" ref="S162:S193" si="5">IF(ISBLANK(J162),"",IF(J162&gt;K162,F162,H162))</f>
        <v/>
      </c>
    </row>
    <row r="163" spans="1:19" ht="12" customHeight="1">
      <c r="A163" s="418">
        <v>162</v>
      </c>
      <c r="B163" s="388" t="s">
        <v>87</v>
      </c>
      <c r="C163" s="389">
        <v>15</v>
      </c>
      <c r="D163" s="419"/>
      <c r="E163" s="419"/>
      <c r="F163" s="390" t="str">
        <f>grupe!C211</f>
        <v>bye</v>
      </c>
      <c r="G163" s="390" t="str">
        <f>IF(F163="bye","",INDEX(spisak!$C$4:$C$260,MATCH(F163,spisak!$B$4:$B$494,0)))</f>
        <v/>
      </c>
      <c r="H163" s="390" t="str">
        <f>grupe!D211</f>
        <v>bye</v>
      </c>
      <c r="I163" s="390" t="str">
        <f>IF(H163="bye","",INDEX(spisak!$C$4:$C$260,MATCH(H163,spisak!$B$4:$B$494,0)))</f>
        <v/>
      </c>
      <c r="J163" s="446"/>
      <c r="K163" s="446"/>
      <c r="L163" s="391"/>
      <c r="M163" s="391"/>
      <c r="N163" s="391"/>
      <c r="O163" s="391"/>
      <c r="P163" s="391"/>
      <c r="Q163" s="391"/>
      <c r="R163" s="391"/>
      <c r="S163" s="381" t="str">
        <f t="shared" si="5"/>
        <v/>
      </c>
    </row>
    <row r="164" spans="1:19" ht="12" customHeight="1">
      <c r="A164" s="418">
        <v>163</v>
      </c>
      <c r="B164" s="388" t="s">
        <v>87</v>
      </c>
      <c r="C164" s="388">
        <v>16</v>
      </c>
      <c r="D164" s="419"/>
      <c r="E164" s="419"/>
      <c r="F164" s="390" t="str">
        <f>grupe!C224</f>
        <v>bye</v>
      </c>
      <c r="G164" s="390" t="str">
        <f>IF(F164="bye","",INDEX(spisak!$C$4:$C$260,MATCH(F164,spisak!$B$4:$B$494,0)))</f>
        <v/>
      </c>
      <c r="H164" s="390" t="str">
        <f>grupe!D224</f>
        <v>bye</v>
      </c>
      <c r="I164" s="390" t="str">
        <f>IF(H164="bye","",INDEX(spisak!$C$4:$C$260,MATCH(H164,spisak!$B$4:$B$494,0)))</f>
        <v/>
      </c>
      <c r="J164" s="446"/>
      <c r="K164" s="446"/>
      <c r="L164" s="391"/>
      <c r="M164" s="391"/>
      <c r="N164" s="391"/>
      <c r="O164" s="391"/>
      <c r="P164" s="391"/>
      <c r="Q164" s="391"/>
      <c r="R164" s="391"/>
      <c r="S164" s="381" t="str">
        <f t="shared" si="5"/>
        <v/>
      </c>
    </row>
    <row r="165" spans="1:19" ht="12" customHeight="1">
      <c r="A165" s="418">
        <v>164</v>
      </c>
      <c r="B165" s="388" t="s">
        <v>87</v>
      </c>
      <c r="C165" s="389">
        <v>16</v>
      </c>
      <c r="D165" s="419"/>
      <c r="E165" s="419"/>
      <c r="F165" s="390" t="str">
        <f>grupe!C225</f>
        <v>bye</v>
      </c>
      <c r="G165" s="390" t="str">
        <f>IF(F165="bye","",INDEX(spisak!$C$4:$C$260,MATCH(F165,spisak!$B$4:$B$494,0)))</f>
        <v/>
      </c>
      <c r="H165" s="390" t="str">
        <f>grupe!D225</f>
        <v>bye</v>
      </c>
      <c r="I165" s="390" t="str">
        <f>IF(H165="bye","",INDEX(spisak!$C$4:$C$260,MATCH(H165,spisak!$B$4:$B$494,0)))</f>
        <v/>
      </c>
      <c r="J165" s="446"/>
      <c r="K165" s="446"/>
      <c r="L165" s="391"/>
      <c r="M165" s="391"/>
      <c r="N165" s="391"/>
      <c r="O165" s="391"/>
      <c r="P165" s="391"/>
      <c r="Q165" s="391"/>
      <c r="R165" s="391"/>
      <c r="S165" s="381" t="str">
        <f t="shared" si="5"/>
        <v/>
      </c>
    </row>
    <row r="166" spans="1:19" ht="12" customHeight="1">
      <c r="A166" s="418">
        <v>165</v>
      </c>
      <c r="B166" s="388" t="s">
        <v>87</v>
      </c>
      <c r="C166" s="389">
        <v>17</v>
      </c>
      <c r="D166" s="419"/>
      <c r="E166" s="419"/>
      <c r="F166" s="390" t="str">
        <f>grupe!C238</f>
        <v>bye</v>
      </c>
      <c r="G166" s="390" t="str">
        <f>IF(F166="bye","",INDEX(spisak!$C$4:$C$260,MATCH(F166,spisak!$B$4:$B$494,0)))</f>
        <v/>
      </c>
      <c r="H166" s="390" t="str">
        <f>grupe!D238</f>
        <v>bye</v>
      </c>
      <c r="I166" s="390" t="str">
        <f>IF(H166="bye","",INDEX(spisak!$C$4:$C$260,MATCH(H166,spisak!$B$4:$B$494,0)))</f>
        <v/>
      </c>
      <c r="J166" s="446"/>
      <c r="K166" s="446"/>
      <c r="L166" s="391"/>
      <c r="M166" s="391"/>
      <c r="N166" s="391"/>
      <c r="O166" s="391"/>
      <c r="P166" s="391"/>
      <c r="Q166" s="391"/>
      <c r="R166" s="391"/>
      <c r="S166" s="381" t="str">
        <f t="shared" si="5"/>
        <v/>
      </c>
    </row>
    <row r="167" spans="1:19" ht="12" customHeight="1">
      <c r="A167" s="418">
        <v>166</v>
      </c>
      <c r="B167" s="388" t="s">
        <v>87</v>
      </c>
      <c r="C167" s="389">
        <v>17</v>
      </c>
      <c r="D167" s="419"/>
      <c r="E167" s="419"/>
      <c r="F167" s="390" t="str">
        <f>grupe!C239</f>
        <v>bye</v>
      </c>
      <c r="G167" s="390" t="str">
        <f>IF(F167="bye","",INDEX(spisak!$C$4:$C$260,MATCH(F167,spisak!$B$4:$B$494,0)))</f>
        <v/>
      </c>
      <c r="H167" s="390" t="str">
        <f>grupe!D239</f>
        <v>bye</v>
      </c>
      <c r="I167" s="390" t="str">
        <f>IF(H167="bye","",INDEX(spisak!$C$4:$C$260,MATCH(H167,spisak!$B$4:$B$494,0)))</f>
        <v/>
      </c>
      <c r="J167" s="446"/>
      <c r="K167" s="446"/>
      <c r="L167" s="391"/>
      <c r="M167" s="391"/>
      <c r="N167" s="391"/>
      <c r="O167" s="391"/>
      <c r="P167" s="391"/>
      <c r="Q167" s="391"/>
      <c r="R167" s="391"/>
      <c r="S167" s="381" t="str">
        <f t="shared" si="5"/>
        <v/>
      </c>
    </row>
    <row r="168" spans="1:19" ht="12" customHeight="1">
      <c r="A168" s="418">
        <v>167</v>
      </c>
      <c r="B168" s="388" t="s">
        <v>87</v>
      </c>
      <c r="C168" s="389">
        <v>18</v>
      </c>
      <c r="D168" s="419"/>
      <c r="E168" s="419"/>
      <c r="F168" s="390" t="str">
        <f>grupe!C252</f>
        <v>bye</v>
      </c>
      <c r="G168" s="390" t="str">
        <f>IF(F168="bye","",INDEX(spisak!$C$4:$C$260,MATCH(F168,spisak!$B$4:$B$494,0)))</f>
        <v/>
      </c>
      <c r="H168" s="390" t="str">
        <f>grupe!D252</f>
        <v>bye</v>
      </c>
      <c r="I168" s="390" t="str">
        <f>IF(H168="bye","",INDEX(spisak!$C$4:$C$260,MATCH(H168,spisak!$B$4:$B$494,0)))</f>
        <v/>
      </c>
      <c r="J168" s="446"/>
      <c r="K168" s="446"/>
      <c r="L168" s="391"/>
      <c r="M168" s="391"/>
      <c r="N168" s="391"/>
      <c r="O168" s="391"/>
      <c r="P168" s="391"/>
      <c r="Q168" s="391"/>
      <c r="R168" s="391"/>
      <c r="S168" s="381" t="str">
        <f t="shared" si="5"/>
        <v/>
      </c>
    </row>
    <row r="169" spans="1:19" ht="12" customHeight="1">
      <c r="A169" s="418">
        <v>168</v>
      </c>
      <c r="B169" s="388" t="s">
        <v>87</v>
      </c>
      <c r="C169" s="389">
        <v>18</v>
      </c>
      <c r="D169" s="419"/>
      <c r="E169" s="419"/>
      <c r="F169" s="390" t="str">
        <f>grupe!C253</f>
        <v>bye</v>
      </c>
      <c r="G169" s="390" t="str">
        <f>IF(F169="bye","",INDEX(spisak!$C$4:$C$260,MATCH(F169,spisak!$B$4:$B$494,0)))</f>
        <v/>
      </c>
      <c r="H169" s="390" t="str">
        <f>grupe!D253</f>
        <v>bye</v>
      </c>
      <c r="I169" s="390" t="str">
        <f>IF(H169="bye","",INDEX(spisak!$C$4:$C$260,MATCH(H169,spisak!$B$4:$B$494,0)))</f>
        <v/>
      </c>
      <c r="J169" s="446"/>
      <c r="K169" s="446"/>
      <c r="L169" s="391"/>
      <c r="M169" s="391"/>
      <c r="N169" s="391"/>
      <c r="O169" s="391"/>
      <c r="P169" s="391"/>
      <c r="Q169" s="391"/>
      <c r="R169" s="391"/>
      <c r="S169" s="381" t="str">
        <f t="shared" si="5"/>
        <v/>
      </c>
    </row>
    <row r="170" spans="1:19" ht="12" customHeight="1">
      <c r="A170" s="418">
        <v>169</v>
      </c>
      <c r="B170" s="388" t="s">
        <v>87</v>
      </c>
      <c r="C170" s="388">
        <v>19</v>
      </c>
      <c r="D170" s="419"/>
      <c r="E170" s="419"/>
      <c r="F170" s="390" t="str">
        <f>grupe!C266</f>
        <v>bye</v>
      </c>
      <c r="G170" s="390" t="str">
        <f>IF(F170="bye","",INDEX(spisak!$C$4:$C$260,MATCH(F170,spisak!$B$4:$B$494,0)))</f>
        <v/>
      </c>
      <c r="H170" s="390" t="str">
        <f>grupe!D266</f>
        <v>bye</v>
      </c>
      <c r="I170" s="390" t="str">
        <f>IF(H170="bye","",INDEX(spisak!$C$4:$C$260,MATCH(H170,spisak!$B$4:$B$494,0)))</f>
        <v/>
      </c>
      <c r="J170" s="446"/>
      <c r="K170" s="446"/>
      <c r="L170" s="391"/>
      <c r="M170" s="391"/>
      <c r="N170" s="391"/>
      <c r="O170" s="391"/>
      <c r="P170" s="391"/>
      <c r="Q170" s="391"/>
      <c r="R170" s="391"/>
      <c r="S170" s="381" t="str">
        <f t="shared" si="5"/>
        <v/>
      </c>
    </row>
    <row r="171" spans="1:19" ht="12" customHeight="1">
      <c r="A171" s="418">
        <v>170</v>
      </c>
      <c r="B171" s="388" t="s">
        <v>87</v>
      </c>
      <c r="C171" s="389">
        <v>19</v>
      </c>
      <c r="D171" s="419"/>
      <c r="E171" s="419"/>
      <c r="F171" s="390" t="str">
        <f>grupe!C267</f>
        <v>bye</v>
      </c>
      <c r="G171" s="390" t="str">
        <f>IF(F171="bye","",INDEX(spisak!$C$4:$C$260,MATCH(F171,spisak!$B$4:$B$494,0)))</f>
        <v/>
      </c>
      <c r="H171" s="390" t="str">
        <f>grupe!D267</f>
        <v>bye</v>
      </c>
      <c r="I171" s="390" t="str">
        <f>IF(H171="bye","",INDEX(spisak!$C$4:$C$260,MATCH(H171,spisak!$B$4:$B$494,0)))</f>
        <v/>
      </c>
      <c r="J171" s="446"/>
      <c r="K171" s="446"/>
      <c r="L171" s="391"/>
      <c r="M171" s="391"/>
      <c r="N171" s="391"/>
      <c r="O171" s="391"/>
      <c r="P171" s="391"/>
      <c r="Q171" s="391"/>
      <c r="R171" s="391"/>
      <c r="S171" s="381" t="str">
        <f t="shared" si="5"/>
        <v/>
      </c>
    </row>
    <row r="172" spans="1:19" ht="12" customHeight="1">
      <c r="A172" s="418">
        <v>171</v>
      </c>
      <c r="B172" s="388" t="s">
        <v>87</v>
      </c>
      <c r="C172" s="389">
        <v>20</v>
      </c>
      <c r="D172" s="419"/>
      <c r="E172" s="419"/>
      <c r="F172" s="390" t="str">
        <f>grupe!C280</f>
        <v>bye</v>
      </c>
      <c r="G172" s="390" t="str">
        <f>IF(F172="bye","",INDEX(spisak!$C$4:$C$260,MATCH(F172,spisak!$B$4:$B$494,0)))</f>
        <v/>
      </c>
      <c r="H172" s="390" t="str">
        <f>grupe!D280</f>
        <v>bye</v>
      </c>
      <c r="I172" s="390" t="str">
        <f>IF(H172="bye","",INDEX(spisak!$C$4:$C$260,MATCH(H172,spisak!$B$4:$B$494,0)))</f>
        <v/>
      </c>
      <c r="J172" s="446"/>
      <c r="K172" s="446"/>
      <c r="L172" s="391"/>
      <c r="M172" s="391"/>
      <c r="N172" s="391"/>
      <c r="O172" s="391"/>
      <c r="P172" s="391"/>
      <c r="Q172" s="391"/>
      <c r="R172" s="391"/>
      <c r="S172" s="381" t="str">
        <f t="shared" si="5"/>
        <v/>
      </c>
    </row>
    <row r="173" spans="1:19" ht="12" customHeight="1">
      <c r="A173" s="418">
        <v>172</v>
      </c>
      <c r="B173" s="388" t="s">
        <v>87</v>
      </c>
      <c r="C173" s="389">
        <v>20</v>
      </c>
      <c r="D173" s="419"/>
      <c r="E173" s="419"/>
      <c r="F173" s="390" t="str">
        <f>grupe!C281</f>
        <v>bye</v>
      </c>
      <c r="G173" s="390" t="str">
        <f>IF(F173="bye","",INDEX(spisak!$C$4:$C$260,MATCH(F173,spisak!$B$4:$B$494,0)))</f>
        <v/>
      </c>
      <c r="H173" s="390" t="str">
        <f>grupe!D281</f>
        <v>bye</v>
      </c>
      <c r="I173" s="390" t="str">
        <f>IF(H173="bye","",INDEX(spisak!$C$4:$C$260,MATCH(H173,spisak!$B$4:$B$494,0)))</f>
        <v/>
      </c>
      <c r="J173" s="446"/>
      <c r="K173" s="446"/>
      <c r="L173" s="391"/>
      <c r="M173" s="391"/>
      <c r="N173" s="391"/>
      <c r="O173" s="391"/>
      <c r="P173" s="391"/>
      <c r="Q173" s="391"/>
      <c r="R173" s="391"/>
      <c r="S173" s="381" t="str">
        <f t="shared" si="5"/>
        <v/>
      </c>
    </row>
    <row r="174" spans="1:19" ht="12" customHeight="1">
      <c r="A174" s="418">
        <v>173</v>
      </c>
      <c r="B174" s="388" t="s">
        <v>87</v>
      </c>
      <c r="C174" s="389">
        <v>21</v>
      </c>
      <c r="D174" s="419"/>
      <c r="E174" s="419"/>
      <c r="F174" s="390" t="str">
        <f>grupe!C294</f>
        <v>bye</v>
      </c>
      <c r="G174" s="390" t="str">
        <f>IF(F174="bye","",INDEX(spisak!$C$4:$C$260,MATCH(F174,spisak!$B$4:$B$494,0)))</f>
        <v/>
      </c>
      <c r="H174" s="390" t="str">
        <f>grupe!D294</f>
        <v>bye</v>
      </c>
      <c r="I174" s="390" t="str">
        <f>IF(H174="bye","",INDEX(spisak!$C$4:$C$260,MATCH(H174,spisak!$B$4:$B$494,0)))</f>
        <v/>
      </c>
      <c r="J174" s="446"/>
      <c r="K174" s="446"/>
      <c r="L174" s="391"/>
      <c r="M174" s="391"/>
      <c r="N174" s="391"/>
      <c r="O174" s="391"/>
      <c r="P174" s="391"/>
      <c r="Q174" s="391"/>
      <c r="R174" s="391"/>
      <c r="S174" s="381" t="str">
        <f t="shared" si="5"/>
        <v/>
      </c>
    </row>
    <row r="175" spans="1:19" ht="12" customHeight="1">
      <c r="A175" s="418">
        <v>174</v>
      </c>
      <c r="B175" s="388" t="s">
        <v>87</v>
      </c>
      <c r="C175" s="389">
        <v>21</v>
      </c>
      <c r="D175" s="419"/>
      <c r="E175" s="419"/>
      <c r="F175" s="390" t="str">
        <f>grupe!C295</f>
        <v>bye</v>
      </c>
      <c r="G175" s="390" t="str">
        <f>IF(F175="bye","",INDEX(spisak!$C$4:$C$260,MATCH(F175,spisak!$B$4:$B$494,0)))</f>
        <v/>
      </c>
      <c r="H175" s="390" t="str">
        <f>grupe!D295</f>
        <v>bye</v>
      </c>
      <c r="I175" s="390" t="str">
        <f>IF(H175="bye","",INDEX(spisak!$C$4:$C$260,MATCH(H175,spisak!$B$4:$B$494,0)))</f>
        <v/>
      </c>
      <c r="J175" s="446"/>
      <c r="K175" s="446"/>
      <c r="L175" s="391"/>
      <c r="M175" s="391"/>
      <c r="N175" s="391"/>
      <c r="O175" s="391"/>
      <c r="P175" s="391"/>
      <c r="Q175" s="391"/>
      <c r="R175" s="391"/>
      <c r="S175" s="381" t="str">
        <f t="shared" si="5"/>
        <v/>
      </c>
    </row>
    <row r="176" spans="1:19" ht="12" customHeight="1">
      <c r="A176" s="418">
        <v>175</v>
      </c>
      <c r="B176" s="388" t="s">
        <v>87</v>
      </c>
      <c r="C176" s="388">
        <v>22</v>
      </c>
      <c r="D176" s="419"/>
      <c r="E176" s="419"/>
      <c r="F176" s="390" t="str">
        <f>grupe!C308</f>
        <v>bye</v>
      </c>
      <c r="G176" s="390" t="str">
        <f>IF(F176="bye","",INDEX(spisak!$C$4:$C$260,MATCH(F176,spisak!$B$4:$B$494,0)))</f>
        <v/>
      </c>
      <c r="H176" s="390" t="str">
        <f>grupe!D308</f>
        <v>bye</v>
      </c>
      <c r="I176" s="390" t="str">
        <f>IF(H176="bye","",INDEX(spisak!$C$4:$C$260,MATCH(H176,spisak!$B$4:$B$494,0)))</f>
        <v/>
      </c>
      <c r="J176" s="446"/>
      <c r="K176" s="446"/>
      <c r="L176" s="391"/>
      <c r="M176" s="391"/>
      <c r="N176" s="391"/>
      <c r="O176" s="391"/>
      <c r="P176" s="391"/>
      <c r="Q176" s="391"/>
      <c r="R176" s="391"/>
      <c r="S176" s="381" t="str">
        <f t="shared" si="5"/>
        <v/>
      </c>
    </row>
    <row r="177" spans="1:19" ht="12" customHeight="1">
      <c r="A177" s="418">
        <v>176</v>
      </c>
      <c r="B177" s="388" t="s">
        <v>87</v>
      </c>
      <c r="C177" s="389">
        <v>22</v>
      </c>
      <c r="D177" s="419"/>
      <c r="E177" s="419"/>
      <c r="F177" s="390" t="str">
        <f>grupe!C309</f>
        <v>bye</v>
      </c>
      <c r="G177" s="390" t="str">
        <f>IF(F177="bye","",INDEX(spisak!$C$4:$C$260,MATCH(F177,spisak!$B$4:$B$494,0)))</f>
        <v/>
      </c>
      <c r="H177" s="390" t="str">
        <f>grupe!D309</f>
        <v>bye</v>
      </c>
      <c r="I177" s="390" t="str">
        <f>IF(H177="bye","",INDEX(spisak!$C$4:$C$260,MATCH(H177,spisak!$B$4:$B$494,0)))</f>
        <v/>
      </c>
      <c r="J177" s="446"/>
      <c r="K177" s="446"/>
      <c r="L177" s="391"/>
      <c r="M177" s="391"/>
      <c r="N177" s="391"/>
      <c r="O177" s="391"/>
      <c r="P177" s="391"/>
      <c r="Q177" s="391"/>
      <c r="R177" s="391"/>
      <c r="S177" s="381" t="str">
        <f t="shared" si="5"/>
        <v/>
      </c>
    </row>
    <row r="178" spans="1:19" ht="12" customHeight="1">
      <c r="A178" s="418">
        <v>177</v>
      </c>
      <c r="B178" s="388" t="s">
        <v>87</v>
      </c>
      <c r="C178" s="389">
        <v>23</v>
      </c>
      <c r="D178" s="419"/>
      <c r="E178" s="419"/>
      <c r="F178" s="390" t="str">
        <f>grupe!C322</f>
        <v>bye</v>
      </c>
      <c r="G178" s="390" t="str">
        <f>IF(F178="bye","",INDEX(spisak!$C$4:$C$260,MATCH(F178,spisak!$B$4:$B$494,0)))</f>
        <v/>
      </c>
      <c r="H178" s="390" t="str">
        <f>grupe!D322</f>
        <v>bye</v>
      </c>
      <c r="I178" s="390" t="str">
        <f>IF(H178="bye","",INDEX(spisak!$C$4:$C$260,MATCH(H178,spisak!$B$4:$B$494,0)))</f>
        <v/>
      </c>
      <c r="J178" s="446"/>
      <c r="K178" s="446"/>
      <c r="L178" s="391"/>
      <c r="M178" s="391"/>
      <c r="N178" s="391"/>
      <c r="O178" s="391"/>
      <c r="P178" s="391"/>
      <c r="Q178" s="391"/>
      <c r="R178" s="391"/>
      <c r="S178" s="381" t="str">
        <f t="shared" si="5"/>
        <v/>
      </c>
    </row>
    <row r="179" spans="1:19" ht="12" customHeight="1">
      <c r="A179" s="418">
        <v>178</v>
      </c>
      <c r="B179" s="388" t="s">
        <v>87</v>
      </c>
      <c r="C179" s="389">
        <v>23</v>
      </c>
      <c r="D179" s="419"/>
      <c r="E179" s="419"/>
      <c r="F179" s="390" t="str">
        <f>grupe!C323</f>
        <v>bye</v>
      </c>
      <c r="G179" s="390" t="str">
        <f>IF(F179="bye","",INDEX(spisak!$C$4:$C$260,MATCH(F179,spisak!$B$4:$B$494,0)))</f>
        <v/>
      </c>
      <c r="H179" s="390" t="str">
        <f>grupe!D323</f>
        <v>bye</v>
      </c>
      <c r="I179" s="390" t="str">
        <f>IF(H179="bye","",INDEX(spisak!$C$4:$C$260,MATCH(H179,spisak!$B$4:$B$494,0)))</f>
        <v/>
      </c>
      <c r="J179" s="446"/>
      <c r="K179" s="446"/>
      <c r="L179" s="391"/>
      <c r="M179" s="391"/>
      <c r="N179" s="391"/>
      <c r="O179" s="391"/>
      <c r="P179" s="391"/>
      <c r="Q179" s="391"/>
      <c r="R179" s="391"/>
      <c r="S179" s="381" t="str">
        <f t="shared" si="5"/>
        <v/>
      </c>
    </row>
    <row r="180" spans="1:19" ht="12" customHeight="1">
      <c r="A180" s="418">
        <v>179</v>
      </c>
      <c r="B180" s="388" t="s">
        <v>87</v>
      </c>
      <c r="C180" s="389">
        <v>24</v>
      </c>
      <c r="D180" s="419"/>
      <c r="E180" s="419"/>
      <c r="F180" s="390" t="str">
        <f>grupe!C336</f>
        <v>bye</v>
      </c>
      <c r="G180" s="390" t="str">
        <f>IF(F180="bye","",INDEX(spisak!$C$4:$C$260,MATCH(F180,spisak!$B$4:$B$494,0)))</f>
        <v/>
      </c>
      <c r="H180" s="390" t="str">
        <f>grupe!D336</f>
        <v>bye</v>
      </c>
      <c r="I180" s="390" t="str">
        <f>IF(H180="bye","",INDEX(spisak!$C$4:$C$260,MATCH(H180,spisak!$B$4:$B$494,0)))</f>
        <v/>
      </c>
      <c r="J180" s="446"/>
      <c r="K180" s="446"/>
      <c r="L180" s="391"/>
      <c r="M180" s="391"/>
      <c r="N180" s="391"/>
      <c r="O180" s="391"/>
      <c r="P180" s="391"/>
      <c r="Q180" s="391"/>
      <c r="R180" s="391"/>
      <c r="S180" s="381" t="str">
        <f t="shared" si="5"/>
        <v/>
      </c>
    </row>
    <row r="181" spans="1:19" ht="12" customHeight="1">
      <c r="A181" s="418">
        <v>180</v>
      </c>
      <c r="B181" s="388" t="s">
        <v>87</v>
      </c>
      <c r="C181" s="389">
        <v>24</v>
      </c>
      <c r="D181" s="419"/>
      <c r="E181" s="419"/>
      <c r="F181" s="390" t="str">
        <f>grupe!C337</f>
        <v>bye</v>
      </c>
      <c r="G181" s="390" t="str">
        <f>IF(F181="bye","",INDEX(spisak!$C$4:$C$260,MATCH(F181,spisak!$B$4:$B$494,0)))</f>
        <v/>
      </c>
      <c r="H181" s="390" t="str">
        <f>grupe!D337</f>
        <v>bye</v>
      </c>
      <c r="I181" s="390" t="str">
        <f>IF(H181="bye","",INDEX(spisak!$C$4:$C$260,MATCH(H181,spisak!$B$4:$B$494,0)))</f>
        <v/>
      </c>
      <c r="J181" s="446"/>
      <c r="K181" s="446"/>
      <c r="L181" s="391"/>
      <c r="M181" s="391"/>
      <c r="N181" s="391"/>
      <c r="O181" s="391"/>
      <c r="P181" s="391"/>
      <c r="Q181" s="391"/>
      <c r="R181" s="391"/>
      <c r="S181" s="381" t="str">
        <f t="shared" si="5"/>
        <v/>
      </c>
    </row>
    <row r="182" spans="1:19" ht="12" customHeight="1">
      <c r="A182" s="418">
        <v>181</v>
      </c>
      <c r="B182" s="388" t="s">
        <v>87</v>
      </c>
      <c r="C182" s="388">
        <v>25</v>
      </c>
      <c r="D182" s="419"/>
      <c r="E182" s="419"/>
      <c r="F182" s="390" t="str">
        <f>grupe!C350</f>
        <v>bye</v>
      </c>
      <c r="G182" s="390" t="str">
        <f>IF(F182="bye","",INDEX(spisak!$C$4:$C$260,MATCH(F182,spisak!$B$4:$B$494,0)))</f>
        <v/>
      </c>
      <c r="H182" s="390" t="str">
        <f>grupe!D350</f>
        <v>bye</v>
      </c>
      <c r="I182" s="390" t="str">
        <f>IF(H182="bye","",INDEX(spisak!$C$4:$C$260,MATCH(H182,spisak!$B$4:$B$494,0)))</f>
        <v/>
      </c>
      <c r="J182" s="446"/>
      <c r="K182" s="446"/>
      <c r="L182" s="391"/>
      <c r="M182" s="391"/>
      <c r="N182" s="391"/>
      <c r="O182" s="391"/>
      <c r="P182" s="391"/>
      <c r="Q182" s="391"/>
      <c r="R182" s="391"/>
      <c r="S182" s="381" t="str">
        <f t="shared" si="5"/>
        <v/>
      </c>
    </row>
    <row r="183" spans="1:19" ht="12" customHeight="1">
      <c r="A183" s="418">
        <v>182</v>
      </c>
      <c r="B183" s="388" t="s">
        <v>87</v>
      </c>
      <c r="C183" s="389">
        <v>25</v>
      </c>
      <c r="D183" s="419"/>
      <c r="E183" s="419"/>
      <c r="F183" s="390" t="str">
        <f>grupe!C351</f>
        <v>bye</v>
      </c>
      <c r="G183" s="390" t="str">
        <f>IF(F183="bye","",INDEX(spisak!$C$4:$C$260,MATCH(F183,spisak!$B$4:$B$494,0)))</f>
        <v/>
      </c>
      <c r="H183" s="390" t="str">
        <f>grupe!D351</f>
        <v>bye</v>
      </c>
      <c r="I183" s="390" t="str">
        <f>IF(H183="bye","",INDEX(spisak!$C$4:$C$260,MATCH(H183,spisak!$B$4:$B$494,0)))</f>
        <v/>
      </c>
      <c r="J183" s="446"/>
      <c r="K183" s="446"/>
      <c r="L183" s="391"/>
      <c r="M183" s="391"/>
      <c r="N183" s="391"/>
      <c r="O183" s="391"/>
      <c r="P183" s="391"/>
      <c r="Q183" s="391"/>
      <c r="R183" s="391"/>
      <c r="S183" s="381" t="str">
        <f t="shared" si="5"/>
        <v/>
      </c>
    </row>
    <row r="184" spans="1:19" ht="12" customHeight="1">
      <c r="A184" s="418">
        <v>183</v>
      </c>
      <c r="B184" s="388" t="s">
        <v>87</v>
      </c>
      <c r="C184" s="389">
        <v>26</v>
      </c>
      <c r="D184" s="419"/>
      <c r="E184" s="419"/>
      <c r="F184" s="390" t="str">
        <f>grupe!C364</f>
        <v>bye</v>
      </c>
      <c r="G184" s="390" t="str">
        <f>IF(F184="bye","",INDEX(spisak!$C$4:$C$260,MATCH(F184,spisak!$B$4:$B$494,0)))</f>
        <v/>
      </c>
      <c r="H184" s="390" t="str">
        <f>grupe!D364</f>
        <v>bye</v>
      </c>
      <c r="I184" s="390" t="str">
        <f>IF(H184="bye","",INDEX(spisak!$C$4:$C$260,MATCH(H184,spisak!$B$4:$B$494,0)))</f>
        <v/>
      </c>
      <c r="J184" s="446"/>
      <c r="K184" s="446"/>
      <c r="L184" s="391"/>
      <c r="M184" s="391"/>
      <c r="N184" s="391"/>
      <c r="O184" s="391"/>
      <c r="P184" s="391"/>
      <c r="Q184" s="391"/>
      <c r="R184" s="391"/>
      <c r="S184" s="381" t="str">
        <f t="shared" si="5"/>
        <v/>
      </c>
    </row>
    <row r="185" spans="1:19" ht="12" customHeight="1">
      <c r="A185" s="418">
        <v>184</v>
      </c>
      <c r="B185" s="388" t="s">
        <v>87</v>
      </c>
      <c r="C185" s="389">
        <v>26</v>
      </c>
      <c r="D185" s="419"/>
      <c r="E185" s="419"/>
      <c r="F185" s="390" t="str">
        <f>grupe!C365</f>
        <v>bye</v>
      </c>
      <c r="G185" s="390" t="str">
        <f>IF(F185="bye","",INDEX(spisak!$C$4:$C$260,MATCH(F185,spisak!$B$4:$B$494,0)))</f>
        <v/>
      </c>
      <c r="H185" s="390" t="str">
        <f>grupe!D365</f>
        <v>bye</v>
      </c>
      <c r="I185" s="390" t="str">
        <f>IF(H185="bye","",INDEX(spisak!$C$4:$C$260,MATCH(H185,spisak!$B$4:$B$494,0)))</f>
        <v/>
      </c>
      <c r="J185" s="446"/>
      <c r="K185" s="446"/>
      <c r="L185" s="391"/>
      <c r="M185" s="391"/>
      <c r="N185" s="391"/>
      <c r="O185" s="391"/>
      <c r="P185" s="391"/>
      <c r="Q185" s="391"/>
      <c r="R185" s="391"/>
      <c r="S185" s="381" t="str">
        <f t="shared" si="5"/>
        <v/>
      </c>
    </row>
    <row r="186" spans="1:19" ht="12" customHeight="1">
      <c r="A186" s="418">
        <v>185</v>
      </c>
      <c r="B186" s="388" t="s">
        <v>87</v>
      </c>
      <c r="C186" s="389">
        <v>27</v>
      </c>
      <c r="D186" s="419"/>
      <c r="E186" s="419"/>
      <c r="F186" s="390" t="str">
        <f>grupe!C378</f>
        <v>bye</v>
      </c>
      <c r="G186" s="390" t="str">
        <f>IF(F186="bye","",INDEX(spisak!$C$4:$C$260,MATCH(F186,spisak!$B$4:$B$494,0)))</f>
        <v/>
      </c>
      <c r="H186" s="390" t="str">
        <f>grupe!D378</f>
        <v>bye</v>
      </c>
      <c r="I186" s="390" t="str">
        <f>IF(H186="bye","",INDEX(spisak!$C$4:$C$260,MATCH(H186,spisak!$B$4:$B$494,0)))</f>
        <v/>
      </c>
      <c r="J186" s="446"/>
      <c r="K186" s="446"/>
      <c r="L186" s="391"/>
      <c r="M186" s="391"/>
      <c r="N186" s="391"/>
      <c r="O186" s="391"/>
      <c r="P186" s="391"/>
      <c r="Q186" s="391"/>
      <c r="R186" s="391"/>
      <c r="S186" s="381" t="str">
        <f t="shared" si="5"/>
        <v/>
      </c>
    </row>
    <row r="187" spans="1:19" ht="12" customHeight="1">
      <c r="A187" s="418">
        <v>186</v>
      </c>
      <c r="B187" s="388" t="s">
        <v>87</v>
      </c>
      <c r="C187" s="389">
        <v>27</v>
      </c>
      <c r="D187" s="419"/>
      <c r="E187" s="419"/>
      <c r="F187" s="390" t="str">
        <f>grupe!C379</f>
        <v>bye</v>
      </c>
      <c r="G187" s="390" t="str">
        <f>IF(F187="bye","",INDEX(spisak!$C$4:$C$260,MATCH(F187,spisak!$B$4:$B$494,0)))</f>
        <v/>
      </c>
      <c r="H187" s="390" t="str">
        <f>grupe!D379</f>
        <v>bye</v>
      </c>
      <c r="I187" s="390" t="str">
        <f>IF(H187="bye","",INDEX(spisak!$C$4:$C$260,MATCH(H187,spisak!$B$4:$B$494,0)))</f>
        <v/>
      </c>
      <c r="J187" s="446"/>
      <c r="K187" s="446"/>
      <c r="L187" s="391"/>
      <c r="M187" s="391"/>
      <c r="N187" s="391"/>
      <c r="O187" s="391"/>
      <c r="P187" s="391"/>
      <c r="Q187" s="391"/>
      <c r="R187" s="391"/>
      <c r="S187" s="381" t="str">
        <f t="shared" si="5"/>
        <v/>
      </c>
    </row>
    <row r="188" spans="1:19" ht="12" customHeight="1">
      <c r="A188" s="418">
        <v>187</v>
      </c>
      <c r="B188" s="388" t="s">
        <v>87</v>
      </c>
      <c r="C188" s="388">
        <v>28</v>
      </c>
      <c r="D188" s="419"/>
      <c r="E188" s="419"/>
      <c r="F188" s="390" t="str">
        <f>grupe!C392</f>
        <v>bye</v>
      </c>
      <c r="G188" s="390" t="str">
        <f>IF(F188="bye","",INDEX(spisak!$C$4:$C$260,MATCH(F188,spisak!$B$4:$B$494,0)))</f>
        <v/>
      </c>
      <c r="H188" s="390" t="str">
        <f>grupe!D392</f>
        <v>bye</v>
      </c>
      <c r="I188" s="390" t="str">
        <f>IF(H188="bye","",INDEX(spisak!$C$4:$C$260,MATCH(H188,spisak!$B$4:$B$494,0)))</f>
        <v/>
      </c>
      <c r="J188" s="446"/>
      <c r="K188" s="446"/>
      <c r="L188" s="391"/>
      <c r="M188" s="391"/>
      <c r="N188" s="391"/>
      <c r="O188" s="391"/>
      <c r="P188" s="391"/>
      <c r="Q188" s="391"/>
      <c r="R188" s="391"/>
      <c r="S188" s="381" t="str">
        <f t="shared" si="5"/>
        <v/>
      </c>
    </row>
    <row r="189" spans="1:19" ht="12" customHeight="1">
      <c r="A189" s="418">
        <v>188</v>
      </c>
      <c r="B189" s="388" t="s">
        <v>87</v>
      </c>
      <c r="C189" s="389">
        <v>28</v>
      </c>
      <c r="D189" s="419"/>
      <c r="E189" s="419"/>
      <c r="F189" s="390" t="str">
        <f>grupe!C393</f>
        <v>bye</v>
      </c>
      <c r="G189" s="390" t="str">
        <f>IF(F189="bye","",INDEX(spisak!$C$4:$C$260,MATCH(F189,spisak!$B$4:$B$494,0)))</f>
        <v/>
      </c>
      <c r="H189" s="390" t="str">
        <f>grupe!D393</f>
        <v>bye</v>
      </c>
      <c r="I189" s="390" t="str">
        <f>IF(H189="bye","",INDEX(spisak!$C$4:$C$260,MATCH(H189,spisak!$B$4:$B$494,0)))</f>
        <v/>
      </c>
      <c r="J189" s="446"/>
      <c r="K189" s="446"/>
      <c r="L189" s="391"/>
      <c r="M189" s="391"/>
      <c r="N189" s="391"/>
      <c r="O189" s="391"/>
      <c r="P189" s="391"/>
      <c r="Q189" s="391"/>
      <c r="R189" s="391"/>
      <c r="S189" s="381" t="str">
        <f t="shared" si="5"/>
        <v/>
      </c>
    </row>
    <row r="190" spans="1:19" ht="12" customHeight="1">
      <c r="A190" s="418">
        <v>189</v>
      </c>
      <c r="B190" s="388" t="s">
        <v>87</v>
      </c>
      <c r="C190" s="389">
        <v>29</v>
      </c>
      <c r="D190" s="419"/>
      <c r="E190" s="419"/>
      <c r="F190" s="390" t="str">
        <f>grupe!C406</f>
        <v>bye</v>
      </c>
      <c r="G190" s="390" t="str">
        <f>IF(F190="bye","",INDEX(spisak!$C$4:$C$260,MATCH(F190,spisak!$B$4:$B$494,0)))</f>
        <v/>
      </c>
      <c r="H190" s="390" t="str">
        <f>grupe!D406</f>
        <v>bye</v>
      </c>
      <c r="I190" s="390" t="str">
        <f>IF(H190="bye","",INDEX(spisak!$C$4:$C$260,MATCH(H190,spisak!$B$4:$B$494,0)))</f>
        <v/>
      </c>
      <c r="J190" s="446"/>
      <c r="K190" s="446"/>
      <c r="L190" s="391"/>
      <c r="M190" s="391"/>
      <c r="N190" s="391"/>
      <c r="O190" s="391"/>
      <c r="P190" s="391"/>
      <c r="Q190" s="391"/>
      <c r="R190" s="391"/>
      <c r="S190" s="381" t="str">
        <f t="shared" si="5"/>
        <v/>
      </c>
    </row>
    <row r="191" spans="1:19" ht="12" customHeight="1">
      <c r="A191" s="418">
        <v>190</v>
      </c>
      <c r="B191" s="388" t="s">
        <v>87</v>
      </c>
      <c r="C191" s="389">
        <v>29</v>
      </c>
      <c r="D191" s="419"/>
      <c r="E191" s="419"/>
      <c r="F191" s="390" t="str">
        <f>grupe!C407</f>
        <v>bye</v>
      </c>
      <c r="G191" s="390" t="str">
        <f>IF(F191="bye","",INDEX(spisak!$C$4:$C$260,MATCH(F191,spisak!$B$4:$B$494,0)))</f>
        <v/>
      </c>
      <c r="H191" s="390" t="str">
        <f>grupe!D407</f>
        <v>bye</v>
      </c>
      <c r="I191" s="390" t="str">
        <f>IF(H191="bye","",INDEX(spisak!$C$4:$C$260,MATCH(H191,spisak!$B$4:$B$494,0)))</f>
        <v/>
      </c>
      <c r="J191" s="446"/>
      <c r="K191" s="446"/>
      <c r="L191" s="391"/>
      <c r="M191" s="391"/>
      <c r="N191" s="391"/>
      <c r="O191" s="391"/>
      <c r="P191" s="391"/>
      <c r="Q191" s="391"/>
      <c r="R191" s="391"/>
      <c r="S191" s="381" t="str">
        <f t="shared" si="5"/>
        <v/>
      </c>
    </row>
    <row r="192" spans="1:19" ht="12" customHeight="1">
      <c r="A192" s="418">
        <v>191</v>
      </c>
      <c r="B192" s="388" t="s">
        <v>87</v>
      </c>
      <c r="C192" s="389">
        <v>30</v>
      </c>
      <c r="D192" s="419"/>
      <c r="E192" s="419"/>
      <c r="F192" s="390" t="str">
        <f>grupe!C420</f>
        <v>bye</v>
      </c>
      <c r="G192" s="390" t="str">
        <f>IF(F192="bye","",INDEX(spisak!$C$4:$C$260,MATCH(F192,spisak!$B$4:$B$494,0)))</f>
        <v/>
      </c>
      <c r="H192" s="390" t="str">
        <f>grupe!D420</f>
        <v>bye</v>
      </c>
      <c r="I192" s="390" t="str">
        <f>IF(H192="bye","",INDEX(spisak!$C$4:$C$260,MATCH(H192,spisak!$B$4:$B$494,0)))</f>
        <v/>
      </c>
      <c r="J192" s="446"/>
      <c r="K192" s="446"/>
      <c r="L192" s="391"/>
      <c r="M192" s="391"/>
      <c r="N192" s="391"/>
      <c r="O192" s="391"/>
      <c r="P192" s="391"/>
      <c r="Q192" s="391"/>
      <c r="R192" s="391"/>
      <c r="S192" s="381" t="str">
        <f t="shared" si="5"/>
        <v/>
      </c>
    </row>
    <row r="193" spans="1:20" ht="12" customHeight="1">
      <c r="A193" s="418">
        <v>192</v>
      </c>
      <c r="B193" s="388" t="s">
        <v>87</v>
      </c>
      <c r="C193" s="389">
        <v>30</v>
      </c>
      <c r="D193" s="419"/>
      <c r="E193" s="419"/>
      <c r="F193" s="390" t="str">
        <f>grupe!C421</f>
        <v>bye</v>
      </c>
      <c r="G193" s="390" t="str">
        <f>IF(F193="bye","",INDEX(spisak!$C$4:$C$260,MATCH(F193,spisak!$B$4:$B$494,0)))</f>
        <v/>
      </c>
      <c r="H193" s="390" t="str">
        <f>grupe!D421</f>
        <v>bye</v>
      </c>
      <c r="I193" s="390" t="str">
        <f>IF(H193="bye","",INDEX(spisak!$C$4:$C$260,MATCH(H193,spisak!$B$4:$B$494,0)))</f>
        <v/>
      </c>
      <c r="J193" s="446"/>
      <c r="K193" s="446"/>
      <c r="L193" s="391"/>
      <c r="M193" s="391"/>
      <c r="N193" s="391"/>
      <c r="O193" s="391"/>
      <c r="P193" s="391"/>
      <c r="Q193" s="391"/>
      <c r="R193" s="391"/>
      <c r="S193" s="381" t="str">
        <f t="shared" si="5"/>
        <v/>
      </c>
    </row>
    <row r="194" spans="1:20" ht="12" customHeight="1">
      <c r="A194" s="418">
        <v>193</v>
      </c>
      <c r="B194" s="388" t="s">
        <v>87</v>
      </c>
      <c r="C194" s="389">
        <v>31</v>
      </c>
      <c r="D194" s="419"/>
      <c r="E194" s="419"/>
      <c r="F194" s="390" t="str">
        <f>grupe!C434</f>
        <v>bye</v>
      </c>
      <c r="G194" s="390" t="str">
        <f>IF(F194="bye","",INDEX(spisak!$C$4:$C$260,MATCH(F194,spisak!$B$4:$B$494,0)))</f>
        <v/>
      </c>
      <c r="H194" s="390" t="str">
        <f>grupe!D434</f>
        <v>bye</v>
      </c>
      <c r="I194" s="390" t="str">
        <f>IF(H194="bye","",INDEX(spisak!$C$4:$C$260,MATCH(H194,spisak!$B$4:$B$494,0)))</f>
        <v/>
      </c>
      <c r="J194" s="446"/>
      <c r="K194" s="446"/>
      <c r="L194" s="391"/>
      <c r="M194" s="391"/>
      <c r="N194" s="391"/>
      <c r="O194" s="391"/>
      <c r="P194" s="391"/>
      <c r="Q194" s="391"/>
      <c r="R194" s="391"/>
      <c r="S194" s="381" t="str">
        <f t="shared" ref="S194:S199" si="6">IF(ISBLANK(J194),"",IF(J194&gt;K194,F194,H194))</f>
        <v/>
      </c>
    </row>
    <row r="195" spans="1:20" ht="12" customHeight="1">
      <c r="A195" s="418">
        <v>194</v>
      </c>
      <c r="B195" s="388" t="s">
        <v>87</v>
      </c>
      <c r="C195" s="389">
        <v>31</v>
      </c>
      <c r="D195" s="419"/>
      <c r="E195" s="419"/>
      <c r="F195" s="390" t="str">
        <f>grupe!C435</f>
        <v>bye</v>
      </c>
      <c r="G195" s="390" t="str">
        <f>IF(F195="bye","",INDEX(spisak!$C$4:$C$260,MATCH(F195,spisak!$B$4:$B$494,0)))</f>
        <v/>
      </c>
      <c r="H195" s="390" t="str">
        <f>grupe!D435</f>
        <v>bye</v>
      </c>
      <c r="I195" s="390" t="str">
        <f>IF(H195="bye","",INDEX(spisak!$C$4:$C$260,MATCH(H195,spisak!$B$4:$B$494,0)))</f>
        <v/>
      </c>
      <c r="J195" s="446"/>
      <c r="K195" s="446"/>
      <c r="L195" s="391"/>
      <c r="M195" s="391"/>
      <c r="N195" s="391"/>
      <c r="O195" s="391"/>
      <c r="P195" s="391"/>
      <c r="Q195" s="391"/>
      <c r="R195" s="391"/>
      <c r="S195" s="381" t="str">
        <f t="shared" si="6"/>
        <v/>
      </c>
    </row>
    <row r="196" spans="1:20" ht="12" customHeight="1">
      <c r="A196" s="418">
        <v>195</v>
      </c>
      <c r="B196" s="388" t="s">
        <v>87</v>
      </c>
      <c r="C196" s="389">
        <v>32</v>
      </c>
      <c r="D196" s="419"/>
      <c r="E196" s="419"/>
      <c r="F196" s="390" t="str">
        <f>grupe!C448</f>
        <v>bye</v>
      </c>
      <c r="G196" s="390" t="str">
        <f>IF(F196="bye","",INDEX(spisak!$C$4:$C$260,MATCH(F196,spisak!$B$4:$B$494,0)))</f>
        <v/>
      </c>
      <c r="H196" s="390" t="str">
        <f>grupe!D448</f>
        <v>bye</v>
      </c>
      <c r="I196" s="390" t="str">
        <f>IF(H196="bye","",INDEX(spisak!$C$4:$C$260,MATCH(H196,spisak!$B$4:$B$494,0)))</f>
        <v/>
      </c>
      <c r="J196" s="446"/>
      <c r="K196" s="446"/>
      <c r="L196" s="391"/>
      <c r="M196" s="391"/>
      <c r="N196" s="391"/>
      <c r="O196" s="391"/>
      <c r="P196" s="391"/>
      <c r="Q196" s="391"/>
      <c r="R196" s="391"/>
      <c r="S196" s="381" t="str">
        <f t="shared" si="6"/>
        <v/>
      </c>
    </row>
    <row r="197" spans="1:20" ht="12" customHeight="1">
      <c r="A197" s="418">
        <v>196</v>
      </c>
      <c r="B197" s="388" t="s">
        <v>87</v>
      </c>
      <c r="C197" s="389">
        <v>32</v>
      </c>
      <c r="D197" s="419"/>
      <c r="E197" s="419"/>
      <c r="F197" s="390" t="str">
        <f>grupe!C449</f>
        <v>bye</v>
      </c>
      <c r="G197" s="390" t="str">
        <f>IF(F197="bye","",INDEX(spisak!$C$4:$C$260,MATCH(F197,spisak!$B$4:$B$494,0)))</f>
        <v/>
      </c>
      <c r="H197" s="390" t="str">
        <f>grupe!D449</f>
        <v>bye</v>
      </c>
      <c r="I197" s="390" t="str">
        <f>IF(H197="bye","",INDEX(spisak!$C$4:$C$260,MATCH(H197,spisak!$B$4:$B$494,0)))</f>
        <v/>
      </c>
      <c r="J197" s="446"/>
      <c r="K197" s="446"/>
      <c r="L197" s="391"/>
      <c r="M197" s="391"/>
      <c r="N197" s="391"/>
      <c r="O197" s="391"/>
      <c r="P197" s="391"/>
      <c r="Q197" s="391"/>
      <c r="R197" s="391"/>
      <c r="S197" s="381" t="str">
        <f t="shared" si="6"/>
        <v/>
      </c>
    </row>
    <row r="198" spans="1:20" ht="12" customHeight="1">
      <c r="A198" s="418">
        <v>197</v>
      </c>
      <c r="B198" s="388" t="s">
        <v>87</v>
      </c>
      <c r="C198" s="389">
        <v>33</v>
      </c>
      <c r="D198" s="419"/>
      <c r="E198" s="419"/>
      <c r="F198" s="390" t="str">
        <f>grupe!C462</f>
        <v>bye</v>
      </c>
      <c r="G198" s="390" t="str">
        <f>IF(F198="bye","",INDEX(spisak!$C$4:$C$260,MATCH(F198,spisak!$B$4:$B$494,0)))</f>
        <v/>
      </c>
      <c r="H198" s="390" t="str">
        <f>grupe!D462</f>
        <v>bye</v>
      </c>
      <c r="I198" s="390" t="str">
        <f>IF(H198="bye","",INDEX(spisak!$C$4:$C$260,MATCH(H198,spisak!$B$4:$B$494,0)))</f>
        <v/>
      </c>
      <c r="J198" s="446"/>
      <c r="K198" s="446"/>
      <c r="L198" s="391"/>
      <c r="M198" s="391"/>
      <c r="N198" s="391"/>
      <c r="O198" s="391"/>
      <c r="P198" s="391"/>
      <c r="Q198" s="391"/>
      <c r="R198" s="391"/>
      <c r="S198" s="381" t="str">
        <f t="shared" si="6"/>
        <v/>
      </c>
    </row>
    <row r="199" spans="1:20" ht="12" customHeight="1">
      <c r="A199" s="418">
        <v>198</v>
      </c>
      <c r="B199" s="388" t="s">
        <v>87</v>
      </c>
      <c r="C199" s="389">
        <v>33</v>
      </c>
      <c r="D199" s="419"/>
      <c r="E199" s="419"/>
      <c r="F199" s="390" t="str">
        <f>grupe!C463</f>
        <v>bye</v>
      </c>
      <c r="G199" s="390" t="str">
        <f>IF(F199="bye","",INDEX(spisak!$C$4:$C$260,MATCH(F199,spisak!$B$4:$B$494,0)))</f>
        <v/>
      </c>
      <c r="H199" s="390" t="str">
        <f>grupe!D463</f>
        <v>bye</v>
      </c>
      <c r="I199" s="390" t="str">
        <f>IF(H199="bye","",INDEX(spisak!$C$4:$C$260,MATCH(H199,spisak!$B$4:$B$494,0)))</f>
        <v/>
      </c>
      <c r="J199" s="446"/>
      <c r="K199" s="446"/>
      <c r="L199" s="391"/>
      <c r="M199" s="391"/>
      <c r="N199" s="391"/>
      <c r="O199" s="391"/>
      <c r="P199" s="391"/>
      <c r="Q199" s="391"/>
      <c r="R199" s="391"/>
      <c r="S199" s="381" t="str">
        <f t="shared" si="6"/>
        <v/>
      </c>
    </row>
    <row r="200" spans="1:20" ht="12" customHeight="1">
      <c r="A200" s="412">
        <v>199</v>
      </c>
      <c r="B200" s="378">
        <v>1</v>
      </c>
      <c r="C200" s="378" t="s">
        <v>96</v>
      </c>
      <c r="D200" s="413"/>
      <c r="E200" s="413"/>
      <c r="F200" s="383" t="str">
        <f>IF(ISBLANK('32'!C3),"bye",'32'!C3)</f>
        <v>bye</v>
      </c>
      <c r="G200" s="383" t="str">
        <f>IF(F200="bye","",INDEX(spisak!$C$4:$C$260,MATCH(F200,spisak!$B$4:$B$494,0)))</f>
        <v/>
      </c>
      <c r="H200" s="383" t="str">
        <f>IF(ISBLANK('32'!C4),"bye",'32'!C4)</f>
        <v>bye</v>
      </c>
      <c r="I200" s="383" t="str">
        <f>IF(H200="bye","",INDEX(spisak!$C$4:$C$260,MATCH(H200,spisak!$B$4:$B$494,0)))</f>
        <v/>
      </c>
      <c r="J200" s="446"/>
      <c r="K200" s="446"/>
      <c r="L200" s="420"/>
      <c r="M200" s="420"/>
      <c r="N200" s="420"/>
      <c r="O200" s="420"/>
      <c r="P200" s="420"/>
      <c r="Q200" s="420"/>
      <c r="R200" s="420"/>
      <c r="S200" s="381" t="str">
        <f>IF(AND(F200="bye",H200="bye"),"bye",IF(F200="bye",H200,IF(H200="bye",F200,IF(ISBLANK(J200),"",IF(J200&gt;K200,F200,H200)))))</f>
        <v>bye</v>
      </c>
      <c r="T200" s="382" t="str">
        <f t="shared" ref="T200:T231" si="7">IF(AND(F200="bye",H200="bye"),"bye",IF(F200="bye",H200,IF(H200="bye",F200,IF(ISBLANK(J200),"bye",IF(J200&gt;K200,H200,F200)))))</f>
        <v>bye</v>
      </c>
    </row>
    <row r="201" spans="1:20" ht="12" customHeight="1">
      <c r="A201" s="412">
        <v>200</v>
      </c>
      <c r="B201" s="378">
        <v>1</v>
      </c>
      <c r="C201" s="378" t="s">
        <v>96</v>
      </c>
      <c r="D201" s="413"/>
      <c r="E201" s="413"/>
      <c r="F201" s="383" t="str">
        <f>IF(ISBLANK('32'!C6),"bye",'32'!C6)</f>
        <v>bye</v>
      </c>
      <c r="G201" s="383" t="str">
        <f>IF(F201="bye","",INDEX(spisak!$C$4:$C$260,MATCH(F201,spisak!$B$4:$B$494,0)))</f>
        <v/>
      </c>
      <c r="H201" s="383" t="str">
        <f>IF(ISBLANK('32'!C8),"bye",'32'!C8)</f>
        <v>bye</v>
      </c>
      <c r="I201" s="383" t="str">
        <f>IF(H201="bye","",INDEX(spisak!$C$4:$C$260,MATCH(H201,spisak!$B$4:$B$494,0)))</f>
        <v/>
      </c>
      <c r="J201" s="446"/>
      <c r="K201" s="446"/>
      <c r="L201" s="420"/>
      <c r="M201" s="420"/>
      <c r="N201" s="420"/>
      <c r="O201" s="420"/>
      <c r="P201" s="420"/>
      <c r="Q201" s="420"/>
      <c r="R201" s="420"/>
      <c r="S201" s="381" t="str">
        <f t="shared" ref="S201:S262" si="8">IF(AND(F201="bye",H201="bye"),"bye",IF(F201="bye",H201,IF(H201="bye",F201,IF(ISBLANK(J201),"",IF(J201&gt;K201,F201,H201)))))</f>
        <v>bye</v>
      </c>
      <c r="T201" s="382" t="str">
        <f t="shared" si="7"/>
        <v>bye</v>
      </c>
    </row>
    <row r="202" spans="1:20" ht="12" customHeight="1">
      <c r="A202" s="412">
        <v>201</v>
      </c>
      <c r="B202" s="378">
        <v>1</v>
      </c>
      <c r="C202" s="378" t="s">
        <v>96</v>
      </c>
      <c r="D202" s="413"/>
      <c r="E202" s="413"/>
      <c r="F202" s="383" t="str">
        <f>IF(ISBLANK('32'!C10),"bye",'32'!C10)</f>
        <v>bye</v>
      </c>
      <c r="G202" s="383" t="str">
        <f>IF(F202="bye","",INDEX(spisak!$C$4:$C$260,MATCH(F202,spisak!$B$4:$B$494,0)))</f>
        <v/>
      </c>
      <c r="H202" s="383" t="str">
        <f>IF(ISBLANK('32'!C12),"bye",'32'!C12)</f>
        <v>bye</v>
      </c>
      <c r="I202" s="383" t="str">
        <f>IF(H202="bye","",INDEX(spisak!$C$4:$C$260,MATCH(H202,spisak!$B$4:$B$494,0)))</f>
        <v/>
      </c>
      <c r="J202" s="446"/>
      <c r="K202" s="446"/>
      <c r="L202" s="420"/>
      <c r="M202" s="420"/>
      <c r="N202" s="420"/>
      <c r="O202" s="420"/>
      <c r="P202" s="420"/>
      <c r="Q202" s="420"/>
      <c r="R202" s="420"/>
      <c r="S202" s="381" t="str">
        <f t="shared" si="8"/>
        <v>bye</v>
      </c>
      <c r="T202" s="382" t="str">
        <f t="shared" si="7"/>
        <v>bye</v>
      </c>
    </row>
    <row r="203" spans="1:20" ht="12" customHeight="1">
      <c r="A203" s="412">
        <v>202</v>
      </c>
      <c r="B203" s="378">
        <v>1</v>
      </c>
      <c r="C203" s="378" t="s">
        <v>96</v>
      </c>
      <c r="D203" s="413"/>
      <c r="E203" s="413"/>
      <c r="F203" s="383" t="str">
        <f>IF(ISBLANK('32'!C14),"bye",'32'!C14)</f>
        <v>bye</v>
      </c>
      <c r="G203" s="383" t="str">
        <f>IF(F203="bye","",INDEX(spisak!$C$4:$C$260,MATCH(F203,spisak!$B$4:$B$494,0)))</f>
        <v/>
      </c>
      <c r="H203" s="383" t="str">
        <f>IF(ISBLANK('32'!C16),"bye",'32'!C16)</f>
        <v>bye</v>
      </c>
      <c r="I203" s="383" t="str">
        <f>IF(H203="bye","",INDEX(spisak!$C$4:$C$260,MATCH(H203,spisak!$B$4:$B$494,0)))</f>
        <v/>
      </c>
      <c r="J203" s="446"/>
      <c r="K203" s="446"/>
      <c r="L203" s="420"/>
      <c r="M203" s="420"/>
      <c r="N203" s="420"/>
      <c r="O203" s="420"/>
      <c r="P203" s="420"/>
      <c r="Q203" s="420"/>
      <c r="R203" s="420"/>
      <c r="S203" s="381" t="str">
        <f t="shared" si="8"/>
        <v>bye</v>
      </c>
      <c r="T203" s="382" t="str">
        <f t="shared" si="7"/>
        <v>bye</v>
      </c>
    </row>
    <row r="204" spans="1:20" ht="12" customHeight="1">
      <c r="A204" s="412">
        <v>203</v>
      </c>
      <c r="B204" s="378">
        <v>1</v>
      </c>
      <c r="C204" s="378" t="s">
        <v>96</v>
      </c>
      <c r="D204" s="413"/>
      <c r="E204" s="413"/>
      <c r="F204" s="383" t="str">
        <f>IF(ISBLANK('32'!C18),"bye",'32'!C18)</f>
        <v>bye</v>
      </c>
      <c r="G204" s="383" t="str">
        <f>IF(F204="bye","",INDEX(spisak!$C$4:$C$260,MATCH(F204,spisak!$B$4:$B$494,0)))</f>
        <v/>
      </c>
      <c r="H204" s="383" t="str">
        <f>IF(ISBLANK('32'!C20),"bye",'32'!C20)</f>
        <v>bye</v>
      </c>
      <c r="I204" s="383" t="str">
        <f>IF(H204="bye","",INDEX(spisak!$C$4:$C$260,MATCH(H204,spisak!$B$4:$B$494,0)))</f>
        <v/>
      </c>
      <c r="J204" s="446"/>
      <c r="K204" s="446"/>
      <c r="L204" s="420"/>
      <c r="M204" s="420"/>
      <c r="N204" s="420"/>
      <c r="O204" s="420"/>
      <c r="P204" s="420"/>
      <c r="Q204" s="420"/>
      <c r="R204" s="420"/>
      <c r="S204" s="381" t="str">
        <f t="shared" si="8"/>
        <v>bye</v>
      </c>
      <c r="T204" s="382" t="str">
        <f t="shared" si="7"/>
        <v>bye</v>
      </c>
    </row>
    <row r="205" spans="1:20" ht="12" customHeight="1">
      <c r="A205" s="412">
        <v>204</v>
      </c>
      <c r="B205" s="378">
        <v>1</v>
      </c>
      <c r="C205" s="378" t="s">
        <v>96</v>
      </c>
      <c r="D205" s="413"/>
      <c r="E205" s="413"/>
      <c r="F205" s="383" t="str">
        <f>IF(ISBLANK('32'!C22),"bye",'32'!C22)</f>
        <v>bye</v>
      </c>
      <c r="G205" s="383" t="str">
        <f>IF(F205="bye","",INDEX(spisak!$C$4:$C$260,MATCH(F205,spisak!$B$4:$B$494,0)))</f>
        <v/>
      </c>
      <c r="H205" s="383" t="str">
        <f>IF(ISBLANK('32'!C24),"bye",'32'!C24)</f>
        <v>bye</v>
      </c>
      <c r="I205" s="383" t="str">
        <f>IF(H205="bye","",INDEX(spisak!$C$4:$C$260,MATCH(H205,spisak!$B$4:$B$494,0)))</f>
        <v/>
      </c>
      <c r="J205" s="446"/>
      <c r="K205" s="446"/>
      <c r="L205" s="420"/>
      <c r="M205" s="420"/>
      <c r="N205" s="420"/>
      <c r="O205" s="420"/>
      <c r="P205" s="420"/>
      <c r="Q205" s="420"/>
      <c r="R205" s="420"/>
      <c r="S205" s="381" t="str">
        <f t="shared" si="8"/>
        <v>bye</v>
      </c>
      <c r="T205" s="382" t="str">
        <f t="shared" si="7"/>
        <v>bye</v>
      </c>
    </row>
    <row r="206" spans="1:20" ht="12" customHeight="1">
      <c r="A206" s="412">
        <v>205</v>
      </c>
      <c r="B206" s="378">
        <v>1</v>
      </c>
      <c r="C206" s="378" t="s">
        <v>96</v>
      </c>
      <c r="D206" s="413"/>
      <c r="E206" s="413"/>
      <c r="F206" s="383" t="str">
        <f>IF(ISBLANK('32'!C26),"bye",'32'!C26)</f>
        <v>bye</v>
      </c>
      <c r="G206" s="383" t="str">
        <f>IF(F206="bye","",INDEX(spisak!$C$4:$C$260,MATCH(F206,spisak!$B$4:$B$494,0)))</f>
        <v/>
      </c>
      <c r="H206" s="383" t="str">
        <f>IF(ISBLANK('32'!C28),"bye",'32'!C28)</f>
        <v>bye</v>
      </c>
      <c r="I206" s="383" t="str">
        <f>IF(H206="bye","",INDEX(spisak!$C$4:$C$260,MATCH(H206,spisak!$B$4:$B$494,0)))</f>
        <v/>
      </c>
      <c r="J206" s="446"/>
      <c r="K206" s="446"/>
      <c r="L206" s="420"/>
      <c r="M206" s="420"/>
      <c r="N206" s="420"/>
      <c r="O206" s="420"/>
      <c r="P206" s="420"/>
      <c r="Q206" s="420"/>
      <c r="R206" s="420"/>
      <c r="S206" s="381" t="str">
        <f t="shared" si="8"/>
        <v>bye</v>
      </c>
      <c r="T206" s="382" t="str">
        <f t="shared" si="7"/>
        <v>bye</v>
      </c>
    </row>
    <row r="207" spans="1:20" ht="12" customHeight="1">
      <c r="A207" s="412">
        <v>206</v>
      </c>
      <c r="B207" s="378">
        <v>1</v>
      </c>
      <c r="C207" s="378" t="s">
        <v>96</v>
      </c>
      <c r="D207" s="413"/>
      <c r="E207" s="413"/>
      <c r="F207" s="383" t="str">
        <f>IF(ISBLANK('32'!C30),"bye",'32'!C30)</f>
        <v>bye</v>
      </c>
      <c r="G207" s="383" t="str">
        <f>IF(F207="bye","",INDEX(spisak!$C$4:$C$260,MATCH(F207,spisak!$B$4:$B$494,0)))</f>
        <v/>
      </c>
      <c r="H207" s="383" t="str">
        <f>IF(ISBLANK('32'!C32),"bye",'32'!C32)</f>
        <v>bye</v>
      </c>
      <c r="I207" s="383" t="str">
        <f>IF(H207="bye","",INDEX(spisak!$C$4:$C$260,MATCH(H207,spisak!$B$4:$B$494,0)))</f>
        <v/>
      </c>
      <c r="J207" s="446"/>
      <c r="K207" s="446"/>
      <c r="L207" s="420"/>
      <c r="M207" s="420"/>
      <c r="N207" s="420"/>
      <c r="O207" s="420"/>
      <c r="P207" s="420"/>
      <c r="Q207" s="420"/>
      <c r="R207" s="420"/>
      <c r="S207" s="381" t="str">
        <f t="shared" si="8"/>
        <v>bye</v>
      </c>
      <c r="T207" s="382" t="str">
        <f t="shared" si="7"/>
        <v>bye</v>
      </c>
    </row>
    <row r="208" spans="1:20" ht="12" customHeight="1">
      <c r="A208" s="412">
        <v>207</v>
      </c>
      <c r="B208" s="378">
        <v>1</v>
      </c>
      <c r="C208" s="378" t="s">
        <v>96</v>
      </c>
      <c r="D208" s="413"/>
      <c r="E208" s="413"/>
      <c r="F208" s="383" t="str">
        <f>IF(ISBLANK('32'!C34),"bye",'32'!C34)</f>
        <v>bye</v>
      </c>
      <c r="G208" s="383" t="str">
        <f>IF(F208="bye","",INDEX(spisak!$C$4:$C$260,MATCH(F208,spisak!$B$4:$B$494,0)))</f>
        <v/>
      </c>
      <c r="H208" s="383" t="str">
        <f>IF(ISBLANK('32'!C36),"bye",'32'!C36)</f>
        <v>bye</v>
      </c>
      <c r="I208" s="383" t="str">
        <f>IF(H208="bye","",INDEX(spisak!$C$4:$C$260,MATCH(H208,spisak!$B$4:$B$494,0)))</f>
        <v/>
      </c>
      <c r="J208" s="446"/>
      <c r="K208" s="446"/>
      <c r="L208" s="420"/>
      <c r="M208" s="420"/>
      <c r="N208" s="420"/>
      <c r="O208" s="420"/>
      <c r="P208" s="420"/>
      <c r="Q208" s="420"/>
      <c r="R208" s="420"/>
      <c r="S208" s="381" t="str">
        <f t="shared" si="8"/>
        <v>bye</v>
      </c>
      <c r="T208" s="382" t="str">
        <f t="shared" si="7"/>
        <v>bye</v>
      </c>
    </row>
    <row r="209" spans="1:20" ht="12" customHeight="1">
      <c r="A209" s="412">
        <v>208</v>
      </c>
      <c r="B209" s="378">
        <v>1</v>
      </c>
      <c r="C209" s="378" t="s">
        <v>96</v>
      </c>
      <c r="D209" s="413"/>
      <c r="E209" s="413"/>
      <c r="F209" s="383" t="str">
        <f>IF(ISBLANK('32'!C38),"bye",'32'!C38)</f>
        <v>bye</v>
      </c>
      <c r="G209" s="383" t="str">
        <f>IF(F209="bye","",INDEX(spisak!$C$4:$C$260,MATCH(F209,spisak!$B$4:$B$494,0)))</f>
        <v/>
      </c>
      <c r="H209" s="383" t="str">
        <f>IF(ISBLANK('32'!C40),"bye",'32'!C40)</f>
        <v>bye</v>
      </c>
      <c r="I209" s="383" t="str">
        <f>IF(H209="bye","",INDEX(spisak!$C$4:$C$260,MATCH(H209,spisak!$B$4:$B$494,0)))</f>
        <v/>
      </c>
      <c r="J209" s="446"/>
      <c r="K209" s="446"/>
      <c r="L209" s="420"/>
      <c r="M209" s="420"/>
      <c r="N209" s="420"/>
      <c r="O209" s="420"/>
      <c r="P209" s="420"/>
      <c r="Q209" s="420"/>
      <c r="R209" s="420"/>
      <c r="S209" s="381" t="str">
        <f t="shared" si="8"/>
        <v>bye</v>
      </c>
      <c r="T209" s="382" t="str">
        <f t="shared" si="7"/>
        <v>bye</v>
      </c>
    </row>
    <row r="210" spans="1:20" ht="12" customHeight="1">
      <c r="A210" s="412">
        <v>209</v>
      </c>
      <c r="B210" s="378">
        <v>1</v>
      </c>
      <c r="C210" s="378" t="s">
        <v>96</v>
      </c>
      <c r="D210" s="413"/>
      <c r="E210" s="413"/>
      <c r="F210" s="383" t="str">
        <f>IF(ISBLANK('32'!C42),"bye",'32'!C42)</f>
        <v>bye</v>
      </c>
      <c r="G210" s="383" t="str">
        <f>IF(F210="bye","",INDEX(spisak!$C$4:$C$260,MATCH(F210,spisak!$B$4:$B$494,0)))</f>
        <v/>
      </c>
      <c r="H210" s="383" t="str">
        <f>IF(ISBLANK('32'!C44),"bye",'32'!C44)</f>
        <v>bye</v>
      </c>
      <c r="I210" s="383" t="str">
        <f>IF(H210="bye","",INDEX(spisak!$C$4:$C$260,MATCH(H210,spisak!$B$4:$B$494,0)))</f>
        <v/>
      </c>
      <c r="J210" s="446"/>
      <c r="K210" s="446"/>
      <c r="L210" s="420"/>
      <c r="M210" s="420"/>
      <c r="N210" s="420"/>
      <c r="O210" s="420"/>
      <c r="P210" s="420"/>
      <c r="Q210" s="420"/>
      <c r="R210" s="420"/>
      <c r="S210" s="381" t="str">
        <f t="shared" si="8"/>
        <v>bye</v>
      </c>
      <c r="T210" s="382" t="str">
        <f t="shared" si="7"/>
        <v>bye</v>
      </c>
    </row>
    <row r="211" spans="1:20" ht="12" customHeight="1">
      <c r="A211" s="412">
        <v>210</v>
      </c>
      <c r="B211" s="378">
        <v>1</v>
      </c>
      <c r="C211" s="378" t="s">
        <v>96</v>
      </c>
      <c r="D211" s="413"/>
      <c r="E211" s="413"/>
      <c r="F211" s="383" t="str">
        <f>IF(ISBLANK('32'!C46),"bye",'32'!C46)</f>
        <v>bye</v>
      </c>
      <c r="G211" s="383" t="str">
        <f>IF(F211="bye","",INDEX(spisak!$C$4:$C$260,MATCH(F211,spisak!$B$4:$B$494,0)))</f>
        <v/>
      </c>
      <c r="H211" s="383" t="str">
        <f>IF(ISBLANK('32'!C48),"bye",'32'!C48)</f>
        <v>bye</v>
      </c>
      <c r="I211" s="383" t="str">
        <f>IF(H211="bye","",INDEX(spisak!$C$4:$C$260,MATCH(H211,spisak!$B$4:$B$494,0)))</f>
        <v/>
      </c>
      <c r="J211" s="446"/>
      <c r="K211" s="446"/>
      <c r="L211" s="420"/>
      <c r="M211" s="420"/>
      <c r="N211" s="420"/>
      <c r="O211" s="420"/>
      <c r="P211" s="420"/>
      <c r="Q211" s="420"/>
      <c r="R211" s="420"/>
      <c r="S211" s="381" t="str">
        <f t="shared" si="8"/>
        <v>bye</v>
      </c>
      <c r="T211" s="382" t="str">
        <f t="shared" si="7"/>
        <v>bye</v>
      </c>
    </row>
    <row r="212" spans="1:20" ht="12" customHeight="1">
      <c r="A212" s="412">
        <v>211</v>
      </c>
      <c r="B212" s="378">
        <v>1</v>
      </c>
      <c r="C212" s="378" t="s">
        <v>96</v>
      </c>
      <c r="D212" s="413"/>
      <c r="E212" s="413"/>
      <c r="F212" s="383" t="str">
        <f>IF(ISBLANK('32'!C50),"bye",'32'!C50)</f>
        <v>bye</v>
      </c>
      <c r="G212" s="383" t="str">
        <f>IF(F212="bye","",INDEX(spisak!$C$4:$C$260,MATCH(F212,spisak!$B$4:$B$494,0)))</f>
        <v/>
      </c>
      <c r="H212" s="383" t="str">
        <f>IF(ISBLANK('32'!C52),"bye",'32'!C52)</f>
        <v>bye</v>
      </c>
      <c r="I212" s="383" t="str">
        <f>IF(H212="bye","",INDEX(spisak!$C$4:$C$260,MATCH(H212,spisak!$B$4:$B$494,0)))</f>
        <v/>
      </c>
      <c r="J212" s="446"/>
      <c r="K212" s="446"/>
      <c r="L212" s="420"/>
      <c r="M212" s="420"/>
      <c r="N212" s="420"/>
      <c r="O212" s="420"/>
      <c r="P212" s="420"/>
      <c r="Q212" s="420"/>
      <c r="R212" s="420"/>
      <c r="S212" s="381" t="str">
        <f t="shared" si="8"/>
        <v>bye</v>
      </c>
      <c r="T212" s="382" t="str">
        <f t="shared" si="7"/>
        <v>bye</v>
      </c>
    </row>
    <row r="213" spans="1:20" ht="12" customHeight="1">
      <c r="A213" s="412">
        <v>212</v>
      </c>
      <c r="B213" s="378">
        <v>1</v>
      </c>
      <c r="C213" s="378" t="s">
        <v>96</v>
      </c>
      <c r="D213" s="413"/>
      <c r="E213" s="413"/>
      <c r="F213" s="383" t="str">
        <f>IF(ISBLANK('32'!C54),"bye",'32'!C54)</f>
        <v>bye</v>
      </c>
      <c r="G213" s="383" t="str">
        <f>IF(F213="bye","",INDEX(spisak!$C$4:$C$260,MATCH(F213,spisak!$B$4:$B$494,0)))</f>
        <v/>
      </c>
      <c r="H213" s="383" t="str">
        <f>IF(ISBLANK('32'!C56),"bye",'32'!C56)</f>
        <v>bye</v>
      </c>
      <c r="I213" s="383" t="str">
        <f>IF(H213="bye","",INDEX(spisak!$C$4:$C$260,MATCH(H213,spisak!$B$4:$B$494,0)))</f>
        <v/>
      </c>
      <c r="J213" s="446"/>
      <c r="K213" s="446"/>
      <c r="L213" s="420"/>
      <c r="M213" s="420"/>
      <c r="N213" s="420"/>
      <c r="O213" s="420"/>
      <c r="P213" s="420"/>
      <c r="Q213" s="420"/>
      <c r="R213" s="420"/>
      <c r="S213" s="381" t="str">
        <f t="shared" si="8"/>
        <v>bye</v>
      </c>
      <c r="T213" s="382" t="str">
        <f t="shared" si="7"/>
        <v>bye</v>
      </c>
    </row>
    <row r="214" spans="1:20" ht="12" customHeight="1">
      <c r="A214" s="412">
        <v>213</v>
      </c>
      <c r="B214" s="378">
        <v>1</v>
      </c>
      <c r="C214" s="378" t="s">
        <v>96</v>
      </c>
      <c r="D214" s="413"/>
      <c r="E214" s="413"/>
      <c r="F214" s="383" t="str">
        <f>IF(ISBLANK('32'!C58),"bye",'32'!C58)</f>
        <v>bye</v>
      </c>
      <c r="G214" s="383" t="str">
        <f>IF(F214="bye","",INDEX(spisak!$C$4:$C$260,MATCH(F214,spisak!$B$4:$B$494,0)))</f>
        <v/>
      </c>
      <c r="H214" s="383" t="str">
        <f>IF(ISBLANK('32'!C60),"bye",'32'!C60)</f>
        <v>bye</v>
      </c>
      <c r="I214" s="383" t="str">
        <f>IF(H214="bye","",INDEX(spisak!$C$4:$C$260,MATCH(H214,spisak!$B$4:$B$494,0)))</f>
        <v/>
      </c>
      <c r="J214" s="446"/>
      <c r="K214" s="446"/>
      <c r="L214" s="420"/>
      <c r="M214" s="420"/>
      <c r="N214" s="420"/>
      <c r="O214" s="420"/>
      <c r="P214" s="420"/>
      <c r="Q214" s="420"/>
      <c r="R214" s="420"/>
      <c r="S214" s="381" t="str">
        <f t="shared" si="8"/>
        <v>bye</v>
      </c>
      <c r="T214" s="382" t="str">
        <f t="shared" si="7"/>
        <v>bye</v>
      </c>
    </row>
    <row r="215" spans="1:20" ht="12" customHeight="1">
      <c r="A215" s="412">
        <v>214</v>
      </c>
      <c r="B215" s="378">
        <v>1</v>
      </c>
      <c r="C215" s="378" t="s">
        <v>96</v>
      </c>
      <c r="D215" s="413"/>
      <c r="E215" s="413"/>
      <c r="F215" s="383" t="str">
        <f>IF(ISBLANK('32'!C62),"***",'32'!C62)</f>
        <v>bye</v>
      </c>
      <c r="G215" s="383" t="str">
        <f>IF(F215="bye","",INDEX(spisak!$C$4:$C$260,MATCH(F215,spisak!$B$4:$B$494,0)))</f>
        <v/>
      </c>
      <c r="H215" s="383" t="str">
        <f>IF(ISBLANK('32'!C64),"***",'32'!C64)</f>
        <v>bye</v>
      </c>
      <c r="I215" s="383" t="str">
        <f>IF(H215="bye","",INDEX(spisak!$C$4:$C$260,MATCH(H215,spisak!$B$4:$B$494,0)))</f>
        <v/>
      </c>
      <c r="J215" s="446"/>
      <c r="K215" s="446"/>
      <c r="L215" s="420"/>
      <c r="M215" s="420"/>
      <c r="N215" s="420"/>
      <c r="O215" s="420"/>
      <c r="P215" s="420"/>
      <c r="Q215" s="420"/>
      <c r="R215" s="420"/>
      <c r="S215" s="381" t="str">
        <f t="shared" si="8"/>
        <v>bye</v>
      </c>
      <c r="T215" s="382" t="str">
        <f t="shared" si="7"/>
        <v>bye</v>
      </c>
    </row>
    <row r="216" spans="1:20" ht="12" customHeight="1">
      <c r="A216" s="416">
        <v>215</v>
      </c>
      <c r="B216" s="385">
        <v>2</v>
      </c>
      <c r="C216" s="385" t="s">
        <v>96</v>
      </c>
      <c r="D216" s="417"/>
      <c r="E216" s="417"/>
      <c r="F216" s="386" t="str">
        <f>S200</f>
        <v>bye</v>
      </c>
      <c r="G216" s="386" t="str">
        <f>IF(F216="bye","",INDEX(spisak!$C$4:$C$260,MATCH(F216,spisak!$B$4:$B$494,0)))</f>
        <v/>
      </c>
      <c r="H216" s="386" t="str">
        <f>S201</f>
        <v>bye</v>
      </c>
      <c r="I216" s="386" t="str">
        <f>IF(H216="bye","",INDEX(spisak!$C$4:$C$260,MATCH(H216,spisak!$B$4:$B$494,0)))</f>
        <v/>
      </c>
      <c r="J216" s="446"/>
      <c r="K216" s="446"/>
      <c r="L216" s="421"/>
      <c r="M216" s="421"/>
      <c r="N216" s="421"/>
      <c r="O216" s="421"/>
      <c r="P216" s="421"/>
      <c r="Q216" s="421"/>
      <c r="R216" s="421"/>
      <c r="S216" s="381" t="str">
        <f t="shared" si="8"/>
        <v>bye</v>
      </c>
      <c r="T216" s="382" t="str">
        <f t="shared" si="7"/>
        <v>bye</v>
      </c>
    </row>
    <row r="217" spans="1:20" ht="12" customHeight="1">
      <c r="A217" s="416">
        <v>216</v>
      </c>
      <c r="B217" s="385">
        <v>2</v>
      </c>
      <c r="C217" s="385" t="s">
        <v>96</v>
      </c>
      <c r="D217" s="417"/>
      <c r="E217" s="417"/>
      <c r="F217" s="386" t="str">
        <f>S202</f>
        <v>bye</v>
      </c>
      <c r="G217" s="386" t="str">
        <f>IF(F217="bye","",INDEX(spisak!$C$4:$C$260,MATCH(F217,spisak!$B$4:$B$494,0)))</f>
        <v/>
      </c>
      <c r="H217" s="386" t="str">
        <f>S203</f>
        <v>bye</v>
      </c>
      <c r="I217" s="386" t="str">
        <f>IF(H217="bye","",INDEX(spisak!$C$4:$C$260,MATCH(H217,spisak!$B$4:$B$494,0)))</f>
        <v/>
      </c>
      <c r="J217" s="446"/>
      <c r="K217" s="446"/>
      <c r="L217" s="421"/>
      <c r="M217" s="421"/>
      <c r="N217" s="421"/>
      <c r="O217" s="421"/>
      <c r="P217" s="421"/>
      <c r="Q217" s="421"/>
      <c r="R217" s="421"/>
      <c r="S217" s="381" t="str">
        <f t="shared" si="8"/>
        <v>bye</v>
      </c>
      <c r="T217" s="382" t="str">
        <f t="shared" si="7"/>
        <v>bye</v>
      </c>
    </row>
    <row r="218" spans="1:20" ht="12" customHeight="1">
      <c r="A218" s="416">
        <v>217</v>
      </c>
      <c r="B218" s="385">
        <v>2</v>
      </c>
      <c r="C218" s="385" t="s">
        <v>96</v>
      </c>
      <c r="D218" s="417"/>
      <c r="E218" s="417"/>
      <c r="F218" s="386" t="str">
        <f>S204</f>
        <v>bye</v>
      </c>
      <c r="G218" s="386" t="str">
        <f>IF(F218="bye","",INDEX(spisak!$C$4:$C$260,MATCH(F218,spisak!$B$4:$B$494,0)))</f>
        <v/>
      </c>
      <c r="H218" s="386" t="str">
        <f>S205</f>
        <v>bye</v>
      </c>
      <c r="I218" s="386" t="str">
        <f>IF(H218="bye","",INDEX(spisak!$C$4:$C$260,MATCH(H218,spisak!$B$4:$B$494,0)))</f>
        <v/>
      </c>
      <c r="J218" s="446"/>
      <c r="K218" s="446"/>
      <c r="L218" s="421"/>
      <c r="M218" s="421"/>
      <c r="N218" s="421"/>
      <c r="O218" s="421"/>
      <c r="P218" s="421"/>
      <c r="Q218" s="421"/>
      <c r="R218" s="421"/>
      <c r="S218" s="381" t="str">
        <f t="shared" si="8"/>
        <v>bye</v>
      </c>
      <c r="T218" s="382" t="str">
        <f t="shared" si="7"/>
        <v>bye</v>
      </c>
    </row>
    <row r="219" spans="1:20" ht="12" customHeight="1">
      <c r="A219" s="416">
        <v>218</v>
      </c>
      <c r="B219" s="385">
        <v>2</v>
      </c>
      <c r="C219" s="385" t="s">
        <v>96</v>
      </c>
      <c r="D219" s="417"/>
      <c r="E219" s="417"/>
      <c r="F219" s="386" t="str">
        <f>S206</f>
        <v>bye</v>
      </c>
      <c r="G219" s="386" t="str">
        <f>IF(F219="bye","",INDEX(spisak!$C$4:$C$260,MATCH(F219,spisak!$B$4:$B$494,0)))</f>
        <v/>
      </c>
      <c r="H219" s="386" t="str">
        <f>S207</f>
        <v>bye</v>
      </c>
      <c r="I219" s="386" t="str">
        <f>IF(H219="bye","",INDEX(spisak!$C$4:$C$260,MATCH(H219,spisak!$B$4:$B$494,0)))</f>
        <v/>
      </c>
      <c r="J219" s="446"/>
      <c r="K219" s="446"/>
      <c r="L219" s="421"/>
      <c r="M219" s="421"/>
      <c r="N219" s="421"/>
      <c r="O219" s="421"/>
      <c r="P219" s="421"/>
      <c r="Q219" s="421"/>
      <c r="R219" s="421"/>
      <c r="S219" s="381" t="str">
        <f t="shared" si="8"/>
        <v>bye</v>
      </c>
      <c r="T219" s="382" t="str">
        <f t="shared" si="7"/>
        <v>bye</v>
      </c>
    </row>
    <row r="220" spans="1:20" ht="12" customHeight="1">
      <c r="A220" s="416">
        <v>219</v>
      </c>
      <c r="B220" s="385">
        <v>2</v>
      </c>
      <c r="C220" s="385" t="s">
        <v>96</v>
      </c>
      <c r="D220" s="417"/>
      <c r="E220" s="417"/>
      <c r="F220" s="386" t="str">
        <f>S208</f>
        <v>bye</v>
      </c>
      <c r="G220" s="386" t="str">
        <f>IF(F220="bye","",INDEX(spisak!$C$4:$C$260,MATCH(F220,spisak!$B$4:$B$494,0)))</f>
        <v/>
      </c>
      <c r="H220" s="386" t="str">
        <f>S209</f>
        <v>bye</v>
      </c>
      <c r="I220" s="386" t="str">
        <f>IF(H220="bye","",INDEX(spisak!$C$4:$C$260,MATCH(H220,spisak!$B$4:$B$494,0)))</f>
        <v/>
      </c>
      <c r="J220" s="446"/>
      <c r="K220" s="446"/>
      <c r="L220" s="421"/>
      <c r="M220" s="421"/>
      <c r="N220" s="421"/>
      <c r="O220" s="421"/>
      <c r="P220" s="421"/>
      <c r="Q220" s="421"/>
      <c r="R220" s="421"/>
      <c r="S220" s="381" t="str">
        <f t="shared" si="8"/>
        <v>bye</v>
      </c>
      <c r="T220" s="382" t="str">
        <f t="shared" si="7"/>
        <v>bye</v>
      </c>
    </row>
    <row r="221" spans="1:20" ht="12" customHeight="1">
      <c r="A221" s="416">
        <v>220</v>
      </c>
      <c r="B221" s="385">
        <v>2</v>
      </c>
      <c r="C221" s="385" t="s">
        <v>96</v>
      </c>
      <c r="D221" s="417"/>
      <c r="E221" s="417"/>
      <c r="F221" s="386" t="str">
        <f>S210</f>
        <v>bye</v>
      </c>
      <c r="G221" s="386" t="str">
        <f>IF(F221="bye","",INDEX(spisak!$C$4:$C$260,MATCH(F221,spisak!$B$4:$B$494,0)))</f>
        <v/>
      </c>
      <c r="H221" s="386" t="str">
        <f>S211</f>
        <v>bye</v>
      </c>
      <c r="I221" s="386" t="str">
        <f>IF(H221="bye","",INDEX(spisak!$C$4:$C$260,MATCH(H221,spisak!$B$4:$B$494,0)))</f>
        <v/>
      </c>
      <c r="J221" s="446"/>
      <c r="K221" s="446"/>
      <c r="L221" s="421"/>
      <c r="M221" s="421"/>
      <c r="N221" s="421"/>
      <c r="O221" s="421"/>
      <c r="P221" s="421"/>
      <c r="Q221" s="421"/>
      <c r="R221" s="421"/>
      <c r="S221" s="381" t="str">
        <f t="shared" si="8"/>
        <v>bye</v>
      </c>
      <c r="T221" s="382" t="str">
        <f t="shared" si="7"/>
        <v>bye</v>
      </c>
    </row>
    <row r="222" spans="1:20" ht="12" customHeight="1">
      <c r="A222" s="416">
        <v>221</v>
      </c>
      <c r="B222" s="385">
        <v>2</v>
      </c>
      <c r="C222" s="385" t="s">
        <v>96</v>
      </c>
      <c r="D222" s="417"/>
      <c r="E222" s="417"/>
      <c r="F222" s="386" t="str">
        <f>S212</f>
        <v>bye</v>
      </c>
      <c r="G222" s="386" t="str">
        <f>IF(F222="bye","",INDEX(spisak!$C$4:$C$260,MATCH(F222,spisak!$B$4:$B$494,0)))</f>
        <v/>
      </c>
      <c r="H222" s="386" t="str">
        <f>S213</f>
        <v>bye</v>
      </c>
      <c r="I222" s="386" t="str">
        <f>IF(H222="bye","",INDEX(spisak!$C$4:$C$260,MATCH(H222,spisak!$B$4:$B$494,0)))</f>
        <v/>
      </c>
      <c r="J222" s="446"/>
      <c r="K222" s="446"/>
      <c r="L222" s="421"/>
      <c r="M222" s="421"/>
      <c r="N222" s="421"/>
      <c r="O222" s="421"/>
      <c r="P222" s="421"/>
      <c r="Q222" s="421"/>
      <c r="R222" s="421"/>
      <c r="S222" s="381" t="str">
        <f t="shared" si="8"/>
        <v>bye</v>
      </c>
      <c r="T222" s="382" t="str">
        <f t="shared" si="7"/>
        <v>bye</v>
      </c>
    </row>
    <row r="223" spans="1:20" ht="12" customHeight="1">
      <c r="A223" s="416">
        <v>222</v>
      </c>
      <c r="B223" s="385">
        <v>2</v>
      </c>
      <c r="C223" s="385" t="s">
        <v>96</v>
      </c>
      <c r="D223" s="417"/>
      <c r="E223" s="417"/>
      <c r="F223" s="386" t="str">
        <f>S214</f>
        <v>bye</v>
      </c>
      <c r="G223" s="386" t="str">
        <f>IF(F223="bye","",INDEX(spisak!$C$4:$C$260,MATCH(F223,spisak!$B$4:$B$494,0)))</f>
        <v/>
      </c>
      <c r="H223" s="386" t="str">
        <f>S215</f>
        <v>bye</v>
      </c>
      <c r="I223" s="386" t="str">
        <f>IF(H223="bye","",INDEX(spisak!$C$4:$C$260,MATCH(H223,spisak!$B$4:$B$494,0)))</f>
        <v/>
      </c>
      <c r="J223" s="446"/>
      <c r="K223" s="446"/>
      <c r="L223" s="421"/>
      <c r="M223" s="421"/>
      <c r="N223" s="421"/>
      <c r="O223" s="421"/>
      <c r="P223" s="421"/>
      <c r="Q223" s="421"/>
      <c r="R223" s="421"/>
      <c r="S223" s="381" t="str">
        <f t="shared" si="8"/>
        <v>bye</v>
      </c>
      <c r="T223" s="382" t="str">
        <f t="shared" si="7"/>
        <v>bye</v>
      </c>
    </row>
    <row r="224" spans="1:20" ht="12" customHeight="1">
      <c r="A224" s="418">
        <v>223</v>
      </c>
      <c r="B224" s="422" t="s">
        <v>94</v>
      </c>
      <c r="C224" s="389" t="s">
        <v>96</v>
      </c>
      <c r="D224" s="419"/>
      <c r="E224" s="419"/>
      <c r="F224" s="390" t="str">
        <f>S216</f>
        <v>bye</v>
      </c>
      <c r="G224" s="390" t="str">
        <f>IF(F224="bye","",INDEX(spisak!$C$4:$C$260,MATCH(F224,spisak!$B$4:$B$494,0)))</f>
        <v/>
      </c>
      <c r="H224" s="390" t="str">
        <f>S217</f>
        <v>bye</v>
      </c>
      <c r="I224" s="390" t="str">
        <f>IF(H224="bye","",INDEX(spisak!$C$4:$C$260,MATCH(H224,spisak!$B$4:$B$494,0)))</f>
        <v/>
      </c>
      <c r="J224" s="446"/>
      <c r="K224" s="446"/>
      <c r="L224" s="423"/>
      <c r="M224" s="423"/>
      <c r="N224" s="423"/>
      <c r="O224" s="423"/>
      <c r="P224" s="423"/>
      <c r="Q224" s="423"/>
      <c r="R224" s="423"/>
      <c r="S224" s="381" t="str">
        <f t="shared" si="8"/>
        <v>bye</v>
      </c>
      <c r="T224" s="382" t="str">
        <f t="shared" si="7"/>
        <v>bye</v>
      </c>
    </row>
    <row r="225" spans="1:20" ht="12" customHeight="1">
      <c r="A225" s="418">
        <v>224</v>
      </c>
      <c r="B225" s="389" t="s">
        <v>94</v>
      </c>
      <c r="C225" s="389" t="s">
        <v>96</v>
      </c>
      <c r="D225" s="419"/>
      <c r="E225" s="419"/>
      <c r="F225" s="390" t="str">
        <f>S218</f>
        <v>bye</v>
      </c>
      <c r="G225" s="390" t="str">
        <f>IF(F225="bye","",INDEX(spisak!$C$4:$C$260,MATCH(F225,spisak!$B$4:$B$494,0)))</f>
        <v/>
      </c>
      <c r="H225" s="390" t="str">
        <f>S219</f>
        <v>bye</v>
      </c>
      <c r="I225" s="390" t="str">
        <f>IF(H225="bye","",INDEX(spisak!$C$4:$C$260,MATCH(H225,spisak!$B$4:$B$494,0)))</f>
        <v/>
      </c>
      <c r="J225" s="446"/>
      <c r="K225" s="446"/>
      <c r="L225" s="423"/>
      <c r="M225" s="423"/>
      <c r="N225" s="423"/>
      <c r="O225" s="423"/>
      <c r="P225" s="423"/>
      <c r="Q225" s="423"/>
      <c r="R225" s="423"/>
      <c r="S225" s="381" t="str">
        <f t="shared" si="8"/>
        <v>bye</v>
      </c>
      <c r="T225" s="382" t="str">
        <f t="shared" si="7"/>
        <v>bye</v>
      </c>
    </row>
    <row r="226" spans="1:20" ht="12" customHeight="1">
      <c r="A226" s="418">
        <v>225</v>
      </c>
      <c r="B226" s="389" t="s">
        <v>94</v>
      </c>
      <c r="C226" s="389" t="s">
        <v>96</v>
      </c>
      <c r="D226" s="419"/>
      <c r="E226" s="419"/>
      <c r="F226" s="390" t="str">
        <f>S220</f>
        <v>bye</v>
      </c>
      <c r="G226" s="390" t="str">
        <f>IF(F226="bye","",INDEX(spisak!$C$4:$C$260,MATCH(F226,spisak!$B$4:$B$494,0)))</f>
        <v/>
      </c>
      <c r="H226" s="390" t="str">
        <f>S221</f>
        <v>bye</v>
      </c>
      <c r="I226" s="390" t="str">
        <f>IF(H226="bye","",INDEX(spisak!$C$4:$C$260,MATCH(H226,spisak!$B$4:$B$494,0)))</f>
        <v/>
      </c>
      <c r="J226" s="446"/>
      <c r="K226" s="446"/>
      <c r="L226" s="423"/>
      <c r="M226" s="423"/>
      <c r="N226" s="423"/>
      <c r="O226" s="423"/>
      <c r="P226" s="423"/>
      <c r="Q226" s="423"/>
      <c r="R226" s="423"/>
      <c r="S226" s="381" t="str">
        <f t="shared" si="8"/>
        <v>bye</v>
      </c>
      <c r="T226" s="382" t="str">
        <f t="shared" si="7"/>
        <v>bye</v>
      </c>
    </row>
    <row r="227" spans="1:20" ht="12" customHeight="1">
      <c r="A227" s="418">
        <v>226</v>
      </c>
      <c r="B227" s="389" t="s">
        <v>94</v>
      </c>
      <c r="C227" s="389" t="s">
        <v>96</v>
      </c>
      <c r="D227" s="419"/>
      <c r="E227" s="419"/>
      <c r="F227" s="390" t="str">
        <f>S222</f>
        <v>bye</v>
      </c>
      <c r="G227" s="390" t="str">
        <f>IF(F227="bye","",INDEX(spisak!$C$4:$C$260,MATCH(F227,spisak!$B$4:$B$494,0)))</f>
        <v/>
      </c>
      <c r="H227" s="390" t="str">
        <f>S223</f>
        <v>bye</v>
      </c>
      <c r="I227" s="390" t="str">
        <f>IF(H227="bye","",INDEX(spisak!$C$4:$C$260,MATCH(H227,spisak!$B$4:$B$494,0)))</f>
        <v/>
      </c>
      <c r="J227" s="446"/>
      <c r="K227" s="446"/>
      <c r="L227" s="423"/>
      <c r="M227" s="423"/>
      <c r="N227" s="423"/>
      <c r="O227" s="423"/>
      <c r="P227" s="423"/>
      <c r="Q227" s="423"/>
      <c r="R227" s="423"/>
      <c r="S227" s="381" t="str">
        <f t="shared" si="8"/>
        <v>bye</v>
      </c>
      <c r="T227" s="382" t="str">
        <f t="shared" si="7"/>
        <v>bye</v>
      </c>
    </row>
    <row r="228" spans="1:20" ht="12" customHeight="1">
      <c r="A228" s="412">
        <v>227</v>
      </c>
      <c r="B228" s="378" t="s">
        <v>95</v>
      </c>
      <c r="C228" s="378" t="s">
        <v>96</v>
      </c>
      <c r="D228" s="413"/>
      <c r="E228" s="413"/>
      <c r="F228" s="383" t="str">
        <f>S224</f>
        <v>bye</v>
      </c>
      <c r="G228" s="383" t="str">
        <f>IF(F228="bye","",INDEX(spisak!$C$4:$C$260,MATCH(F228,spisak!$B$4:$B$494,0)))</f>
        <v/>
      </c>
      <c r="H228" s="383" t="str">
        <f>S225</f>
        <v>bye</v>
      </c>
      <c r="I228" s="383" t="str">
        <f>IF(H228="bye","",INDEX(spisak!$C$4:$C$260,MATCH(H228,spisak!$B$4:$B$494,0)))</f>
        <v/>
      </c>
      <c r="J228" s="446"/>
      <c r="K228" s="446"/>
      <c r="L228" s="420"/>
      <c r="M228" s="420"/>
      <c r="N228" s="420"/>
      <c r="O228" s="420"/>
      <c r="P228" s="420"/>
      <c r="Q228" s="420"/>
      <c r="R228" s="420"/>
      <c r="S228" s="381" t="str">
        <f t="shared" si="8"/>
        <v>bye</v>
      </c>
      <c r="T228" s="382" t="str">
        <f t="shared" si="7"/>
        <v>bye</v>
      </c>
    </row>
    <row r="229" spans="1:20" ht="12" customHeight="1">
      <c r="A229" s="412">
        <v>228</v>
      </c>
      <c r="B229" s="378" t="s">
        <v>95</v>
      </c>
      <c r="C229" s="378" t="s">
        <v>96</v>
      </c>
      <c r="D229" s="413"/>
      <c r="E229" s="413"/>
      <c r="F229" s="383" t="str">
        <f>S226</f>
        <v>bye</v>
      </c>
      <c r="G229" s="383" t="str">
        <f>IF(F229="bye","",INDEX(spisak!$C$4:$C$260,MATCH(F229,spisak!$B$4:$B$494,0)))</f>
        <v/>
      </c>
      <c r="H229" s="383" t="str">
        <f>S227</f>
        <v>bye</v>
      </c>
      <c r="I229" s="383" t="str">
        <f>IF(H229="bye","",INDEX(spisak!$C$4:$C$260,MATCH(H229,spisak!$B$4:$B$494,0)))</f>
        <v/>
      </c>
      <c r="J229" s="446"/>
      <c r="K229" s="446"/>
      <c r="L229" s="420"/>
      <c r="M229" s="420"/>
      <c r="N229" s="420"/>
      <c r="O229" s="420"/>
      <c r="P229" s="420"/>
      <c r="Q229" s="420"/>
      <c r="R229" s="420"/>
      <c r="S229" s="381" t="str">
        <f t="shared" si="8"/>
        <v>bye</v>
      </c>
      <c r="T229" s="382" t="str">
        <f t="shared" si="7"/>
        <v>bye</v>
      </c>
    </row>
    <row r="230" spans="1:20" ht="12" customHeight="1" thickBot="1">
      <c r="A230" s="392">
        <v>229</v>
      </c>
      <c r="B230" s="393" t="s">
        <v>93</v>
      </c>
      <c r="C230" s="393" t="s">
        <v>96</v>
      </c>
      <c r="D230" s="441"/>
      <c r="E230" s="441"/>
      <c r="F230" s="394" t="str">
        <f>S228</f>
        <v>bye</v>
      </c>
      <c r="G230" s="394" t="str">
        <f>IF(F230="bye","",INDEX(spisak!$C$4:$C$260,MATCH(F230,spisak!$B$4:$B$494,0)))</f>
        <v/>
      </c>
      <c r="H230" s="394" t="str">
        <f>S229</f>
        <v>bye</v>
      </c>
      <c r="I230" s="394" t="str">
        <f>IF(H230="bye","",INDEX(spisak!$C$4:$C$260,MATCH(H230,spisak!$B$4:$B$494,0)))</f>
        <v/>
      </c>
      <c r="J230" s="447"/>
      <c r="K230" s="447"/>
      <c r="L230" s="424"/>
      <c r="M230" s="424"/>
      <c r="N230" s="424"/>
      <c r="O230" s="424"/>
      <c r="P230" s="424"/>
      <c r="Q230" s="424"/>
      <c r="R230" s="424"/>
      <c r="S230" s="381" t="str">
        <f t="shared" si="8"/>
        <v>bye</v>
      </c>
      <c r="T230" s="382" t="str">
        <f t="shared" si="7"/>
        <v>bye</v>
      </c>
    </row>
    <row r="231" spans="1:20" ht="12" hidden="1" customHeight="1">
      <c r="A231" s="425">
        <v>230</v>
      </c>
      <c r="B231" s="415">
        <v>1</v>
      </c>
      <c r="C231" s="415" t="s">
        <v>96</v>
      </c>
      <c r="D231" s="426"/>
      <c r="E231" s="426"/>
      <c r="F231" s="379" t="str">
        <f>IF(ISBLANK('32'!C68),"bye",'32'!C68)</f>
        <v>bye</v>
      </c>
      <c r="G231" s="383" t="str">
        <f>IF(F231="bye","",INDEX(spisak!$C$4:$C$260,MATCH(F231,spisak!$B$4:$B$494,0)))</f>
        <v/>
      </c>
      <c r="H231" s="379" t="str">
        <f>IF(ISBLANK('32'!C69),"bye",'32'!C69)</f>
        <v>bye</v>
      </c>
      <c r="I231" s="383" t="str">
        <f>IF(H231="bye","",INDEX(spisak!$C$4:$C$260,MATCH(H231,spisak!$B$4:$B$494,0)))</f>
        <v/>
      </c>
      <c r="J231" s="448"/>
      <c r="K231" s="448"/>
      <c r="L231" s="427"/>
      <c r="M231" s="427"/>
      <c r="N231" s="427"/>
      <c r="O231" s="427"/>
      <c r="P231" s="427"/>
      <c r="Q231" s="427"/>
      <c r="R231" s="427"/>
      <c r="S231" s="381" t="str">
        <f t="shared" si="8"/>
        <v>bye</v>
      </c>
      <c r="T231" s="382" t="str">
        <f t="shared" si="7"/>
        <v>bye</v>
      </c>
    </row>
    <row r="232" spans="1:20" ht="12" hidden="1" customHeight="1">
      <c r="A232" s="412">
        <v>231</v>
      </c>
      <c r="B232" s="378">
        <v>1</v>
      </c>
      <c r="C232" s="378" t="s">
        <v>96</v>
      </c>
      <c r="D232" s="413"/>
      <c r="E232" s="413"/>
      <c r="F232" s="383" t="str">
        <f>IF(ISBLANK('32'!C71),"bye",'32'!C71)</f>
        <v>bye</v>
      </c>
      <c r="G232" s="383" t="str">
        <f>IF(F232="bye","",INDEX(spisak!$C$4:$C$260,MATCH(F232,spisak!$B$4:$B$494,0)))</f>
        <v/>
      </c>
      <c r="H232" s="383" t="str">
        <f>IF(ISBLANK('32'!C73),"bye",'32'!C73)</f>
        <v>bye</v>
      </c>
      <c r="I232" s="383" t="str">
        <f>IF(H232="bye","",INDEX(spisak!$C$4:$C$260,MATCH(H232,spisak!$B$4:$B$494,0)))</f>
        <v/>
      </c>
      <c r="J232" s="446"/>
      <c r="K232" s="446"/>
      <c r="L232" s="420"/>
      <c r="M232" s="420"/>
      <c r="N232" s="420"/>
      <c r="O232" s="420"/>
      <c r="P232" s="420"/>
      <c r="Q232" s="420"/>
      <c r="R232" s="420"/>
      <c r="S232" s="381" t="str">
        <f t="shared" si="8"/>
        <v>bye</v>
      </c>
      <c r="T232" s="382" t="str">
        <f t="shared" ref="T232:T262" si="9">IF(AND(F232="bye",H232="bye"),"bye",IF(F232="bye",H232,IF(H232="bye",F232,IF(ISBLANK(J232),"bye",IF(J232&gt;K232,H232,F232)))))</f>
        <v>bye</v>
      </c>
    </row>
    <row r="233" spans="1:20" ht="12" hidden="1" customHeight="1">
      <c r="A233" s="425">
        <v>232</v>
      </c>
      <c r="B233" s="378">
        <v>1</v>
      </c>
      <c r="C233" s="378" t="s">
        <v>96</v>
      </c>
      <c r="D233" s="413"/>
      <c r="E233" s="413"/>
      <c r="F233" s="383" t="str">
        <f>IF(ISBLANK('32'!C75),"bye",'32'!C75)</f>
        <v>bye</v>
      </c>
      <c r="G233" s="383" t="str">
        <f>IF(F233="bye","",INDEX(spisak!$C$4:$C$260,MATCH(F233,spisak!$B$4:$B$494,0)))</f>
        <v/>
      </c>
      <c r="H233" s="383" t="str">
        <f>IF(ISBLANK('32'!C77),"bye",'32'!C77)</f>
        <v>bye</v>
      </c>
      <c r="I233" s="383" t="str">
        <f>IF(H233="bye","",INDEX(spisak!$C$4:$C$260,MATCH(H233,spisak!$B$4:$B$494,0)))</f>
        <v/>
      </c>
      <c r="J233" s="446"/>
      <c r="K233" s="448"/>
      <c r="L233" s="420"/>
      <c r="M233" s="420"/>
      <c r="N233" s="420"/>
      <c r="O233" s="420"/>
      <c r="P233" s="420"/>
      <c r="Q233" s="420"/>
      <c r="R233" s="420"/>
      <c r="S233" s="381" t="str">
        <f t="shared" si="8"/>
        <v>bye</v>
      </c>
      <c r="T233" s="382" t="str">
        <f t="shared" si="9"/>
        <v>bye</v>
      </c>
    </row>
    <row r="234" spans="1:20" ht="12" hidden="1" customHeight="1">
      <c r="A234" s="412">
        <v>233</v>
      </c>
      <c r="B234" s="378">
        <v>1</v>
      </c>
      <c r="C234" s="378" t="s">
        <v>96</v>
      </c>
      <c r="D234" s="413"/>
      <c r="E234" s="413"/>
      <c r="F234" s="383" t="str">
        <f>IF(ISBLANK('32'!C79),"bye",'32'!C79)</f>
        <v>bye</v>
      </c>
      <c r="G234" s="383" t="str">
        <f>IF(F234="bye","",INDEX(spisak!$C$4:$C$260,MATCH(F234,spisak!$B$4:$B$494,0)))</f>
        <v/>
      </c>
      <c r="H234" s="383" t="str">
        <f>IF(ISBLANK('32'!C81),"bye",'32'!C81)</f>
        <v>bye</v>
      </c>
      <c r="I234" s="383" t="str">
        <f>IF(H234="bye","",INDEX(spisak!$C$4:$C$260,MATCH(H234,spisak!$B$4:$B$494,0)))</f>
        <v/>
      </c>
      <c r="J234" s="446"/>
      <c r="K234" s="446"/>
      <c r="L234" s="420"/>
      <c r="M234" s="420"/>
      <c r="N234" s="420"/>
      <c r="O234" s="420"/>
      <c r="P234" s="420"/>
      <c r="Q234" s="420"/>
      <c r="R234" s="420"/>
      <c r="S234" s="381" t="str">
        <f t="shared" si="8"/>
        <v>bye</v>
      </c>
      <c r="T234" s="382" t="str">
        <f t="shared" si="9"/>
        <v>bye</v>
      </c>
    </row>
    <row r="235" spans="1:20" ht="12" hidden="1" customHeight="1">
      <c r="A235" s="425">
        <v>234</v>
      </c>
      <c r="B235" s="378">
        <v>1</v>
      </c>
      <c r="C235" s="378" t="s">
        <v>96</v>
      </c>
      <c r="D235" s="413"/>
      <c r="E235" s="413"/>
      <c r="F235" s="383" t="str">
        <f>IF(ISBLANK('32'!C83),"bye",'32'!C83)</f>
        <v>bye</v>
      </c>
      <c r="G235" s="383" t="str">
        <f>IF(F235="bye","",INDEX(spisak!$C$4:$C$260,MATCH(F235,spisak!$B$4:$B$494,0)))</f>
        <v/>
      </c>
      <c r="H235" s="383" t="str">
        <f>IF(ISBLANK('32'!C85),"bye",'32'!C85)</f>
        <v>bye</v>
      </c>
      <c r="I235" s="383" t="str">
        <f>IF(H235="bye","",INDEX(spisak!$C$4:$C$260,MATCH(H235,spisak!$B$4:$B$494,0)))</f>
        <v/>
      </c>
      <c r="J235" s="446"/>
      <c r="K235" s="448"/>
      <c r="L235" s="420"/>
      <c r="M235" s="420"/>
      <c r="N235" s="420"/>
      <c r="O235" s="420"/>
      <c r="P235" s="420"/>
      <c r="Q235" s="420"/>
      <c r="R235" s="420"/>
      <c r="S235" s="381" t="str">
        <f t="shared" si="8"/>
        <v>bye</v>
      </c>
      <c r="T235" s="382" t="str">
        <f t="shared" si="9"/>
        <v>bye</v>
      </c>
    </row>
    <row r="236" spans="1:20" ht="12" hidden="1" customHeight="1">
      <c r="A236" s="412">
        <v>235</v>
      </c>
      <c r="B236" s="378">
        <v>1</v>
      </c>
      <c r="C236" s="378" t="s">
        <v>96</v>
      </c>
      <c r="D236" s="413"/>
      <c r="E236" s="413"/>
      <c r="F236" s="383" t="str">
        <f>IF(ISBLANK('32'!C87),"bye",'32'!C87)</f>
        <v>bye</v>
      </c>
      <c r="G236" s="383" t="str">
        <f>IF(F236="bye","",INDEX(spisak!$C$4:$C$260,MATCH(F236,spisak!$B$4:$B$494,0)))</f>
        <v/>
      </c>
      <c r="H236" s="383" t="str">
        <f>IF(ISBLANK('32'!C89),"bye",'32'!C89)</f>
        <v>bye</v>
      </c>
      <c r="I236" s="383" t="str">
        <f>IF(H236="bye","",INDEX(spisak!$C$4:$C$260,MATCH(H236,spisak!$B$4:$B$494,0)))</f>
        <v/>
      </c>
      <c r="J236" s="446"/>
      <c r="K236" s="446"/>
      <c r="L236" s="420"/>
      <c r="M236" s="420"/>
      <c r="N236" s="420"/>
      <c r="O236" s="420"/>
      <c r="P236" s="420"/>
      <c r="Q236" s="420"/>
      <c r="R236" s="420"/>
      <c r="S236" s="381" t="str">
        <f t="shared" si="8"/>
        <v>bye</v>
      </c>
      <c r="T236" s="382" t="str">
        <f t="shared" si="9"/>
        <v>bye</v>
      </c>
    </row>
    <row r="237" spans="1:20" ht="12" hidden="1" customHeight="1">
      <c r="A237" s="425">
        <v>236</v>
      </c>
      <c r="B237" s="378">
        <v>1</v>
      </c>
      <c r="C237" s="378" t="s">
        <v>96</v>
      </c>
      <c r="D237" s="413"/>
      <c r="E237" s="413"/>
      <c r="F237" s="383" t="str">
        <f>IF(ISBLANK('32'!C91),"bye",'32'!C91)</f>
        <v>bye</v>
      </c>
      <c r="G237" s="383" t="str">
        <f>IF(F237="bye","",INDEX(spisak!$C$4:$C$260,MATCH(F237,spisak!$B$4:$B$494,0)))</f>
        <v/>
      </c>
      <c r="H237" s="383" t="str">
        <f>IF(ISBLANK('32'!C93),"bye",'32'!C93)</f>
        <v>bye</v>
      </c>
      <c r="I237" s="383" t="str">
        <f>IF(H237="bye","",INDEX(spisak!$C$4:$C$260,MATCH(H237,spisak!$B$4:$B$494,0)))</f>
        <v/>
      </c>
      <c r="J237" s="446"/>
      <c r="K237" s="448"/>
      <c r="L237" s="420"/>
      <c r="M237" s="420"/>
      <c r="N237" s="420"/>
      <c r="O237" s="420"/>
      <c r="P237" s="420"/>
      <c r="Q237" s="420"/>
      <c r="R237" s="420"/>
      <c r="S237" s="381" t="str">
        <f t="shared" si="8"/>
        <v>bye</v>
      </c>
      <c r="T237" s="382" t="str">
        <f t="shared" si="9"/>
        <v>bye</v>
      </c>
    </row>
    <row r="238" spans="1:20" ht="12" hidden="1" customHeight="1">
      <c r="A238" s="412">
        <v>237</v>
      </c>
      <c r="B238" s="378">
        <v>1</v>
      </c>
      <c r="C238" s="378" t="s">
        <v>96</v>
      </c>
      <c r="D238" s="413"/>
      <c r="E238" s="413"/>
      <c r="F238" s="383" t="str">
        <f>IF(ISBLANK('32'!C95),"bye",'32'!C95)</f>
        <v>bye</v>
      </c>
      <c r="G238" s="383" t="str">
        <f>IF(F238="bye","",INDEX(spisak!$C$4:$C$260,MATCH(F238,spisak!$B$4:$B$494,0)))</f>
        <v/>
      </c>
      <c r="H238" s="383" t="str">
        <f>IF(ISBLANK('32'!C97),"bye",'32'!C97)</f>
        <v>bye</v>
      </c>
      <c r="I238" s="383" t="str">
        <f>IF(H238="bye","",INDEX(spisak!$C$4:$C$260,MATCH(H238,spisak!$B$4:$B$494,0)))</f>
        <v/>
      </c>
      <c r="J238" s="446"/>
      <c r="K238" s="446"/>
      <c r="L238" s="420"/>
      <c r="M238" s="420"/>
      <c r="N238" s="420"/>
      <c r="O238" s="420"/>
      <c r="P238" s="420"/>
      <c r="Q238" s="420"/>
      <c r="R238" s="420"/>
      <c r="S238" s="381" t="str">
        <f t="shared" si="8"/>
        <v>bye</v>
      </c>
      <c r="T238" s="382" t="str">
        <f t="shared" si="9"/>
        <v>bye</v>
      </c>
    </row>
    <row r="239" spans="1:20" ht="12" hidden="1" customHeight="1">
      <c r="A239" s="425">
        <v>238</v>
      </c>
      <c r="B239" s="378">
        <v>1</v>
      </c>
      <c r="C239" s="378" t="s">
        <v>96</v>
      </c>
      <c r="D239" s="413"/>
      <c r="E239" s="413"/>
      <c r="F239" s="383" t="str">
        <f>IF(ISBLANK('32'!C99),"bye",'32'!C99)</f>
        <v>bye</v>
      </c>
      <c r="G239" s="383" t="str">
        <f>IF(F239="bye","",INDEX(spisak!$C$4:$C$260,MATCH(F239,spisak!$B$4:$B$494,0)))</f>
        <v/>
      </c>
      <c r="H239" s="383" t="str">
        <f>IF(ISBLANK('32'!C101),"bye",'32'!C101)</f>
        <v>bye</v>
      </c>
      <c r="I239" s="383" t="str">
        <f>IF(H239="bye","",INDEX(spisak!$C$4:$C$260,MATCH(H239,spisak!$B$4:$B$494,0)))</f>
        <v/>
      </c>
      <c r="J239" s="446"/>
      <c r="K239" s="448"/>
      <c r="L239" s="420"/>
      <c r="M239" s="420"/>
      <c r="N239" s="420"/>
      <c r="O239" s="420"/>
      <c r="P239" s="420"/>
      <c r="Q239" s="420"/>
      <c r="R239" s="420"/>
      <c r="S239" s="381" t="str">
        <f t="shared" si="8"/>
        <v>bye</v>
      </c>
      <c r="T239" s="382" t="str">
        <f t="shared" si="9"/>
        <v>bye</v>
      </c>
    </row>
    <row r="240" spans="1:20" ht="12" hidden="1" customHeight="1">
      <c r="A240" s="412">
        <v>239</v>
      </c>
      <c r="B240" s="378">
        <v>1</v>
      </c>
      <c r="C240" s="378" t="s">
        <v>96</v>
      </c>
      <c r="D240" s="413"/>
      <c r="E240" s="413"/>
      <c r="F240" s="383" t="str">
        <f>IF(ISBLANK('32'!C103),"bye",'32'!C103)</f>
        <v>bye</v>
      </c>
      <c r="G240" s="383" t="str">
        <f>IF(F240="bye","",INDEX(spisak!$C$4:$C$260,MATCH(F240,spisak!$B$4:$B$494,0)))</f>
        <v/>
      </c>
      <c r="H240" s="383" t="str">
        <f>IF(ISBLANK('32'!C105),"bye",'32'!C105)</f>
        <v>bye</v>
      </c>
      <c r="I240" s="383" t="str">
        <f>IF(H240="bye","",INDEX(spisak!$C$4:$C$260,MATCH(H240,spisak!$B$4:$B$494,0)))</f>
        <v/>
      </c>
      <c r="J240" s="446"/>
      <c r="K240" s="446"/>
      <c r="L240" s="420"/>
      <c r="M240" s="420"/>
      <c r="N240" s="420"/>
      <c r="O240" s="420"/>
      <c r="P240" s="420"/>
      <c r="Q240" s="420"/>
      <c r="R240" s="420"/>
      <c r="S240" s="381" t="str">
        <f t="shared" si="8"/>
        <v>bye</v>
      </c>
      <c r="T240" s="382" t="str">
        <f t="shared" si="9"/>
        <v>bye</v>
      </c>
    </row>
    <row r="241" spans="1:20" ht="12" hidden="1" customHeight="1">
      <c r="A241" s="425">
        <v>240</v>
      </c>
      <c r="B241" s="378">
        <v>1</v>
      </c>
      <c r="C241" s="378" t="s">
        <v>96</v>
      </c>
      <c r="D241" s="413"/>
      <c r="E241" s="413"/>
      <c r="F241" s="383" t="str">
        <f>IF(ISBLANK('32'!C107),"bye",'32'!C107)</f>
        <v>bye</v>
      </c>
      <c r="G241" s="383" t="str">
        <f>IF(F241="bye","",INDEX(spisak!$C$4:$C$260,MATCH(F241,spisak!$B$4:$B$494,0)))</f>
        <v/>
      </c>
      <c r="H241" s="383" t="str">
        <f>IF(ISBLANK('32'!C109),"bye",'32'!C109)</f>
        <v>bye</v>
      </c>
      <c r="I241" s="383" t="str">
        <f>IF(H241="bye","",INDEX(spisak!$C$4:$C$260,MATCH(H241,spisak!$B$4:$B$494,0)))</f>
        <v/>
      </c>
      <c r="J241" s="446"/>
      <c r="K241" s="448"/>
      <c r="L241" s="420"/>
      <c r="M241" s="420"/>
      <c r="N241" s="420"/>
      <c r="O241" s="420"/>
      <c r="P241" s="420"/>
      <c r="Q241" s="420"/>
      <c r="R241" s="420"/>
      <c r="S241" s="381" t="str">
        <f t="shared" si="8"/>
        <v>bye</v>
      </c>
      <c r="T241" s="382" t="str">
        <f t="shared" si="9"/>
        <v>bye</v>
      </c>
    </row>
    <row r="242" spans="1:20" ht="12" hidden="1" customHeight="1">
      <c r="A242" s="412">
        <v>241</v>
      </c>
      <c r="B242" s="378">
        <v>1</v>
      </c>
      <c r="C242" s="378" t="s">
        <v>96</v>
      </c>
      <c r="D242" s="413"/>
      <c r="E242" s="413"/>
      <c r="F242" s="383" t="str">
        <f>IF(ISBLANK('32'!C111),"bye",'32'!C111)</f>
        <v>bye</v>
      </c>
      <c r="G242" s="383" t="str">
        <f>IF(F242="bye","",INDEX(spisak!$C$4:$C$260,MATCH(F242,spisak!$B$4:$B$494,0)))</f>
        <v/>
      </c>
      <c r="H242" s="383" t="str">
        <f>IF(ISBLANK('32'!C113),"bye",'32'!C113)</f>
        <v>bye</v>
      </c>
      <c r="I242" s="383" t="str">
        <f>IF(H242="bye","",INDEX(spisak!$C$4:$C$260,MATCH(H242,spisak!$B$4:$B$494,0)))</f>
        <v/>
      </c>
      <c r="J242" s="446"/>
      <c r="K242" s="446"/>
      <c r="L242" s="420"/>
      <c r="M242" s="420"/>
      <c r="N242" s="420"/>
      <c r="O242" s="420"/>
      <c r="P242" s="420"/>
      <c r="Q242" s="420"/>
      <c r="R242" s="420"/>
      <c r="S242" s="381" t="str">
        <f t="shared" si="8"/>
        <v>bye</v>
      </c>
      <c r="T242" s="382" t="str">
        <f t="shared" si="9"/>
        <v>bye</v>
      </c>
    </row>
    <row r="243" spans="1:20" ht="12" hidden="1" customHeight="1">
      <c r="A243" s="425">
        <v>242</v>
      </c>
      <c r="B243" s="378">
        <v>1</v>
      </c>
      <c r="C243" s="378" t="s">
        <v>96</v>
      </c>
      <c r="D243" s="413"/>
      <c r="E243" s="413"/>
      <c r="F243" s="383" t="str">
        <f>IF(ISBLANK('32'!C115),"bye",'32'!C115)</f>
        <v>bye</v>
      </c>
      <c r="G243" s="383" t="str">
        <f>IF(F243="bye","",INDEX(spisak!$C$4:$C$260,MATCH(F243,spisak!$B$4:$B$494,0)))</f>
        <v/>
      </c>
      <c r="H243" s="383" t="str">
        <f>IF(ISBLANK('32'!C117),"bye",'32'!C117)</f>
        <v>bye</v>
      </c>
      <c r="I243" s="383" t="str">
        <f>IF(H243="bye","",INDEX(spisak!$C$4:$C$260,MATCH(H243,spisak!$B$4:$B$494,0)))</f>
        <v/>
      </c>
      <c r="J243" s="446"/>
      <c r="K243" s="448"/>
      <c r="L243" s="420"/>
      <c r="M243" s="420"/>
      <c r="N243" s="420"/>
      <c r="O243" s="420"/>
      <c r="P243" s="420"/>
      <c r="Q243" s="420"/>
      <c r="R243" s="420"/>
      <c r="S243" s="381" t="str">
        <f t="shared" si="8"/>
        <v>bye</v>
      </c>
      <c r="T243" s="382" t="str">
        <f t="shared" si="9"/>
        <v>bye</v>
      </c>
    </row>
    <row r="244" spans="1:20" ht="12" hidden="1" customHeight="1">
      <c r="A244" s="412">
        <v>243</v>
      </c>
      <c r="B244" s="378">
        <v>1</v>
      </c>
      <c r="C244" s="378" t="s">
        <v>96</v>
      </c>
      <c r="D244" s="413"/>
      <c r="E244" s="413"/>
      <c r="F244" s="383" t="str">
        <f>IF(ISBLANK('32'!C119),"bye",'32'!C119)</f>
        <v>bye</v>
      </c>
      <c r="G244" s="383" t="str">
        <f>IF(F244="bye","",INDEX(spisak!$C$4:$C$260,MATCH(F244,spisak!$B$4:$B$494,0)))</f>
        <v/>
      </c>
      <c r="H244" s="383" t="str">
        <f>IF(ISBLANK('32'!C121),"bye",'32'!C121)</f>
        <v>bye</v>
      </c>
      <c r="I244" s="383" t="str">
        <f>IF(H244="bye","",INDEX(spisak!$C$4:$C$260,MATCH(H244,spisak!$B$4:$B$494,0)))</f>
        <v/>
      </c>
      <c r="J244" s="446"/>
      <c r="K244" s="446"/>
      <c r="L244" s="420"/>
      <c r="M244" s="420"/>
      <c r="N244" s="420"/>
      <c r="O244" s="420"/>
      <c r="P244" s="420"/>
      <c r="Q244" s="420"/>
      <c r="R244" s="420"/>
      <c r="S244" s="381" t="str">
        <f t="shared" si="8"/>
        <v>bye</v>
      </c>
      <c r="T244" s="382" t="str">
        <f t="shared" si="9"/>
        <v>bye</v>
      </c>
    </row>
    <row r="245" spans="1:20" ht="12" hidden="1" customHeight="1">
      <c r="A245" s="425">
        <v>244</v>
      </c>
      <c r="B245" s="378">
        <v>1</v>
      </c>
      <c r="C245" s="378" t="s">
        <v>96</v>
      </c>
      <c r="D245" s="413"/>
      <c r="E245" s="413"/>
      <c r="F245" s="383" t="str">
        <f>IF(ISBLANK('32'!C123),"bye",'32'!C123)</f>
        <v>bye</v>
      </c>
      <c r="G245" s="383" t="str">
        <f>IF(F245="bye","",INDEX(spisak!$C$4:$C$260,MATCH(F245,spisak!$B$4:$B$494,0)))</f>
        <v/>
      </c>
      <c r="H245" s="383" t="str">
        <f>IF(ISBLANK('32'!C125),"bye",'32'!C125)</f>
        <v>bye</v>
      </c>
      <c r="I245" s="383" t="str">
        <f>IF(H245="bye","",INDEX(spisak!$C$4:$C$260,MATCH(H245,spisak!$B$4:$B$494,0)))</f>
        <v/>
      </c>
      <c r="J245" s="446"/>
      <c r="K245" s="448"/>
      <c r="L245" s="420"/>
      <c r="M245" s="420"/>
      <c r="N245" s="420"/>
      <c r="O245" s="420"/>
      <c r="P245" s="420"/>
      <c r="Q245" s="420"/>
      <c r="R245" s="420"/>
      <c r="S245" s="381" t="str">
        <f t="shared" si="8"/>
        <v>bye</v>
      </c>
      <c r="T245" s="382" t="str">
        <f t="shared" si="9"/>
        <v>bye</v>
      </c>
    </row>
    <row r="246" spans="1:20" ht="12" hidden="1" customHeight="1">
      <c r="A246" s="412">
        <v>245</v>
      </c>
      <c r="B246" s="378">
        <v>1</v>
      </c>
      <c r="C246" s="378" t="s">
        <v>96</v>
      </c>
      <c r="D246" s="413"/>
      <c r="E246" s="413"/>
      <c r="F246" s="383" t="str">
        <f>IF(ISBLANK('32'!C127),"bye",'32'!C127)</f>
        <v>bye</v>
      </c>
      <c r="G246" s="383" t="str">
        <f>IF(F246="bye","",INDEX(spisak!$C$4:$C$260,MATCH(F246,spisak!$B$4:$B$494,0)))</f>
        <v/>
      </c>
      <c r="H246" s="383" t="str">
        <f>IF(ISBLANK('32'!C129),"bye",'32'!C129)</f>
        <v>bye</v>
      </c>
      <c r="I246" s="383" t="str">
        <f>IF(H246="bye","",INDEX(spisak!$C$4:$C$260,MATCH(H246,spisak!$B$4:$B$494,0)))</f>
        <v/>
      </c>
      <c r="J246" s="446"/>
      <c r="K246" s="446"/>
      <c r="L246" s="420"/>
      <c r="M246" s="420"/>
      <c r="N246" s="420"/>
      <c r="O246" s="420"/>
      <c r="P246" s="420"/>
      <c r="Q246" s="420"/>
      <c r="R246" s="420"/>
      <c r="S246" s="381" t="str">
        <f t="shared" si="8"/>
        <v>bye</v>
      </c>
      <c r="T246" s="382" t="str">
        <f t="shared" si="9"/>
        <v>bye</v>
      </c>
    </row>
    <row r="247" spans="1:20" ht="12" hidden="1" customHeight="1">
      <c r="A247" s="416">
        <v>246</v>
      </c>
      <c r="B247" s="385">
        <v>2</v>
      </c>
      <c r="C247" s="385" t="s">
        <v>96</v>
      </c>
      <c r="D247" s="417"/>
      <c r="E247" s="417"/>
      <c r="F247" s="386" t="str">
        <f>S231</f>
        <v>bye</v>
      </c>
      <c r="G247" s="386" t="str">
        <f>IF(F247="bye","",INDEX(spisak!$C$4:$C$260,MATCH(F247,spisak!$B$4:$B$494,0)))</f>
        <v/>
      </c>
      <c r="H247" s="386" t="str">
        <f>S232</f>
        <v>bye</v>
      </c>
      <c r="I247" s="386" t="str">
        <f>IF(H247="bye","",INDEX(spisak!$C$4:$C$260,MATCH(H247,spisak!$B$4:$B$494,0)))</f>
        <v/>
      </c>
      <c r="J247" s="446"/>
      <c r="K247" s="446"/>
      <c r="L247" s="421"/>
      <c r="M247" s="421"/>
      <c r="N247" s="421"/>
      <c r="O247" s="421"/>
      <c r="P247" s="421"/>
      <c r="Q247" s="421"/>
      <c r="R247" s="421"/>
      <c r="S247" s="381" t="str">
        <f t="shared" si="8"/>
        <v>bye</v>
      </c>
      <c r="T247" s="382" t="str">
        <f t="shared" si="9"/>
        <v>bye</v>
      </c>
    </row>
    <row r="248" spans="1:20" ht="12" hidden="1" customHeight="1">
      <c r="A248" s="416">
        <v>247</v>
      </c>
      <c r="B248" s="385">
        <v>2</v>
      </c>
      <c r="C248" s="385" t="s">
        <v>96</v>
      </c>
      <c r="D248" s="417"/>
      <c r="E248" s="417"/>
      <c r="F248" s="386" t="str">
        <f>S233</f>
        <v>bye</v>
      </c>
      <c r="G248" s="386" t="str">
        <f>IF(F248="bye","",INDEX(spisak!$C$4:$C$260,MATCH(F248,spisak!$B$4:$B$494,0)))</f>
        <v/>
      </c>
      <c r="H248" s="386" t="str">
        <f>S234</f>
        <v>bye</v>
      </c>
      <c r="I248" s="386" t="str">
        <f>IF(H248="bye","",INDEX(spisak!$C$4:$C$260,MATCH(H248,spisak!$B$4:$B$494,0)))</f>
        <v/>
      </c>
      <c r="J248" s="446"/>
      <c r="K248" s="446"/>
      <c r="L248" s="421"/>
      <c r="M248" s="421"/>
      <c r="N248" s="421"/>
      <c r="O248" s="421"/>
      <c r="P248" s="421"/>
      <c r="Q248" s="421"/>
      <c r="R248" s="421"/>
      <c r="S248" s="381" t="str">
        <f t="shared" si="8"/>
        <v>bye</v>
      </c>
      <c r="T248" s="382" t="str">
        <f t="shared" si="9"/>
        <v>bye</v>
      </c>
    </row>
    <row r="249" spans="1:20" ht="12" hidden="1" customHeight="1">
      <c r="A249" s="416">
        <v>248</v>
      </c>
      <c r="B249" s="385">
        <v>2</v>
      </c>
      <c r="C249" s="385" t="s">
        <v>96</v>
      </c>
      <c r="D249" s="417"/>
      <c r="E249" s="417"/>
      <c r="F249" s="386" t="str">
        <f>S235</f>
        <v>bye</v>
      </c>
      <c r="G249" s="386" t="str">
        <f>IF(F249="bye","",INDEX(spisak!$C$4:$C$260,MATCH(F249,spisak!$B$4:$B$494,0)))</f>
        <v/>
      </c>
      <c r="H249" s="386" t="str">
        <f>S236</f>
        <v>bye</v>
      </c>
      <c r="I249" s="386" t="str">
        <f>IF(H249="bye","",INDEX(spisak!$C$4:$C$260,MATCH(H249,spisak!$B$4:$B$494,0)))</f>
        <v/>
      </c>
      <c r="J249" s="446"/>
      <c r="K249" s="446"/>
      <c r="L249" s="421"/>
      <c r="M249" s="421"/>
      <c r="N249" s="421"/>
      <c r="O249" s="421"/>
      <c r="P249" s="421"/>
      <c r="Q249" s="421"/>
      <c r="R249" s="421"/>
      <c r="S249" s="381" t="str">
        <f t="shared" si="8"/>
        <v>bye</v>
      </c>
      <c r="T249" s="382" t="str">
        <f t="shared" si="9"/>
        <v>bye</v>
      </c>
    </row>
    <row r="250" spans="1:20" ht="12" hidden="1" customHeight="1">
      <c r="A250" s="416">
        <v>249</v>
      </c>
      <c r="B250" s="385">
        <v>2</v>
      </c>
      <c r="C250" s="385" t="s">
        <v>96</v>
      </c>
      <c r="D250" s="417"/>
      <c r="E250" s="417"/>
      <c r="F250" s="386" t="str">
        <f>S237</f>
        <v>bye</v>
      </c>
      <c r="G250" s="386" t="str">
        <f>IF(F250="bye","",INDEX(spisak!$C$4:$C$260,MATCH(F250,spisak!$B$4:$B$494,0)))</f>
        <v/>
      </c>
      <c r="H250" s="386" t="str">
        <f>S238</f>
        <v>bye</v>
      </c>
      <c r="I250" s="386" t="str">
        <f>IF(H250="bye","",INDEX(spisak!$C$4:$C$260,MATCH(H250,spisak!$B$4:$B$494,0)))</f>
        <v/>
      </c>
      <c r="J250" s="446"/>
      <c r="K250" s="446"/>
      <c r="L250" s="421"/>
      <c r="M250" s="421"/>
      <c r="N250" s="421"/>
      <c r="O250" s="421"/>
      <c r="P250" s="421"/>
      <c r="Q250" s="421"/>
      <c r="R250" s="421"/>
      <c r="S250" s="381" t="str">
        <f t="shared" si="8"/>
        <v>bye</v>
      </c>
      <c r="T250" s="382" t="str">
        <f t="shared" si="9"/>
        <v>bye</v>
      </c>
    </row>
    <row r="251" spans="1:20" ht="12" hidden="1" customHeight="1">
      <c r="A251" s="416">
        <v>250</v>
      </c>
      <c r="B251" s="385">
        <v>2</v>
      </c>
      <c r="C251" s="385" t="s">
        <v>96</v>
      </c>
      <c r="D251" s="417"/>
      <c r="E251" s="417"/>
      <c r="F251" s="386" t="str">
        <f>S239</f>
        <v>bye</v>
      </c>
      <c r="G251" s="386" t="str">
        <f>IF(F251="bye","",INDEX(spisak!$C$4:$C$260,MATCH(F251,spisak!$B$4:$B$494,0)))</f>
        <v/>
      </c>
      <c r="H251" s="386" t="str">
        <f>S240</f>
        <v>bye</v>
      </c>
      <c r="I251" s="386" t="str">
        <f>IF(H251="bye","",INDEX(spisak!$C$4:$C$260,MATCH(H251,spisak!$B$4:$B$494,0)))</f>
        <v/>
      </c>
      <c r="J251" s="446"/>
      <c r="K251" s="446"/>
      <c r="L251" s="421"/>
      <c r="M251" s="421"/>
      <c r="N251" s="421"/>
      <c r="O251" s="421"/>
      <c r="P251" s="421"/>
      <c r="Q251" s="421"/>
      <c r="R251" s="421"/>
      <c r="S251" s="381" t="str">
        <f t="shared" si="8"/>
        <v>bye</v>
      </c>
      <c r="T251" s="382" t="str">
        <f t="shared" si="9"/>
        <v>bye</v>
      </c>
    </row>
    <row r="252" spans="1:20" ht="12" hidden="1" customHeight="1">
      <c r="A252" s="416">
        <v>251</v>
      </c>
      <c r="B252" s="385">
        <v>2</v>
      </c>
      <c r="C252" s="385" t="s">
        <v>96</v>
      </c>
      <c r="D252" s="417"/>
      <c r="E252" s="417"/>
      <c r="F252" s="386" t="str">
        <f>S241</f>
        <v>bye</v>
      </c>
      <c r="G252" s="386" t="str">
        <f>IF(F252="bye","",INDEX(spisak!$C$4:$C$260,MATCH(F252,spisak!$B$4:$B$494,0)))</f>
        <v/>
      </c>
      <c r="H252" s="386" t="str">
        <f>S242</f>
        <v>bye</v>
      </c>
      <c r="I252" s="386" t="str">
        <f>IF(H252="bye","",INDEX(spisak!$C$4:$C$260,MATCH(H252,spisak!$B$4:$B$494,0)))</f>
        <v/>
      </c>
      <c r="J252" s="446"/>
      <c r="K252" s="446"/>
      <c r="L252" s="421"/>
      <c r="M252" s="421"/>
      <c r="N252" s="421"/>
      <c r="O252" s="421"/>
      <c r="P252" s="421"/>
      <c r="Q252" s="421"/>
      <c r="R252" s="421"/>
      <c r="S252" s="381" t="str">
        <f t="shared" si="8"/>
        <v>bye</v>
      </c>
      <c r="T252" s="382" t="str">
        <f t="shared" si="9"/>
        <v>bye</v>
      </c>
    </row>
    <row r="253" spans="1:20" ht="12" hidden="1" customHeight="1">
      <c r="A253" s="416">
        <v>252</v>
      </c>
      <c r="B253" s="385">
        <v>2</v>
      </c>
      <c r="C253" s="385" t="s">
        <v>96</v>
      </c>
      <c r="D253" s="417"/>
      <c r="E253" s="417"/>
      <c r="F253" s="386" t="str">
        <f>S243</f>
        <v>bye</v>
      </c>
      <c r="G253" s="386" t="str">
        <f>IF(F253="bye","",INDEX(spisak!$C$4:$C$260,MATCH(F253,spisak!$B$4:$B$494,0)))</f>
        <v/>
      </c>
      <c r="H253" s="386" t="str">
        <f>S244</f>
        <v>bye</v>
      </c>
      <c r="I253" s="386" t="str">
        <f>IF(H253="bye","",INDEX(spisak!$C$4:$C$260,MATCH(H253,spisak!$B$4:$B$494,0)))</f>
        <v/>
      </c>
      <c r="J253" s="446"/>
      <c r="K253" s="446"/>
      <c r="L253" s="421"/>
      <c r="M253" s="421"/>
      <c r="N253" s="421"/>
      <c r="O253" s="421"/>
      <c r="P253" s="421"/>
      <c r="Q253" s="421"/>
      <c r="R253" s="421"/>
      <c r="S253" s="381" t="str">
        <f t="shared" si="8"/>
        <v>bye</v>
      </c>
      <c r="T253" s="382" t="str">
        <f t="shared" si="9"/>
        <v>bye</v>
      </c>
    </row>
    <row r="254" spans="1:20" ht="12" hidden="1" customHeight="1">
      <c r="A254" s="416">
        <v>253</v>
      </c>
      <c r="B254" s="385">
        <v>2</v>
      </c>
      <c r="C254" s="385" t="s">
        <v>96</v>
      </c>
      <c r="D254" s="417"/>
      <c r="E254" s="417"/>
      <c r="F254" s="386" t="str">
        <f>S245</f>
        <v>bye</v>
      </c>
      <c r="G254" s="386" t="str">
        <f>IF(F254="bye","",INDEX(spisak!$C$4:$C$260,MATCH(F254,spisak!$B$4:$B$494,0)))</f>
        <v/>
      </c>
      <c r="H254" s="386" t="str">
        <f>S246</f>
        <v>bye</v>
      </c>
      <c r="I254" s="386" t="str">
        <f>IF(H254="bye","",INDEX(spisak!$C$4:$C$260,MATCH(H254,spisak!$B$4:$B$494,0)))</f>
        <v/>
      </c>
      <c r="J254" s="446"/>
      <c r="K254" s="446"/>
      <c r="L254" s="421"/>
      <c r="M254" s="421"/>
      <c r="N254" s="421"/>
      <c r="O254" s="421"/>
      <c r="P254" s="421"/>
      <c r="Q254" s="421"/>
      <c r="R254" s="421"/>
      <c r="S254" s="381" t="str">
        <f t="shared" si="8"/>
        <v>bye</v>
      </c>
      <c r="T254" s="382" t="str">
        <f t="shared" si="9"/>
        <v>bye</v>
      </c>
    </row>
    <row r="255" spans="1:20" ht="12" hidden="1" customHeight="1">
      <c r="A255" s="418">
        <v>254</v>
      </c>
      <c r="B255" s="422" t="s">
        <v>94</v>
      </c>
      <c r="C255" s="389" t="s">
        <v>96</v>
      </c>
      <c r="D255" s="419"/>
      <c r="E255" s="419"/>
      <c r="F255" s="390" t="str">
        <f>S247</f>
        <v>bye</v>
      </c>
      <c r="G255" s="390" t="str">
        <f>IF(F255="bye","",INDEX(spisak!$C$4:$C$260,MATCH(F255,spisak!$B$4:$B$494,0)))</f>
        <v/>
      </c>
      <c r="H255" s="390" t="str">
        <f>S248</f>
        <v>bye</v>
      </c>
      <c r="I255" s="390" t="str">
        <f>IF(H255="bye","",INDEX(spisak!$C$4:$C$260,MATCH(H255,spisak!$B$4:$B$494,0)))</f>
        <v/>
      </c>
      <c r="J255" s="446"/>
      <c r="K255" s="446"/>
      <c r="L255" s="423"/>
      <c r="M255" s="423"/>
      <c r="N255" s="423"/>
      <c r="O255" s="423"/>
      <c r="P255" s="423"/>
      <c r="Q255" s="423"/>
      <c r="R255" s="423"/>
      <c r="S255" s="381" t="str">
        <f t="shared" si="8"/>
        <v>bye</v>
      </c>
      <c r="T255" s="382" t="str">
        <f t="shared" si="9"/>
        <v>bye</v>
      </c>
    </row>
    <row r="256" spans="1:20" ht="12" hidden="1" customHeight="1">
      <c r="A256" s="418">
        <v>255</v>
      </c>
      <c r="B256" s="389" t="s">
        <v>94</v>
      </c>
      <c r="C256" s="389" t="s">
        <v>96</v>
      </c>
      <c r="D256" s="419"/>
      <c r="E256" s="419"/>
      <c r="F256" s="390" t="str">
        <f>S249</f>
        <v>bye</v>
      </c>
      <c r="G256" s="390" t="str">
        <f>IF(F256="bye","",INDEX(spisak!$C$4:$C$260,MATCH(F256,spisak!$B$4:$B$494,0)))</f>
        <v/>
      </c>
      <c r="H256" s="390" t="str">
        <f>S250</f>
        <v>bye</v>
      </c>
      <c r="I256" s="390" t="str">
        <f>IF(H256="bye","",INDEX(spisak!$C$4:$C$260,MATCH(H256,spisak!$B$4:$B$494,0)))</f>
        <v/>
      </c>
      <c r="J256" s="446"/>
      <c r="K256" s="446"/>
      <c r="L256" s="423"/>
      <c r="M256" s="423"/>
      <c r="N256" s="423"/>
      <c r="O256" s="423"/>
      <c r="P256" s="423"/>
      <c r="Q256" s="423"/>
      <c r="R256" s="423"/>
      <c r="S256" s="381" t="str">
        <f t="shared" si="8"/>
        <v>bye</v>
      </c>
      <c r="T256" s="382" t="str">
        <f t="shared" si="9"/>
        <v>bye</v>
      </c>
    </row>
    <row r="257" spans="1:20" ht="12" hidden="1" customHeight="1">
      <c r="A257" s="418">
        <v>256</v>
      </c>
      <c r="B257" s="389" t="s">
        <v>94</v>
      </c>
      <c r="C257" s="389" t="s">
        <v>96</v>
      </c>
      <c r="D257" s="419"/>
      <c r="E257" s="419"/>
      <c r="F257" s="390" t="str">
        <f>S251</f>
        <v>bye</v>
      </c>
      <c r="G257" s="390" t="str">
        <f>IF(F257="bye","",INDEX(spisak!$C$4:$C$260,MATCH(F257,spisak!$B$4:$B$494,0)))</f>
        <v/>
      </c>
      <c r="H257" s="390" t="str">
        <f>S252</f>
        <v>bye</v>
      </c>
      <c r="I257" s="390" t="str">
        <f>IF(H257="bye","",INDEX(spisak!$C$4:$C$260,MATCH(H257,spisak!$B$4:$B$494,0)))</f>
        <v/>
      </c>
      <c r="J257" s="446"/>
      <c r="K257" s="446"/>
      <c r="L257" s="423"/>
      <c r="M257" s="423"/>
      <c r="N257" s="423"/>
      <c r="O257" s="423"/>
      <c r="P257" s="423"/>
      <c r="Q257" s="423"/>
      <c r="R257" s="423"/>
      <c r="S257" s="381" t="str">
        <f t="shared" si="8"/>
        <v>bye</v>
      </c>
      <c r="T257" s="382" t="str">
        <f t="shared" si="9"/>
        <v>bye</v>
      </c>
    </row>
    <row r="258" spans="1:20" ht="12" hidden="1" customHeight="1">
      <c r="A258" s="418">
        <v>257</v>
      </c>
      <c r="B258" s="389" t="s">
        <v>94</v>
      </c>
      <c r="C258" s="389" t="s">
        <v>96</v>
      </c>
      <c r="D258" s="419"/>
      <c r="E258" s="419"/>
      <c r="F258" s="390" t="str">
        <f>S253</f>
        <v>bye</v>
      </c>
      <c r="G258" s="390" t="str">
        <f>IF(F258="bye","",INDEX(spisak!$C$4:$C$260,MATCH(F258,spisak!$B$4:$B$494,0)))</f>
        <v/>
      </c>
      <c r="H258" s="390" t="str">
        <f>S254</f>
        <v>bye</v>
      </c>
      <c r="I258" s="390" t="str">
        <f>IF(H258="bye","",INDEX(spisak!$C$4:$C$260,MATCH(H258,spisak!$B$4:$B$494,0)))</f>
        <v/>
      </c>
      <c r="J258" s="446"/>
      <c r="K258" s="446"/>
      <c r="L258" s="423"/>
      <c r="M258" s="423"/>
      <c r="N258" s="423"/>
      <c r="O258" s="423"/>
      <c r="P258" s="423"/>
      <c r="Q258" s="423"/>
      <c r="R258" s="423"/>
      <c r="S258" s="381" t="str">
        <f t="shared" si="8"/>
        <v>bye</v>
      </c>
      <c r="T258" s="382" t="str">
        <f t="shared" si="9"/>
        <v>bye</v>
      </c>
    </row>
    <row r="259" spans="1:20" ht="12" hidden="1" customHeight="1">
      <c r="A259" s="412">
        <v>258</v>
      </c>
      <c r="B259" s="378" t="s">
        <v>95</v>
      </c>
      <c r="C259" s="378" t="s">
        <v>96</v>
      </c>
      <c r="D259" s="413"/>
      <c r="E259" s="413"/>
      <c r="F259" s="383" t="str">
        <f>S255</f>
        <v>bye</v>
      </c>
      <c r="G259" s="383" t="str">
        <f>IF(ISNA(MATCH(F259,spisak!$B$4:$B$494,0)),"***",INDEX(spisak!$C$4:$C$260,MATCH(F259,spisak!$B$4:$B$494,0)))</f>
        <v>***</v>
      </c>
      <c r="H259" s="383" t="str">
        <f>S256</f>
        <v>bye</v>
      </c>
      <c r="I259" s="383" t="str">
        <f>IF(ISNA(MATCH(H259,spisak!$B$4:$B$494,0)),"***",INDEX(spisak!$C$4:$C$260,MATCH(H259,spisak!$B$4:$B$494,0)))</f>
        <v>***</v>
      </c>
      <c r="J259" s="446"/>
      <c r="K259" s="446"/>
      <c r="L259" s="420"/>
      <c r="M259" s="420"/>
      <c r="N259" s="420"/>
      <c r="O259" s="420"/>
      <c r="P259" s="420"/>
      <c r="Q259" s="420"/>
      <c r="R259" s="420"/>
      <c r="S259" s="381" t="str">
        <f t="shared" si="8"/>
        <v>bye</v>
      </c>
      <c r="T259" s="382" t="str">
        <f t="shared" si="9"/>
        <v>bye</v>
      </c>
    </row>
    <row r="260" spans="1:20" ht="12" hidden="1" customHeight="1">
      <c r="A260" s="412">
        <v>259</v>
      </c>
      <c r="B260" s="378" t="s">
        <v>95</v>
      </c>
      <c r="C260" s="378" t="s">
        <v>96</v>
      </c>
      <c r="D260" s="413"/>
      <c r="E260" s="413"/>
      <c r="F260" s="383" t="str">
        <f>S257</f>
        <v>bye</v>
      </c>
      <c r="G260" s="383" t="str">
        <f>IF(ISNA(MATCH(F260,spisak!$B$4:$B$494,0)),"***",INDEX(spisak!$C$4:$C$260,MATCH(F260,spisak!$B$4:$B$494,0)))</f>
        <v>***</v>
      </c>
      <c r="H260" s="383" t="str">
        <f>S258</f>
        <v>bye</v>
      </c>
      <c r="I260" s="383" t="str">
        <f>IF(ISNA(MATCH(H260,spisak!$B$4:$B$494,0)),"***",INDEX(spisak!$C$4:$C$260,MATCH(H260,spisak!$B$4:$B$494,0)))</f>
        <v>***</v>
      </c>
      <c r="J260" s="446"/>
      <c r="K260" s="446"/>
      <c r="L260" s="420"/>
      <c r="M260" s="420"/>
      <c r="N260" s="420"/>
      <c r="O260" s="420"/>
      <c r="P260" s="420"/>
      <c r="Q260" s="420"/>
      <c r="R260" s="420"/>
      <c r="S260" s="381" t="str">
        <f t="shared" si="8"/>
        <v>bye</v>
      </c>
      <c r="T260" s="382" t="str">
        <f t="shared" si="9"/>
        <v>bye</v>
      </c>
    </row>
    <row r="261" spans="1:20" ht="12" hidden="1" customHeight="1">
      <c r="A261" s="395">
        <v>260</v>
      </c>
      <c r="B261" s="396" t="s">
        <v>93</v>
      </c>
      <c r="C261" s="396" t="s">
        <v>96</v>
      </c>
      <c r="D261" s="410"/>
      <c r="E261" s="410"/>
      <c r="F261" s="397" t="str">
        <f>S259</f>
        <v>bye</v>
      </c>
      <c r="G261" s="397" t="str">
        <f>IF(ISNA(MATCH(F261,spisak!$B$4:$B$494,0)),"***",INDEX(spisak!$C$4:$C$260,MATCH(F261,spisak!$B$4:$B$494,0)))</f>
        <v>***</v>
      </c>
      <c r="H261" s="397" t="str">
        <f>S260</f>
        <v>bye</v>
      </c>
      <c r="I261" s="397" t="str">
        <f>IF(ISNA(MATCH(H261,spisak!$B$4:$B$494,0)),"***",INDEX(spisak!$C$4:$C$260,MATCH(H261,spisak!$B$4:$B$494,0)))</f>
        <v>***</v>
      </c>
      <c r="J261" s="446"/>
      <c r="K261" s="446"/>
      <c r="L261" s="428"/>
      <c r="M261" s="428"/>
      <c r="N261" s="428"/>
      <c r="O261" s="428"/>
      <c r="P261" s="428"/>
      <c r="Q261" s="428"/>
      <c r="R261" s="428"/>
      <c r="S261" s="381" t="str">
        <f t="shared" si="8"/>
        <v>bye</v>
      </c>
      <c r="T261" s="382" t="str">
        <f t="shared" si="9"/>
        <v>bye</v>
      </c>
    </row>
    <row r="262" spans="1:20" ht="12" hidden="1" customHeight="1">
      <c r="A262" s="398">
        <v>262</v>
      </c>
      <c r="B262" s="399"/>
      <c r="C262" s="399"/>
      <c r="D262" s="442"/>
      <c r="E262" s="442"/>
      <c r="F262" s="400" t="str">
        <f>S230</f>
        <v>bye</v>
      </c>
      <c r="G262" s="400" t="str">
        <f>IF(ISNA(MATCH(F262,spisak!$B$4:$B$494,0)),"***",INDEX(spisak!$C$4:$C$260,MATCH(F262,spisak!$B$4:$B$494,0)))</f>
        <v>***</v>
      </c>
      <c r="H262" s="400" t="str">
        <f>S261</f>
        <v>bye</v>
      </c>
      <c r="I262" s="429" t="str">
        <f>IF(ISNA(MATCH(H262,spisak!$B$4:$B$494,0)),"***",INDEX(spisak!$C$4:$C$260,MATCH(H262,spisak!$B$4:$B$494,0)))</f>
        <v>***</v>
      </c>
      <c r="J262" s="446"/>
      <c r="K262" s="446"/>
      <c r="L262" s="401"/>
      <c r="M262" s="401"/>
      <c r="N262" s="401"/>
      <c r="O262" s="401"/>
      <c r="P262" s="401"/>
      <c r="Q262" s="401"/>
      <c r="R262" s="401"/>
      <c r="S262" s="381" t="str">
        <f t="shared" si="8"/>
        <v>bye</v>
      </c>
      <c r="T262" s="382" t="str">
        <f t="shared" si="9"/>
        <v>bye</v>
      </c>
    </row>
    <row r="263" spans="1:20" ht="12" hidden="1" customHeight="1">
      <c r="A263" s="402">
        <v>231</v>
      </c>
      <c r="B263" s="430">
        <v>1</v>
      </c>
      <c r="C263" s="430" t="s">
        <v>114</v>
      </c>
      <c r="F263" s="403" t="str">
        <f>IF(ISBLANK(J200),"bye",IF(J200&lt;K201,F200,H200))</f>
        <v>bye</v>
      </c>
      <c r="G263" s="403"/>
      <c r="H263" s="403" t="str">
        <f>IF(ISBLANK(J201),"bye",IF(J201&lt;K201,F201,H201))</f>
        <v>bye</v>
      </c>
      <c r="I263" s="403"/>
      <c r="L263" s="431"/>
      <c r="M263" s="431"/>
      <c r="N263" s="431"/>
      <c r="O263" s="431"/>
      <c r="P263" s="431"/>
      <c r="Q263" s="431"/>
      <c r="R263" s="431"/>
      <c r="S263" s="381" t="str">
        <f t="shared" ref="S263:S282" si="10">IF(ISBLANK(J263),"",IF(J263&gt;K263,F263,H263))</f>
        <v/>
      </c>
      <c r="T263" s="382" t="str">
        <f t="shared" ref="T263:T284" si="11">IF(AND(F263="***",H263="***"),"***",IF(F263="***",H263,IF(H263="***",F263,IF(ISBLANK(J263),"",IF(J263&gt;K263,H263,F263)))))</f>
        <v/>
      </c>
    </row>
    <row r="264" spans="1:20" ht="12" hidden="1" customHeight="1">
      <c r="A264" s="402">
        <v>232</v>
      </c>
      <c r="B264" s="430">
        <v>1</v>
      </c>
      <c r="C264" s="430" t="s">
        <v>114</v>
      </c>
      <c r="F264" s="403" t="str">
        <f>IF(ISBLANK(J202),"bye",IF(J202&lt;K202,F202,H202))</f>
        <v>bye</v>
      </c>
      <c r="G264" s="403"/>
      <c r="H264" s="403" t="str">
        <f>IF(ISBLANK(J203),"bye",IF(J203&lt;K203,F203,H203))</f>
        <v>bye</v>
      </c>
      <c r="I264" s="403"/>
      <c r="L264" s="432"/>
      <c r="M264" s="431"/>
      <c r="N264" s="431"/>
      <c r="O264" s="431"/>
      <c r="P264" s="431"/>
      <c r="Q264" s="431"/>
      <c r="R264" s="431"/>
      <c r="S264" s="381" t="str">
        <f t="shared" si="10"/>
        <v/>
      </c>
      <c r="T264" s="382" t="str">
        <f t="shared" si="11"/>
        <v/>
      </c>
    </row>
    <row r="265" spans="1:20" ht="12" hidden="1" customHeight="1">
      <c r="A265" s="402">
        <v>233</v>
      </c>
      <c r="B265" s="430">
        <v>1</v>
      </c>
      <c r="C265" s="430" t="s">
        <v>114</v>
      </c>
      <c r="F265" s="403" t="str">
        <f>IF(ISBLANK(J204),"bye",IF(J204&lt;K204,F204,H204))</f>
        <v>bye</v>
      </c>
      <c r="G265" s="403"/>
      <c r="H265" s="403" t="str">
        <f>IF(ISBLANK(J205),"bye",IF(J205&lt;K205,F205,H205))</f>
        <v>bye</v>
      </c>
      <c r="I265" s="403"/>
      <c r="L265" s="431"/>
      <c r="M265" s="431"/>
      <c r="N265" s="431"/>
      <c r="O265" s="431"/>
      <c r="P265" s="431"/>
      <c r="Q265" s="431"/>
      <c r="R265" s="431"/>
      <c r="S265" s="381" t="str">
        <f t="shared" si="10"/>
        <v/>
      </c>
      <c r="T265" s="382" t="str">
        <f t="shared" si="11"/>
        <v/>
      </c>
    </row>
    <row r="266" spans="1:20" ht="12" hidden="1" customHeight="1">
      <c r="A266" s="402">
        <v>234</v>
      </c>
      <c r="B266" s="430">
        <v>1</v>
      </c>
      <c r="C266" s="430" t="s">
        <v>114</v>
      </c>
      <c r="F266" s="403" t="str">
        <f>IF(ISBLANK(J206),"bye",IF(J206&lt;K206,F206,H206))</f>
        <v>bye</v>
      </c>
      <c r="G266" s="403"/>
      <c r="H266" s="403" t="str">
        <f>IF(ISBLANK(J207),"bye",IF(J207&lt;K207,F207,H207))</f>
        <v>bye</v>
      </c>
      <c r="I266" s="403"/>
      <c r="L266" s="431"/>
      <c r="M266" s="431"/>
      <c r="N266" s="431"/>
      <c r="O266" s="431"/>
      <c r="P266" s="431"/>
      <c r="Q266" s="431"/>
      <c r="R266" s="431"/>
      <c r="S266" s="381" t="str">
        <f t="shared" si="10"/>
        <v/>
      </c>
      <c r="T266" s="382" t="str">
        <f t="shared" si="11"/>
        <v/>
      </c>
    </row>
    <row r="267" spans="1:20" ht="12" hidden="1" customHeight="1">
      <c r="A267" s="402">
        <v>235</v>
      </c>
      <c r="B267" s="430">
        <v>1</v>
      </c>
      <c r="C267" s="430" t="s">
        <v>114</v>
      </c>
      <c r="F267" s="403" t="str">
        <f>IF(ISBLANK(J208),"bye",IF(J208&lt;K208,F208,H208))</f>
        <v>bye</v>
      </c>
      <c r="G267" s="403"/>
      <c r="H267" s="403" t="str">
        <f>IF(ISBLANK(J209),"bye",IF(J209&lt;K209,F209,H209))</f>
        <v>bye</v>
      </c>
      <c r="I267" s="403"/>
      <c r="L267" s="431"/>
      <c r="M267" s="431"/>
      <c r="N267" s="431"/>
      <c r="O267" s="431"/>
      <c r="P267" s="431"/>
      <c r="Q267" s="431"/>
      <c r="R267" s="431"/>
      <c r="S267" s="381" t="str">
        <f t="shared" si="10"/>
        <v/>
      </c>
      <c r="T267" s="382" t="str">
        <f t="shared" si="11"/>
        <v/>
      </c>
    </row>
    <row r="268" spans="1:20" ht="12" hidden="1" customHeight="1">
      <c r="A268" s="402">
        <v>236</v>
      </c>
      <c r="B268" s="430">
        <v>1</v>
      </c>
      <c r="C268" s="430" t="s">
        <v>114</v>
      </c>
      <c r="F268" s="403" t="str">
        <f>IF(ISBLANK(J210),"bye",IF(J210&lt;K210,F210,H210))</f>
        <v>bye</v>
      </c>
      <c r="G268" s="403"/>
      <c r="H268" s="403" t="str">
        <f>IF(ISBLANK(J211),"bye",IF(J211&lt;K211,F211,H211))</f>
        <v>bye</v>
      </c>
      <c r="I268" s="403"/>
      <c r="L268" s="431"/>
      <c r="M268" s="431"/>
      <c r="N268" s="431"/>
      <c r="O268" s="431"/>
      <c r="P268" s="431"/>
      <c r="Q268" s="431"/>
      <c r="R268" s="431"/>
      <c r="S268" s="381" t="str">
        <f t="shared" si="10"/>
        <v/>
      </c>
      <c r="T268" s="382" t="str">
        <f t="shared" si="11"/>
        <v/>
      </c>
    </row>
    <row r="269" spans="1:20" ht="12" hidden="1" customHeight="1">
      <c r="A269" s="402">
        <v>237</v>
      </c>
      <c r="B269" s="430">
        <v>1</v>
      </c>
      <c r="C269" s="430" t="s">
        <v>114</v>
      </c>
      <c r="F269" s="403" t="str">
        <f>IF(ISBLANK(J212),"bye",IF(J212&lt;K212,F212,H212))</f>
        <v>bye</v>
      </c>
      <c r="G269" s="403"/>
      <c r="H269" s="403" t="str">
        <f>IF(ISBLANK(J213),"bye",IF(J213&lt;K213,F213,H213))</f>
        <v>bye</v>
      </c>
      <c r="I269" s="403"/>
      <c r="L269" s="431"/>
      <c r="M269" s="431"/>
      <c r="N269" s="431"/>
      <c r="O269" s="431"/>
      <c r="P269" s="431"/>
      <c r="Q269" s="431"/>
      <c r="R269" s="431"/>
      <c r="S269" s="381" t="str">
        <f t="shared" si="10"/>
        <v/>
      </c>
      <c r="T269" s="382" t="str">
        <f t="shared" si="11"/>
        <v/>
      </c>
    </row>
    <row r="270" spans="1:20" ht="12" hidden="1" customHeight="1">
      <c r="A270" s="402">
        <v>238</v>
      </c>
      <c r="B270" s="430">
        <v>1</v>
      </c>
      <c r="C270" s="430" t="s">
        <v>114</v>
      </c>
      <c r="F270" s="403" t="str">
        <f>IF(ISBLANK(J214),"bye",IF(J214&lt;K214,F214,H214))</f>
        <v>bye</v>
      </c>
      <c r="G270" s="403"/>
      <c r="H270" s="403" t="str">
        <f>IF(ISBLANK(J215),"bye",IF(J215&lt;K215,F215,H215))</f>
        <v>bye</v>
      </c>
      <c r="I270" s="403"/>
      <c r="L270" s="431"/>
      <c r="M270" s="431"/>
      <c r="N270" s="431"/>
      <c r="O270" s="431"/>
      <c r="P270" s="431"/>
      <c r="Q270" s="431"/>
      <c r="R270" s="431"/>
      <c r="S270" s="381" t="str">
        <f t="shared" si="10"/>
        <v/>
      </c>
      <c r="T270" s="382" t="str">
        <f t="shared" si="11"/>
        <v/>
      </c>
    </row>
    <row r="271" spans="1:20" ht="12" hidden="1" customHeight="1">
      <c r="A271" s="416">
        <v>239</v>
      </c>
      <c r="B271" s="385">
        <v>1</v>
      </c>
      <c r="C271" s="385" t="s">
        <v>115</v>
      </c>
      <c r="D271" s="417"/>
      <c r="E271" s="417"/>
      <c r="F271" s="386" t="str">
        <f>IF(ISBLANK(J216),"bye",IF(J216&lt;K216,F216,H216))</f>
        <v>bye</v>
      </c>
      <c r="G271" s="386"/>
      <c r="H271" s="386" t="str">
        <f>IF(ISBLANK(J217),"bye",IF(J217&lt;K217,F217,H217))</f>
        <v>bye</v>
      </c>
      <c r="I271" s="386"/>
      <c r="J271" s="450"/>
      <c r="K271" s="450"/>
      <c r="L271" s="421"/>
      <c r="M271" s="421"/>
      <c r="N271" s="421"/>
      <c r="O271" s="421"/>
      <c r="P271" s="421"/>
      <c r="Q271" s="421"/>
      <c r="R271" s="421"/>
      <c r="S271" s="381" t="str">
        <f t="shared" si="10"/>
        <v/>
      </c>
      <c r="T271" s="382" t="str">
        <f t="shared" si="11"/>
        <v/>
      </c>
    </row>
    <row r="272" spans="1:20" ht="12" hidden="1" customHeight="1">
      <c r="A272" s="416">
        <v>240</v>
      </c>
      <c r="B272" s="385">
        <v>1</v>
      </c>
      <c r="C272" s="385" t="s">
        <v>115</v>
      </c>
      <c r="D272" s="417"/>
      <c r="E272" s="417"/>
      <c r="F272" s="386" t="str">
        <f>IF(ISBLANK(J218),"bye",IF(J218&lt;K218,F218,H218))</f>
        <v>bye</v>
      </c>
      <c r="G272" s="386"/>
      <c r="H272" s="386" t="str">
        <f>IF(ISBLANK(J219),"bye",IF(J219&lt;K219,F219,H219))</f>
        <v>bye</v>
      </c>
      <c r="I272" s="386"/>
      <c r="J272" s="450"/>
      <c r="K272" s="450"/>
      <c r="L272" s="421"/>
      <c r="M272" s="421"/>
      <c r="N272" s="421"/>
      <c r="O272" s="421"/>
      <c r="P272" s="421"/>
      <c r="Q272" s="421"/>
      <c r="R272" s="421"/>
      <c r="S272" s="381" t="str">
        <f t="shared" si="10"/>
        <v/>
      </c>
      <c r="T272" s="382" t="str">
        <f t="shared" si="11"/>
        <v/>
      </c>
    </row>
    <row r="273" spans="1:20" ht="12" hidden="1" customHeight="1">
      <c r="A273" s="416">
        <v>241</v>
      </c>
      <c r="B273" s="385">
        <v>1</v>
      </c>
      <c r="C273" s="385" t="s">
        <v>115</v>
      </c>
      <c r="D273" s="417"/>
      <c r="E273" s="417"/>
      <c r="F273" s="386" t="str">
        <f>IF(ISBLANK(J220),"bye",IF(J220&lt;K220,F220,H220))</f>
        <v>bye</v>
      </c>
      <c r="G273" s="386"/>
      <c r="H273" s="386" t="str">
        <f>IF(ISBLANK(J221),"bye",IF(J221&lt;K221,F221,H221))</f>
        <v>bye</v>
      </c>
      <c r="I273" s="386"/>
      <c r="J273" s="450"/>
      <c r="K273" s="450"/>
      <c r="L273" s="421"/>
      <c r="M273" s="421"/>
      <c r="N273" s="421"/>
      <c r="O273" s="421"/>
      <c r="P273" s="421"/>
      <c r="Q273" s="421"/>
      <c r="R273" s="421"/>
      <c r="S273" s="381" t="str">
        <f t="shared" si="10"/>
        <v/>
      </c>
      <c r="T273" s="382" t="str">
        <f t="shared" si="11"/>
        <v/>
      </c>
    </row>
    <row r="274" spans="1:20" ht="12" hidden="1" customHeight="1">
      <c r="A274" s="416">
        <v>242</v>
      </c>
      <c r="B274" s="385">
        <v>1</v>
      </c>
      <c r="C274" s="385" t="s">
        <v>115</v>
      </c>
      <c r="D274" s="417"/>
      <c r="E274" s="417"/>
      <c r="F274" s="404" t="str">
        <f>IF(ISBLANK(J222),"bye",IF(J222&lt;K222,F222,H222))</f>
        <v>bye</v>
      </c>
      <c r="G274" s="404"/>
      <c r="H274" s="404" t="str">
        <f>IF(ISBLANK(J223),"bye",IF(J223&lt;K223,F223,H223))</f>
        <v>bye</v>
      </c>
      <c r="I274" s="404"/>
      <c r="J274" s="450"/>
      <c r="K274" s="450"/>
      <c r="L274" s="421"/>
      <c r="M274" s="421"/>
      <c r="N274" s="421"/>
      <c r="O274" s="421"/>
      <c r="P274" s="421"/>
      <c r="Q274" s="421"/>
      <c r="R274" s="421"/>
      <c r="S274" s="381" t="str">
        <f t="shared" si="10"/>
        <v/>
      </c>
      <c r="T274" s="382" t="str">
        <f t="shared" si="11"/>
        <v/>
      </c>
    </row>
    <row r="275" spans="1:20" ht="12" hidden="1" customHeight="1">
      <c r="A275" s="382">
        <v>243</v>
      </c>
      <c r="B275" s="430">
        <v>2</v>
      </c>
      <c r="C275" s="430" t="s">
        <v>114</v>
      </c>
      <c r="E275" s="443"/>
      <c r="F275" s="403" t="str">
        <f>IF(ISBLANK(J263),"bye",IF(J263&gt;K263,F263,H263))</f>
        <v>bye</v>
      </c>
      <c r="G275" s="403"/>
      <c r="H275" s="403" t="str">
        <f>IF(ISBLANK(J264),"bye",IF(J264&gt;K264,F264,H264))</f>
        <v>bye</v>
      </c>
      <c r="I275" s="403"/>
      <c r="J275" s="451"/>
      <c r="L275" s="431"/>
      <c r="M275" s="431"/>
      <c r="N275" s="431"/>
      <c r="O275" s="431"/>
      <c r="P275" s="431"/>
      <c r="Q275" s="431"/>
      <c r="R275" s="431"/>
      <c r="S275" s="381" t="str">
        <f t="shared" si="10"/>
        <v/>
      </c>
      <c r="T275" s="382" t="str">
        <f t="shared" si="11"/>
        <v/>
      </c>
    </row>
    <row r="276" spans="1:20" ht="12" hidden="1" customHeight="1">
      <c r="A276" s="382">
        <v>244</v>
      </c>
      <c r="B276" s="430">
        <v>2</v>
      </c>
      <c r="C276" s="430" t="s">
        <v>114</v>
      </c>
      <c r="E276" s="443"/>
      <c r="F276" s="403" t="str">
        <f>IF(ISBLANK(J265),"bye",IF(J265&gt;K265,F265,H265))</f>
        <v>bye</v>
      </c>
      <c r="G276" s="403"/>
      <c r="H276" s="403" t="str">
        <f>IF(ISBLANK(J266),"bye",IF(J266&gt;K266,F266,H266))</f>
        <v>bye</v>
      </c>
      <c r="I276" s="403"/>
      <c r="J276" s="451"/>
      <c r="L276" s="431"/>
      <c r="M276" s="431"/>
      <c r="N276" s="431"/>
      <c r="O276" s="431"/>
      <c r="P276" s="431"/>
      <c r="Q276" s="431"/>
      <c r="R276" s="431"/>
      <c r="S276" s="381" t="str">
        <f t="shared" si="10"/>
        <v/>
      </c>
      <c r="T276" s="382" t="str">
        <f t="shared" si="11"/>
        <v/>
      </c>
    </row>
    <row r="277" spans="1:20" ht="12" hidden="1" customHeight="1">
      <c r="A277" s="382">
        <v>245</v>
      </c>
      <c r="B277" s="430">
        <v>2</v>
      </c>
      <c r="C277" s="430" t="s">
        <v>114</v>
      </c>
      <c r="E277" s="443"/>
      <c r="F277" s="403" t="str">
        <f>IF(ISBLANK(J267),"bye",IF(J267&gt;K267,F267,H267))</f>
        <v>bye</v>
      </c>
      <c r="G277" s="403"/>
      <c r="H277" s="403" t="str">
        <f>IF(ISBLANK(J268),"bye",IF(J268&gt;K268,F268,H268))</f>
        <v>bye</v>
      </c>
      <c r="I277" s="403"/>
      <c r="J277" s="451"/>
      <c r="L277" s="431"/>
      <c r="M277" s="431"/>
      <c r="N277" s="431"/>
      <c r="O277" s="431"/>
      <c r="P277" s="431"/>
      <c r="Q277" s="431"/>
      <c r="R277" s="431"/>
      <c r="S277" s="381" t="str">
        <f t="shared" si="10"/>
        <v/>
      </c>
      <c r="T277" s="382" t="str">
        <f t="shared" si="11"/>
        <v/>
      </c>
    </row>
    <row r="278" spans="1:20" ht="12" hidden="1" customHeight="1">
      <c r="A278" s="382">
        <v>246</v>
      </c>
      <c r="B278" s="430">
        <v>2</v>
      </c>
      <c r="C278" s="430" t="s">
        <v>114</v>
      </c>
      <c r="E278" s="443"/>
      <c r="F278" s="403" t="str">
        <f>IF(ISBLANK(J269),"bye",IF(J269&gt;K269,F269,H269))</f>
        <v>bye</v>
      </c>
      <c r="G278" s="403"/>
      <c r="H278" s="403" t="str">
        <f>IF(ISBLANK(J270),"bye",IF(J270&gt;K270,F270,H270))</f>
        <v>bye</v>
      </c>
      <c r="I278" s="403"/>
      <c r="J278" s="451"/>
      <c r="L278" s="431"/>
      <c r="M278" s="431"/>
      <c r="N278" s="431"/>
      <c r="O278" s="431"/>
      <c r="P278" s="431"/>
      <c r="Q278" s="431"/>
      <c r="R278" s="431"/>
      <c r="S278" s="381" t="str">
        <f t="shared" si="10"/>
        <v/>
      </c>
      <c r="T278" s="382" t="str">
        <f t="shared" si="11"/>
        <v/>
      </c>
    </row>
    <row r="279" spans="1:20" ht="12" hidden="1" customHeight="1">
      <c r="A279" s="416">
        <v>247</v>
      </c>
      <c r="B279" s="385">
        <v>1</v>
      </c>
      <c r="C279" s="385" t="s">
        <v>116</v>
      </c>
      <c r="D279" s="417"/>
      <c r="E279" s="417"/>
      <c r="F279" s="386" t="str">
        <f>IF(ISBLANK(J263),"bye",IF(J263&lt;K263,F263,H263))</f>
        <v>bye</v>
      </c>
      <c r="G279" s="386"/>
      <c r="H279" s="386" t="str">
        <f>IF(ISBLANK(J264),"bye",IF(J264&lt;K264,F264,H264))</f>
        <v>bye</v>
      </c>
      <c r="I279" s="386"/>
      <c r="J279" s="450"/>
      <c r="K279" s="450"/>
      <c r="L279" s="421"/>
      <c r="M279" s="421"/>
      <c r="N279" s="421"/>
      <c r="O279" s="421"/>
      <c r="P279" s="421"/>
      <c r="Q279" s="421"/>
      <c r="R279" s="421"/>
      <c r="S279" s="381" t="str">
        <f t="shared" si="10"/>
        <v/>
      </c>
      <c r="T279" s="382" t="str">
        <f t="shared" si="11"/>
        <v/>
      </c>
    </row>
    <row r="280" spans="1:20" ht="12" hidden="1" customHeight="1">
      <c r="A280" s="416">
        <v>248</v>
      </c>
      <c r="B280" s="385">
        <v>1</v>
      </c>
      <c r="C280" s="385" t="s">
        <v>116</v>
      </c>
      <c r="D280" s="417"/>
      <c r="E280" s="417"/>
      <c r="F280" s="386" t="str">
        <f>IF(ISBLANK(J265),"bye",IF(J265&lt;K265,F265,H265))</f>
        <v>bye</v>
      </c>
      <c r="G280" s="386"/>
      <c r="H280" s="386" t="str">
        <f>IF(ISBLANK(J266),"bye",IF(J266&lt;K266,F266,H266))</f>
        <v>bye</v>
      </c>
      <c r="I280" s="386"/>
      <c r="J280" s="450"/>
      <c r="K280" s="450"/>
      <c r="L280" s="421"/>
      <c r="M280" s="421"/>
      <c r="N280" s="421"/>
      <c r="O280" s="421"/>
      <c r="P280" s="421"/>
      <c r="Q280" s="421"/>
      <c r="R280" s="421"/>
      <c r="S280" s="381" t="str">
        <f t="shared" si="10"/>
        <v/>
      </c>
      <c r="T280" s="382" t="str">
        <f t="shared" si="11"/>
        <v/>
      </c>
    </row>
    <row r="281" spans="1:20" ht="12" hidden="1" customHeight="1">
      <c r="A281" s="416">
        <v>249</v>
      </c>
      <c r="B281" s="385">
        <v>1</v>
      </c>
      <c r="C281" s="385" t="s">
        <v>116</v>
      </c>
      <c r="D281" s="417"/>
      <c r="E281" s="417"/>
      <c r="F281" s="386" t="str">
        <f>IF(ISBLANK(J267),"bye",IF(J267&lt;K267,F267,H267))</f>
        <v>bye</v>
      </c>
      <c r="G281" s="386"/>
      <c r="H281" s="386" t="str">
        <f>IF(ISBLANK(J268),"bye",IF(J268&lt;K268,F268,H268))</f>
        <v>bye</v>
      </c>
      <c r="I281" s="386"/>
      <c r="J281" s="450"/>
      <c r="K281" s="450"/>
      <c r="L281" s="421"/>
      <c r="M281" s="421"/>
      <c r="N281" s="421"/>
      <c r="O281" s="421"/>
      <c r="P281" s="421"/>
      <c r="Q281" s="421"/>
      <c r="R281" s="421"/>
      <c r="S281" s="381" t="str">
        <f t="shared" si="10"/>
        <v/>
      </c>
      <c r="T281" s="382" t="str">
        <f t="shared" si="11"/>
        <v/>
      </c>
    </row>
    <row r="282" spans="1:20" ht="12" hidden="1" customHeight="1">
      <c r="A282" s="416">
        <v>250</v>
      </c>
      <c r="B282" s="385">
        <v>1</v>
      </c>
      <c r="C282" s="385" t="s">
        <v>116</v>
      </c>
      <c r="D282" s="417"/>
      <c r="E282" s="417"/>
      <c r="F282" s="386" t="str">
        <f>IF(ISBLANK(J269),"bye",IF(J269&lt;K269,F269,H269))</f>
        <v>bye</v>
      </c>
      <c r="G282" s="386"/>
      <c r="H282" s="386" t="str">
        <f>IF(ISBLANK(J270),"bye",IF(J270&lt;K270,F270,H270))</f>
        <v>bye</v>
      </c>
      <c r="I282" s="386"/>
      <c r="J282" s="450"/>
      <c r="K282" s="450"/>
      <c r="L282" s="421"/>
      <c r="M282" s="421"/>
      <c r="N282" s="421"/>
      <c r="O282" s="421"/>
      <c r="P282" s="421"/>
      <c r="Q282" s="421"/>
      <c r="R282" s="421"/>
      <c r="S282" s="381" t="str">
        <f t="shared" si="10"/>
        <v/>
      </c>
      <c r="T282" s="382" t="str">
        <f t="shared" si="11"/>
        <v/>
      </c>
    </row>
    <row r="283" spans="1:20" ht="12" hidden="1" customHeight="1">
      <c r="T283" s="382" t="str">
        <f t="shared" si="11"/>
        <v/>
      </c>
    </row>
    <row r="284" spans="1:20" ht="12" customHeight="1">
      <c r="T284" s="382" t="str">
        <f t="shared" si="11"/>
        <v/>
      </c>
    </row>
  </sheetData>
  <sheetProtection selectLockedCells="1"/>
  <mergeCells count="1">
    <mergeCell ref="J1:K1"/>
  </mergeCells>
  <phoneticPr fontId="1" type="noConversion"/>
  <printOptions gridLines="1"/>
  <pageMargins left="0.27559055118110237" right="0.27559055118110237" top="0.43307086614173229" bottom="0.43307086614173229" header="0.19685039370078741" footer="0.15748031496062992"/>
  <pageSetup orientation="landscape" r:id="rId1"/>
  <headerFooter alignWithMargins="0"/>
  <legacyDrawing r:id="rId2"/>
</worksheet>
</file>

<file path=xl/worksheets/sheet9.xml><?xml version="1.0" encoding="utf-8"?>
<worksheet xmlns="http://schemas.openxmlformats.org/spreadsheetml/2006/main" xmlns:r="http://schemas.openxmlformats.org/officeDocument/2006/relationships">
  <sheetPr codeName="Sheet15"/>
  <dimension ref="A1:P121"/>
  <sheetViews>
    <sheetView topLeftCell="A25" zoomScaleSheetLayoutView="90" workbookViewId="0">
      <selection activeCell="J5" sqref="J5"/>
    </sheetView>
  </sheetViews>
  <sheetFormatPr defaultRowHeight="15.75" customHeight="1"/>
  <cols>
    <col min="1" max="7" width="7.5703125" style="233" customWidth="1"/>
    <col min="8" max="8" width="9.140625" style="233"/>
    <col min="9" max="9" width="14.85546875" style="238" customWidth="1"/>
    <col min="10" max="10" width="14.85546875" style="240" customWidth="1"/>
    <col min="11" max="11" width="14.85546875" style="239" customWidth="1"/>
    <col min="12" max="12" width="14.85546875" style="240" customWidth="1"/>
    <col min="13" max="13" width="14.85546875" style="232" customWidth="1"/>
    <col min="14" max="14" width="14.85546875" style="233" customWidth="1"/>
    <col min="15" max="15" width="9.140625" style="233"/>
    <col min="16" max="16" width="27.140625" style="233" customWidth="1"/>
    <col min="17" max="16384" width="9.140625" style="233"/>
  </cols>
  <sheetData>
    <row r="1" spans="1:16" ht="15.75" customHeight="1" thickBot="1">
      <c r="A1" s="273" t="s">
        <v>152</v>
      </c>
      <c r="B1" s="273" t="s">
        <v>153</v>
      </c>
      <c r="C1" s="273" t="s">
        <v>154</v>
      </c>
      <c r="D1" s="273" t="s">
        <v>155</v>
      </c>
      <c r="E1" s="273" t="s">
        <v>168</v>
      </c>
      <c r="F1" s="273" t="s">
        <v>167</v>
      </c>
      <c r="G1" s="274" t="s">
        <v>156</v>
      </c>
      <c r="H1" s="279" t="s">
        <v>172</v>
      </c>
      <c r="I1" s="322" t="str">
        <f>info!C3</f>
        <v>Pojedinačno prvenstvo RSTSN</v>
      </c>
      <c r="J1" s="244"/>
      <c r="K1" s="245"/>
      <c r="L1" s="246"/>
      <c r="M1" s="246"/>
      <c r="N1" s="246" t="str">
        <f>info!C4</f>
        <v>Mini kadetkinje</v>
      </c>
    </row>
    <row r="2" spans="1:16" ht="12.75" customHeight="1" thickTop="1">
      <c r="A2" s="269">
        <v>210</v>
      </c>
      <c r="B2" s="269">
        <v>160</v>
      </c>
      <c r="C2" s="269">
        <v>140</v>
      </c>
      <c r="D2" s="269">
        <v>120</v>
      </c>
      <c r="E2" s="269">
        <v>100</v>
      </c>
      <c r="F2" s="269">
        <v>250</v>
      </c>
      <c r="G2" s="270" t="s">
        <v>175</v>
      </c>
      <c r="H2" s="269">
        <v>230</v>
      </c>
      <c r="I2" s="234"/>
      <c r="J2" s="235"/>
      <c r="K2" s="236"/>
      <c r="L2" s="235"/>
    </row>
    <row r="3" spans="1:16" ht="12.75" customHeight="1">
      <c r="A3" s="269">
        <v>180</v>
      </c>
      <c r="B3" s="269">
        <v>140</v>
      </c>
      <c r="C3" s="269">
        <v>120</v>
      </c>
      <c r="D3" s="269">
        <v>100</v>
      </c>
      <c r="E3" s="269">
        <v>80</v>
      </c>
      <c r="F3" s="269">
        <v>220</v>
      </c>
      <c r="G3" s="270" t="s">
        <v>174</v>
      </c>
      <c r="H3" s="269">
        <v>200</v>
      </c>
      <c r="I3" s="242"/>
      <c r="J3" s="300"/>
      <c r="K3" s="301"/>
      <c r="L3" s="300"/>
    </row>
    <row r="4" spans="1:16" ht="12.75" customHeight="1">
      <c r="A4" s="269">
        <v>150</v>
      </c>
      <c r="B4" s="269">
        <v>120</v>
      </c>
      <c r="C4" s="269">
        <v>100</v>
      </c>
      <c r="D4" s="269">
        <v>80</v>
      </c>
      <c r="E4" s="269">
        <v>60</v>
      </c>
      <c r="F4" s="269">
        <v>190</v>
      </c>
      <c r="G4" s="270" t="s">
        <v>141</v>
      </c>
      <c r="H4" s="276">
        <v>180</v>
      </c>
      <c r="I4" s="277" t="s">
        <v>148</v>
      </c>
      <c r="J4" s="302">
        <f>COUNT(spisak!A4:A263)</f>
        <v>38</v>
      </c>
      <c r="L4" s="303"/>
      <c r="M4" s="237"/>
    </row>
    <row r="5" spans="1:16" ht="12.75" customHeight="1">
      <c r="A5" s="269">
        <v>120</v>
      </c>
      <c r="B5" s="269">
        <v>100</v>
      </c>
      <c r="C5" s="269">
        <v>80</v>
      </c>
      <c r="D5" s="269">
        <v>60</v>
      </c>
      <c r="E5" s="269">
        <v>40</v>
      </c>
      <c r="F5" s="269">
        <v>160</v>
      </c>
      <c r="G5" s="270" t="s">
        <v>142</v>
      </c>
      <c r="H5" s="276">
        <v>170</v>
      </c>
      <c r="I5" s="278" t="s">
        <v>139</v>
      </c>
      <c r="J5" s="302" t="e">
        <f t="array" ref="J5">SUM(SMALL(spisak!D4:D64,{1;2;3;4;5;6;7;8}))</f>
        <v>#NUM!</v>
      </c>
      <c r="L5" s="303"/>
      <c r="M5" s="237"/>
      <c r="P5" s="304"/>
    </row>
    <row r="6" spans="1:16" ht="12.75" customHeight="1">
      <c r="A6" s="269">
        <v>100</v>
      </c>
      <c r="B6" s="269">
        <v>80</v>
      </c>
      <c r="C6" s="269">
        <v>60</v>
      </c>
      <c r="D6" s="269">
        <v>40</v>
      </c>
      <c r="E6" s="269">
        <v>20</v>
      </c>
      <c r="F6" s="269">
        <v>140</v>
      </c>
      <c r="G6" s="270" t="s">
        <v>143</v>
      </c>
      <c r="H6" s="276">
        <v>165</v>
      </c>
      <c r="I6" s="278" t="s">
        <v>147</v>
      </c>
      <c r="J6" s="280" t="e">
        <f>IF(AND(J5&gt;=36,J5&lt;=45),"B",IF(AND(J5&gt;=46,J5&lt;=55),"C",IF(AND(J5&gt;=56,J5&lt;=65),"D",IF(J5&gt;65,"E","A"))))</f>
        <v>#NUM!</v>
      </c>
      <c r="L6" s="303"/>
      <c r="M6" s="237"/>
      <c r="P6" s="304"/>
    </row>
    <row r="7" spans="1:16" ht="12.75" customHeight="1">
      <c r="A7" s="269">
        <v>70</v>
      </c>
      <c r="B7" s="269">
        <v>60</v>
      </c>
      <c r="C7" s="269">
        <v>40</v>
      </c>
      <c r="D7" s="269">
        <v>20</v>
      </c>
      <c r="E7" s="269">
        <v>10</v>
      </c>
      <c r="F7" s="269">
        <v>110</v>
      </c>
      <c r="G7" s="270" t="s">
        <v>144</v>
      </c>
      <c r="H7" s="269">
        <v>160</v>
      </c>
      <c r="I7" s="243"/>
      <c r="J7" s="235"/>
      <c r="K7" s="236"/>
      <c r="L7" s="303"/>
      <c r="M7" s="237"/>
      <c r="P7" s="304"/>
    </row>
    <row r="8" spans="1:16" ht="12.75" customHeight="1">
      <c r="A8" s="269">
        <v>40</v>
      </c>
      <c r="B8" s="269">
        <v>30</v>
      </c>
      <c r="C8" s="269">
        <v>20</v>
      </c>
      <c r="D8" s="269">
        <v>10</v>
      </c>
      <c r="E8" s="269">
        <v>5</v>
      </c>
      <c r="F8" s="269">
        <v>80</v>
      </c>
      <c r="G8" s="270" t="s">
        <v>173</v>
      </c>
      <c r="H8" s="269">
        <v>155</v>
      </c>
      <c r="I8" s="243"/>
      <c r="J8" s="305"/>
      <c r="K8" s="306"/>
      <c r="L8" s="303"/>
      <c r="M8" s="237"/>
      <c r="P8" s="304"/>
    </row>
    <row r="9" spans="1:16" ht="12.75" customHeight="1">
      <c r="A9" s="269">
        <v>15</v>
      </c>
      <c r="B9" s="269">
        <v>10</v>
      </c>
      <c r="C9" s="269">
        <v>8</v>
      </c>
      <c r="D9" s="269">
        <v>4</v>
      </c>
      <c r="E9" s="269">
        <v>2</v>
      </c>
      <c r="F9" s="269">
        <v>20</v>
      </c>
      <c r="G9" s="270" t="s">
        <v>169</v>
      </c>
      <c r="H9" s="269">
        <v>150</v>
      </c>
      <c r="I9" s="249" t="s">
        <v>149</v>
      </c>
      <c r="J9" s="241"/>
      <c r="K9" s="241"/>
      <c r="L9" s="275"/>
      <c r="M9" s="237"/>
      <c r="P9" s="304"/>
    </row>
    <row r="10" spans="1:16" ht="12.75" customHeight="1">
      <c r="A10" s="269">
        <v>8</v>
      </c>
      <c r="B10" s="269">
        <v>6</v>
      </c>
      <c r="C10" s="269">
        <v>4</v>
      </c>
      <c r="D10" s="269">
        <v>2</v>
      </c>
      <c r="E10" s="269">
        <v>1</v>
      </c>
      <c r="F10" s="269">
        <v>10</v>
      </c>
      <c r="G10" s="271" t="s">
        <v>170</v>
      </c>
      <c r="H10" s="269">
        <v>145</v>
      </c>
      <c r="I10" s="307" t="s">
        <v>140</v>
      </c>
      <c r="J10" s="307" t="s">
        <v>145</v>
      </c>
      <c r="K10" s="308" t="s">
        <v>146</v>
      </c>
      <c r="L10" s="307" t="s">
        <v>140</v>
      </c>
      <c r="M10" s="307" t="s">
        <v>145</v>
      </c>
      <c r="N10" s="308" t="s">
        <v>146</v>
      </c>
      <c r="P10" s="304"/>
    </row>
    <row r="11" spans="1:16" ht="12.75" customHeight="1">
      <c r="H11" s="269">
        <v>140</v>
      </c>
      <c r="I11" s="250" t="s">
        <v>175</v>
      </c>
      <c r="J11" s="307" t="str">
        <f>partije!S262</f>
        <v>bye</v>
      </c>
      <c r="K11" s="308" t="e">
        <f ca="1">INDEX(INDIRECT($J$6&amp;"2"):INDIRECT($J$6&amp;"10"),MATCH(I11,$G$2:$G$10,0))</f>
        <v>#NUM!</v>
      </c>
      <c r="L11" s="250" t="s">
        <v>173</v>
      </c>
      <c r="M11" s="320"/>
      <c r="N11" s="308" t="e">
        <f ca="1">INDEX(INDIRECT($J$6&amp;"2"):INDIRECT($J$6&amp;"10"),MATCH(L11,$G$2:$G$10,0))</f>
        <v>#NUM!</v>
      </c>
    </row>
    <row r="12" spans="1:16" ht="12.75" customHeight="1">
      <c r="A12" s="272"/>
      <c r="B12" s="272"/>
      <c r="C12" s="272"/>
      <c r="D12" s="272"/>
      <c r="E12" s="272"/>
      <c r="F12" s="272"/>
      <c r="G12" s="272"/>
      <c r="H12" s="269">
        <v>135</v>
      </c>
      <c r="I12" s="250" t="s">
        <v>174</v>
      </c>
      <c r="J12" s="307" t="str">
        <f>partije!T262</f>
        <v>bye</v>
      </c>
      <c r="K12" s="308" t="e">
        <f ca="1">INDEX(INDIRECT($J$6&amp;"2"):INDIRECT($J$6&amp;"10"),MATCH(I12,$G$2:$G$10,0))</f>
        <v>#NUM!</v>
      </c>
      <c r="L12" s="250" t="s">
        <v>173</v>
      </c>
      <c r="M12" s="307" t="str">
        <f>partije!T201</f>
        <v>bye</v>
      </c>
      <c r="N12" s="308" t="e">
        <f ca="1">INDEX(INDIRECT($J$6&amp;"2"):INDIRECT($J$6&amp;"10"),MATCH(L12,$G$2:$G$10,0))</f>
        <v>#NUM!</v>
      </c>
    </row>
    <row r="13" spans="1:16" ht="12.75" customHeight="1">
      <c r="A13" s="272"/>
      <c r="B13" s="272"/>
      <c r="C13" s="272"/>
      <c r="D13" s="272"/>
      <c r="E13" s="272"/>
      <c r="F13" s="272"/>
      <c r="G13" s="272"/>
      <c r="H13" s="269">
        <v>130</v>
      </c>
      <c r="I13" s="250" t="s">
        <v>141</v>
      </c>
      <c r="J13" s="307" t="str">
        <f>partije!T230</f>
        <v>bye</v>
      </c>
      <c r="K13" s="308" t="e">
        <f ca="1">INDEX(INDIRECT($J$6&amp;"2"):INDIRECT($J$6&amp;"10"),MATCH(I13,$G$2:$G$10,0))</f>
        <v>#NUM!</v>
      </c>
      <c r="L13" s="250" t="s">
        <v>173</v>
      </c>
      <c r="M13" s="307" t="str">
        <f>partije!T202</f>
        <v>bye</v>
      </c>
      <c r="N13" s="308" t="e">
        <f ca="1">INDEX(INDIRECT($J$6&amp;"2"):INDIRECT($J$6&amp;"10"),MATCH(L13,$G$2:$G$10,0))</f>
        <v>#NUM!</v>
      </c>
    </row>
    <row r="14" spans="1:16" ht="12.75" customHeight="1">
      <c r="I14" s="250" t="s">
        <v>141</v>
      </c>
      <c r="J14" s="307" t="str">
        <f>partije!T261</f>
        <v>bye</v>
      </c>
      <c r="K14" s="308" t="e">
        <f ca="1">INDEX(INDIRECT($J$6&amp;"2"):INDIRECT($J$6&amp;"10"),MATCH(I14,$G$2:$G$10,0))</f>
        <v>#NUM!</v>
      </c>
      <c r="L14" s="250" t="s">
        <v>173</v>
      </c>
      <c r="M14" s="307" t="str">
        <f>partije!T203</f>
        <v>bye</v>
      </c>
      <c r="N14" s="308" t="e">
        <f ca="1">INDEX(INDIRECT($J$6&amp;"2"):INDIRECT($J$6&amp;"10"),MATCH(L14,$G$2:$G$10,0))</f>
        <v>#NUM!</v>
      </c>
    </row>
    <row r="15" spans="1:16" ht="12.75" customHeight="1">
      <c r="I15" s="250" t="s">
        <v>142</v>
      </c>
      <c r="J15" s="307" t="str">
        <f>partije!T228</f>
        <v>bye</v>
      </c>
      <c r="K15" s="308" t="e">
        <f ca="1">INDEX(INDIRECT($J$6&amp;"2"):INDIRECT($J$6&amp;"10"),MATCH(I15,$G$2:$G$10,0))</f>
        <v>#NUM!</v>
      </c>
      <c r="L15" s="250" t="s">
        <v>173</v>
      </c>
      <c r="M15" s="320"/>
      <c r="N15" s="308" t="e">
        <f ca="1">INDEX(INDIRECT($J$6&amp;"2"):INDIRECT($J$6&amp;"10"),MATCH(L15,$G$2:$G$10,0))</f>
        <v>#NUM!</v>
      </c>
    </row>
    <row r="16" spans="1:16" ht="12.75" customHeight="1">
      <c r="I16" s="250" t="s">
        <v>142</v>
      </c>
      <c r="J16" s="307" t="str">
        <f>partije!T229</f>
        <v>bye</v>
      </c>
      <c r="K16" s="308" t="e">
        <f ca="1">INDEX(INDIRECT($J$6&amp;"2"):INDIRECT($J$6&amp;"10"),MATCH(I16,$G$2:$G$10,0))</f>
        <v>#NUM!</v>
      </c>
      <c r="L16" s="250" t="s">
        <v>173</v>
      </c>
      <c r="M16" s="307" t="str">
        <f>partije!T205</f>
        <v>bye</v>
      </c>
      <c r="N16" s="308" t="e">
        <f ca="1">INDEX(INDIRECT($J$6&amp;"2"):INDIRECT($J$6&amp;"10"),MATCH(L16,$G$2:$G$10,0))</f>
        <v>#NUM!</v>
      </c>
    </row>
    <row r="17" spans="1:14" ht="12.75" customHeight="1">
      <c r="I17" s="250" t="s">
        <v>142</v>
      </c>
      <c r="J17" s="307" t="str">
        <f>partije!T259</f>
        <v>bye</v>
      </c>
      <c r="K17" s="308" t="e">
        <f ca="1">INDEX(INDIRECT($J$6&amp;"2"):INDIRECT($J$6&amp;"10"),MATCH(I17,$G$2:$G$10,0))</f>
        <v>#NUM!</v>
      </c>
      <c r="L17" s="250" t="s">
        <v>173</v>
      </c>
      <c r="M17" s="307" t="str">
        <f>partije!T206</f>
        <v>bye</v>
      </c>
      <c r="N17" s="308" t="e">
        <f ca="1">INDEX(INDIRECT($J$6&amp;"2"):INDIRECT($J$6&amp;"10"),MATCH(L17,$G$2:$G$10,0))</f>
        <v>#NUM!</v>
      </c>
    </row>
    <row r="18" spans="1:14" ht="12.75" customHeight="1">
      <c r="A18" s="717" t="s">
        <v>157</v>
      </c>
      <c r="B18" s="717"/>
      <c r="I18" s="250" t="s">
        <v>142</v>
      </c>
      <c r="J18" s="307" t="str">
        <f>partije!T260</f>
        <v>bye</v>
      </c>
      <c r="K18" s="308" t="e">
        <f ca="1">INDEX(INDIRECT($J$6&amp;"2"):INDIRECT($J$6&amp;"10"),MATCH(I18,$G$2:$G$10,0))</f>
        <v>#NUM!</v>
      </c>
      <c r="L18" s="250" t="s">
        <v>173</v>
      </c>
      <c r="M18" s="320"/>
      <c r="N18" s="308" t="e">
        <f ca="1">INDEX(INDIRECT($J$6&amp;"2"):INDIRECT($J$6&amp;"10"),MATCH(L18,$G$2:$G$10,0))</f>
        <v>#NUM!</v>
      </c>
    </row>
    <row r="19" spans="1:14" ht="12.75" customHeight="1">
      <c r="A19" s="718" t="s">
        <v>158</v>
      </c>
      <c r="B19" s="309" t="s">
        <v>159</v>
      </c>
      <c r="I19" s="250" t="s">
        <v>143</v>
      </c>
      <c r="J19" s="307" t="str">
        <f>partije!T224</f>
        <v>bye</v>
      </c>
      <c r="K19" s="308" t="e">
        <f ca="1">INDEX(INDIRECT($J$6&amp;"2"):INDIRECT($J$6&amp;"10"),MATCH(I19,$G$2:$G$10,0))</f>
        <v>#NUM!</v>
      </c>
      <c r="L19" s="250" t="s">
        <v>173</v>
      </c>
      <c r="M19" s="320"/>
      <c r="N19" s="308" t="e">
        <f ca="1">INDEX(INDIRECT($J$6&amp;"2"):INDIRECT($J$6&amp;"10"),MATCH(L19,$G$2:$G$10,0))</f>
        <v>#NUM!</v>
      </c>
    </row>
    <row r="20" spans="1:14" ht="12.75" customHeight="1">
      <c r="A20" s="719"/>
      <c r="B20" s="310" t="s">
        <v>160</v>
      </c>
      <c r="I20" s="250" t="s">
        <v>143</v>
      </c>
      <c r="J20" s="307" t="str">
        <f>partije!T225</f>
        <v>bye</v>
      </c>
      <c r="K20" s="308" t="e">
        <f ca="1">INDEX(INDIRECT($J$6&amp;"2"):INDIRECT($J$6&amp;"10"),MATCH(I20,$G$2:$G$10,0))</f>
        <v>#NUM!</v>
      </c>
      <c r="L20" s="250" t="s">
        <v>173</v>
      </c>
      <c r="M20" s="307" t="str">
        <f>partije!T209</f>
        <v>bye</v>
      </c>
      <c r="N20" s="308" t="e">
        <f ca="1">INDEX(INDIRECT($J$6&amp;"2"):INDIRECT($J$6&amp;"10"),MATCH(L20,$G$2:$G$10,0))</f>
        <v>#NUM!</v>
      </c>
    </row>
    <row r="21" spans="1:14" ht="12.75" customHeight="1">
      <c r="A21" s="311" t="s">
        <v>153</v>
      </c>
      <c r="B21" s="311" t="s">
        <v>161</v>
      </c>
      <c r="I21" s="250" t="s">
        <v>143</v>
      </c>
      <c r="J21" s="307" t="str">
        <f>partije!T226</f>
        <v>bye</v>
      </c>
      <c r="K21" s="308" t="e">
        <f ca="1">INDEX(INDIRECT($J$6&amp;"2"):INDIRECT($J$6&amp;"10"),MATCH(I21,$G$2:$G$10,0))</f>
        <v>#NUM!</v>
      </c>
      <c r="L21" s="250" t="s">
        <v>173</v>
      </c>
      <c r="M21" s="307" t="str">
        <f>partije!T210</f>
        <v>bye</v>
      </c>
      <c r="N21" s="308" t="e">
        <f ca="1">INDEX(INDIRECT($J$6&amp;"2"):INDIRECT($J$6&amp;"10"),MATCH(L21,$G$2:$G$10,0))</f>
        <v>#NUM!</v>
      </c>
    </row>
    <row r="22" spans="1:14" ht="12.75" customHeight="1">
      <c r="A22" s="311" t="s">
        <v>154</v>
      </c>
      <c r="B22" s="311" t="s">
        <v>162</v>
      </c>
      <c r="I22" s="250" t="s">
        <v>143</v>
      </c>
      <c r="J22" s="307" t="str">
        <f>partije!T227</f>
        <v>bye</v>
      </c>
      <c r="K22" s="308" t="e">
        <f ca="1">INDEX(INDIRECT($J$6&amp;"2"):INDIRECT($J$6&amp;"10"),MATCH(I22,$G$2:$G$10,0))</f>
        <v>#NUM!</v>
      </c>
      <c r="L22" s="250" t="s">
        <v>173</v>
      </c>
      <c r="M22" s="320"/>
      <c r="N22" s="308" t="e">
        <f ca="1">INDEX(INDIRECT($J$6&amp;"2"):INDIRECT($J$6&amp;"10"),MATCH(L22,$G$2:$G$10,0))</f>
        <v>#NUM!</v>
      </c>
    </row>
    <row r="23" spans="1:14" ht="12.75" customHeight="1">
      <c r="A23" s="311" t="s">
        <v>155</v>
      </c>
      <c r="B23" s="311" t="s">
        <v>163</v>
      </c>
      <c r="I23" s="250" t="s">
        <v>143</v>
      </c>
      <c r="J23" s="307" t="str">
        <f>partije!T255</f>
        <v>bye</v>
      </c>
      <c r="K23" s="308" t="e">
        <f ca="1">INDEX(INDIRECT($J$6&amp;"2"):INDIRECT($J$6&amp;"10"),MATCH(I23,$G$2:$G$10,0))</f>
        <v>#NUM!</v>
      </c>
      <c r="L23" s="250" t="s">
        <v>173</v>
      </c>
      <c r="M23" s="307" t="str">
        <f>partije!T212</f>
        <v>bye</v>
      </c>
      <c r="N23" s="308" t="e">
        <f ca="1">INDEX(INDIRECT($J$6&amp;"2"):INDIRECT($J$6&amp;"10"),MATCH(L23,$G$2:$G$10,0))</f>
        <v>#NUM!</v>
      </c>
    </row>
    <row r="24" spans="1:14" ht="12.75" customHeight="1">
      <c r="A24" s="311" t="s">
        <v>168</v>
      </c>
      <c r="B24" s="311" t="s">
        <v>171</v>
      </c>
      <c r="I24" s="250" t="s">
        <v>143</v>
      </c>
      <c r="J24" s="307" t="str">
        <f>partije!T256</f>
        <v>bye</v>
      </c>
      <c r="K24" s="308" t="e">
        <f ca="1">INDEX(INDIRECT($J$6&amp;"2"):INDIRECT($J$6&amp;"10"),MATCH(I24,$G$2:$G$10,0))</f>
        <v>#NUM!</v>
      </c>
      <c r="L24" s="250" t="s">
        <v>173</v>
      </c>
      <c r="M24" s="307" t="str">
        <f>partije!T213</f>
        <v>bye</v>
      </c>
      <c r="N24" s="308" t="e">
        <f ca="1">INDEX(INDIRECT($J$6&amp;"2"):INDIRECT($J$6&amp;"10"),MATCH(L24,$G$2:$G$10,0))</f>
        <v>#NUM!</v>
      </c>
    </row>
    <row r="25" spans="1:14" ht="12.75" customHeight="1">
      <c r="I25" s="250" t="s">
        <v>143</v>
      </c>
      <c r="J25" s="307" t="str">
        <f>partije!T257</f>
        <v>bye</v>
      </c>
      <c r="K25" s="308" t="e">
        <f ca="1">INDEX(INDIRECT($J$6&amp;"2"):INDIRECT($J$6&amp;"10"),MATCH(I25,$G$2:$G$10,0))</f>
        <v>#NUM!</v>
      </c>
      <c r="L25" s="250" t="s">
        <v>173</v>
      </c>
      <c r="M25" s="307" t="str">
        <f>partije!T214</f>
        <v>bye</v>
      </c>
      <c r="N25" s="308" t="e">
        <f ca="1">INDEX(INDIRECT($J$6&amp;"2"):INDIRECT($J$6&amp;"10"),MATCH(L25,$G$2:$G$10,0))</f>
        <v>#NUM!</v>
      </c>
    </row>
    <row r="26" spans="1:14" ht="12.75" customHeight="1">
      <c r="I26" s="250" t="s">
        <v>143</v>
      </c>
      <c r="J26" s="307" t="str">
        <f>partije!T258</f>
        <v>bye</v>
      </c>
      <c r="K26" s="308" t="e">
        <f ca="1">INDEX(INDIRECT($J$6&amp;"2"):INDIRECT($J$6&amp;"10"),MATCH(I26,$G$2:$G$10,0))</f>
        <v>#NUM!</v>
      </c>
      <c r="L26" s="250" t="s">
        <v>173</v>
      </c>
      <c r="M26" s="307"/>
      <c r="N26" s="308" t="e">
        <f ca="1">INDEX(INDIRECT($J$6&amp;"2"):INDIRECT($J$6&amp;"10"),MATCH(L26,$G$2:$G$10,0))</f>
        <v>#NUM!</v>
      </c>
    </row>
    <row r="27" spans="1:14" ht="12.75" customHeight="1">
      <c r="I27" s="250" t="s">
        <v>144</v>
      </c>
      <c r="J27" s="307" t="str">
        <f>partije!T216</f>
        <v>bye</v>
      </c>
      <c r="K27" s="308" t="e">
        <f ca="1">INDEX(INDIRECT($J$6&amp;"2"):INDIRECT($J$6&amp;"10"),MATCH(I27,$G$2:$G$10,0))</f>
        <v>#NUM!</v>
      </c>
      <c r="L27" s="250" t="s">
        <v>173</v>
      </c>
      <c r="M27" s="320"/>
      <c r="N27" s="308" t="e">
        <f ca="1">INDEX(INDIRECT($J$6&amp;"2"):INDIRECT($J$6&amp;"10"),MATCH(L27,$G$2:$G$10,0))</f>
        <v>#NUM!</v>
      </c>
    </row>
    <row r="28" spans="1:14" ht="12.75" customHeight="1">
      <c r="I28" s="250" t="s">
        <v>144</v>
      </c>
      <c r="J28" s="307" t="str">
        <f>partije!T217</f>
        <v>bye</v>
      </c>
      <c r="K28" s="308" t="e">
        <f ca="1">INDEX(INDIRECT($J$6&amp;"2"):INDIRECT($J$6&amp;"10"),MATCH(I28,$G$2:$G$10,0))</f>
        <v>#NUM!</v>
      </c>
      <c r="L28" s="250" t="s">
        <v>173</v>
      </c>
      <c r="M28" s="307" t="str">
        <f>partije!T232</f>
        <v>bye</v>
      </c>
      <c r="N28" s="308" t="e">
        <f ca="1">INDEX(INDIRECT($J$6&amp;"2"):INDIRECT($J$6&amp;"10"),MATCH(L28,$G$2:$G$10,0))</f>
        <v>#NUM!</v>
      </c>
    </row>
    <row r="29" spans="1:14" ht="12.75" customHeight="1">
      <c r="I29" s="250" t="s">
        <v>144</v>
      </c>
      <c r="J29" s="307" t="str">
        <f>partije!T218</f>
        <v>bye</v>
      </c>
      <c r="K29" s="308" t="e">
        <f ca="1">INDEX(INDIRECT($J$6&amp;"2"):INDIRECT($J$6&amp;"10"),MATCH(I29,$G$2:$G$10,0))</f>
        <v>#NUM!</v>
      </c>
      <c r="L29" s="250" t="s">
        <v>173</v>
      </c>
      <c r="M29" s="307" t="str">
        <f>partije!T233</f>
        <v>bye</v>
      </c>
      <c r="N29" s="308" t="e">
        <f ca="1">INDEX(INDIRECT($J$6&amp;"2"):INDIRECT($J$6&amp;"10"),MATCH(L29,$G$2:$G$10,0))</f>
        <v>#NUM!</v>
      </c>
    </row>
    <row r="30" spans="1:14" ht="12.75" customHeight="1">
      <c r="I30" s="250" t="s">
        <v>144</v>
      </c>
      <c r="J30" s="307" t="str">
        <f>partije!T219</f>
        <v>bye</v>
      </c>
      <c r="K30" s="308" t="e">
        <f ca="1">INDEX(INDIRECT($J$6&amp;"2"):INDIRECT($J$6&amp;"10"),MATCH(I30,$G$2:$G$10,0))</f>
        <v>#NUM!</v>
      </c>
      <c r="L30" s="250" t="s">
        <v>173</v>
      </c>
      <c r="M30" s="307" t="str">
        <f>partije!T234</f>
        <v>bye</v>
      </c>
      <c r="N30" s="308" t="e">
        <f ca="1">INDEX(INDIRECT($J$6&amp;"2"):INDIRECT($J$6&amp;"10"),MATCH(L30,$G$2:$G$10,0))</f>
        <v>#NUM!</v>
      </c>
    </row>
    <row r="31" spans="1:14" ht="12.75" customHeight="1">
      <c r="I31" s="250" t="s">
        <v>144</v>
      </c>
      <c r="J31" s="307" t="str">
        <f>partije!T220</f>
        <v>bye</v>
      </c>
      <c r="K31" s="308" t="e">
        <f ca="1">INDEX(INDIRECT($J$6&amp;"2"):INDIRECT($J$6&amp;"10"),MATCH(I31,$G$2:$G$10,0))</f>
        <v>#NUM!</v>
      </c>
      <c r="L31" s="250" t="s">
        <v>173</v>
      </c>
      <c r="M31" s="320"/>
      <c r="N31" s="308" t="e">
        <f ca="1">INDEX(INDIRECT($J$6&amp;"2"):INDIRECT($J$6&amp;"10"),MATCH(L31,$G$2:$G$10,0))</f>
        <v>#NUM!</v>
      </c>
    </row>
    <row r="32" spans="1:14" ht="12.75" customHeight="1">
      <c r="I32" s="250" t="s">
        <v>144</v>
      </c>
      <c r="J32" s="307" t="str">
        <f>partije!T221</f>
        <v>bye</v>
      </c>
      <c r="K32" s="308" t="e">
        <f ca="1">INDEX(INDIRECT($J$6&amp;"2"):INDIRECT($J$6&amp;"10"),MATCH(I32,$G$2:$G$10,0))</f>
        <v>#NUM!</v>
      </c>
      <c r="L32" s="250" t="s">
        <v>173</v>
      </c>
      <c r="M32" s="307" t="str">
        <f>partije!T236</f>
        <v>bye</v>
      </c>
      <c r="N32" s="308" t="e">
        <f ca="1">INDEX(INDIRECT($J$6&amp;"2"):INDIRECT($J$6&amp;"10"),MATCH(L32,$G$2:$G$10,0))</f>
        <v>#NUM!</v>
      </c>
    </row>
    <row r="33" spans="8:14" ht="12.75" customHeight="1">
      <c r="I33" s="250" t="s">
        <v>144</v>
      </c>
      <c r="J33" s="307" t="str">
        <f>partije!T222</f>
        <v>bye</v>
      </c>
      <c r="K33" s="308" t="e">
        <f ca="1">INDEX(INDIRECT($J$6&amp;"2"):INDIRECT($J$6&amp;"10"),MATCH(I33,$G$2:$G$10,0))</f>
        <v>#NUM!</v>
      </c>
      <c r="L33" s="250" t="s">
        <v>173</v>
      </c>
      <c r="M33" s="307" t="str">
        <f>partije!T237</f>
        <v>bye</v>
      </c>
      <c r="N33" s="308" t="e">
        <f ca="1">INDEX(INDIRECT($J$6&amp;"2"):INDIRECT($J$6&amp;"10"),MATCH(L33,$G$2:$G$10,0))</f>
        <v>#NUM!</v>
      </c>
    </row>
    <row r="34" spans="8:14" ht="12.75" customHeight="1">
      <c r="I34" s="250" t="s">
        <v>144</v>
      </c>
      <c r="J34" s="307" t="str">
        <f>partije!T223</f>
        <v>bye</v>
      </c>
      <c r="K34" s="308" t="e">
        <f ca="1">INDEX(INDIRECT($J$6&amp;"2"):INDIRECT($J$6&amp;"10"),MATCH(I34,$G$2:$G$10,0))</f>
        <v>#NUM!</v>
      </c>
      <c r="L34" s="250" t="s">
        <v>173</v>
      </c>
      <c r="M34" s="320"/>
      <c r="N34" s="308" t="e">
        <f ca="1">INDEX(INDIRECT($J$6&amp;"2"):INDIRECT($J$6&amp;"10"),MATCH(L34,$G$2:$G$10,0))</f>
        <v>#NUM!</v>
      </c>
    </row>
    <row r="35" spans="8:14" ht="12.75" customHeight="1">
      <c r="I35" s="250" t="s">
        <v>144</v>
      </c>
      <c r="J35" s="307" t="str">
        <f>partije!T247</f>
        <v>bye</v>
      </c>
      <c r="K35" s="308" t="e">
        <f ca="1">INDEX(INDIRECT($J$6&amp;"2"):INDIRECT($J$6&amp;"10"),MATCH(I35,$G$2:$G$10,0))</f>
        <v>#NUM!</v>
      </c>
      <c r="L35" s="250" t="s">
        <v>173</v>
      </c>
      <c r="M35" s="320"/>
      <c r="N35" s="308" t="e">
        <f ca="1">INDEX(INDIRECT($J$6&amp;"2"):INDIRECT($J$6&amp;"10"),MATCH(L35,$G$2:$G$10,0))</f>
        <v>#NUM!</v>
      </c>
    </row>
    <row r="36" spans="8:14" ht="12.75" customHeight="1">
      <c r="I36" s="250" t="s">
        <v>144</v>
      </c>
      <c r="J36" s="307" t="str">
        <f>partije!T248</f>
        <v>bye</v>
      </c>
      <c r="K36" s="308" t="e">
        <f ca="1">INDEX(INDIRECT($J$6&amp;"2"):INDIRECT($J$6&amp;"10"),MATCH(I36,$G$2:$G$10,0))</f>
        <v>#NUM!</v>
      </c>
      <c r="L36" s="250" t="s">
        <v>173</v>
      </c>
      <c r="M36" s="307" t="str">
        <f>partije!T240</f>
        <v>bye</v>
      </c>
      <c r="N36" s="308" t="e">
        <f ca="1">INDEX(INDIRECT($J$6&amp;"2"):INDIRECT($J$6&amp;"10"),MATCH(L36,$G$2:$G$10,0))</f>
        <v>#NUM!</v>
      </c>
    </row>
    <row r="37" spans="8:14" ht="12.75" customHeight="1">
      <c r="I37" s="250" t="s">
        <v>144</v>
      </c>
      <c r="J37" s="307" t="str">
        <f>partije!T249</f>
        <v>bye</v>
      </c>
      <c r="K37" s="308" t="e">
        <f ca="1">INDEX(INDIRECT($J$6&amp;"2"):INDIRECT($J$6&amp;"10"),MATCH(I37,$G$2:$G$10,0))</f>
        <v>#NUM!</v>
      </c>
      <c r="L37" s="250" t="s">
        <v>173</v>
      </c>
      <c r="M37" s="307" t="str">
        <f>partije!T241</f>
        <v>bye</v>
      </c>
      <c r="N37" s="308" t="e">
        <f ca="1">INDEX(INDIRECT($J$6&amp;"2"):INDIRECT($J$6&amp;"10"),MATCH(L37,$G$2:$G$10,0))</f>
        <v>#NUM!</v>
      </c>
    </row>
    <row r="38" spans="8:14" ht="12.75" customHeight="1">
      <c r="I38" s="250" t="s">
        <v>144</v>
      </c>
      <c r="J38" s="307" t="str">
        <f>partije!T250</f>
        <v>bye</v>
      </c>
      <c r="K38" s="308" t="e">
        <f ca="1">INDEX(INDIRECT($J$6&amp;"2"):INDIRECT($J$6&amp;"10"),MATCH(I38,$G$2:$G$10,0))</f>
        <v>#NUM!</v>
      </c>
      <c r="L38" s="250" t="s">
        <v>173</v>
      </c>
      <c r="M38" s="320"/>
      <c r="N38" s="308" t="e">
        <f ca="1">INDEX(INDIRECT($J$6&amp;"2"):INDIRECT($J$6&amp;"10"),MATCH(L38,$G$2:$G$10,0))</f>
        <v>#NUM!</v>
      </c>
    </row>
    <row r="39" spans="8:14" ht="12.75" customHeight="1">
      <c r="I39" s="250" t="s">
        <v>144</v>
      </c>
      <c r="J39" s="307" t="str">
        <f>partije!T251</f>
        <v>bye</v>
      </c>
      <c r="K39" s="308" t="e">
        <f ca="1">INDEX(INDIRECT($J$6&amp;"2"):INDIRECT($J$6&amp;"10"),MATCH(I39,$G$2:$G$10,0))</f>
        <v>#NUM!</v>
      </c>
      <c r="L39" s="250" t="s">
        <v>173</v>
      </c>
      <c r="M39" s="307" t="str">
        <f>partije!T243</f>
        <v>bye</v>
      </c>
      <c r="N39" s="308" t="e">
        <f ca="1">INDEX(INDIRECT($J$6&amp;"2"):INDIRECT($J$6&amp;"10"),MATCH(L39,$G$2:$G$10,0))</f>
        <v>#NUM!</v>
      </c>
    </row>
    <row r="40" spans="8:14" ht="12.75" customHeight="1">
      <c r="I40" s="250" t="s">
        <v>144</v>
      </c>
      <c r="J40" s="307" t="str">
        <f>partije!T252</f>
        <v>bye</v>
      </c>
      <c r="K40" s="308" t="e">
        <f ca="1">INDEX(INDIRECT($J$6&amp;"2"):INDIRECT($J$6&amp;"10"),MATCH(I40,$G$2:$G$10,0))</f>
        <v>#NUM!</v>
      </c>
      <c r="L40" s="250" t="s">
        <v>173</v>
      </c>
      <c r="M40" s="307" t="str">
        <f>partije!T244</f>
        <v>bye</v>
      </c>
      <c r="N40" s="308" t="e">
        <f ca="1">INDEX(INDIRECT($J$6&amp;"2"):INDIRECT($J$6&amp;"10"),MATCH(L40,$G$2:$G$10,0))</f>
        <v>#NUM!</v>
      </c>
    </row>
    <row r="41" spans="8:14" ht="12.75" customHeight="1">
      <c r="I41" s="250" t="s">
        <v>144</v>
      </c>
      <c r="J41" s="307" t="str">
        <f>partije!T253</f>
        <v>bye</v>
      </c>
      <c r="K41" s="308" t="e">
        <f ca="1">INDEX(INDIRECT($J$6&amp;"2"):INDIRECT($J$6&amp;"10"),MATCH(I41,$G$2:$G$10,0))</f>
        <v>#NUM!</v>
      </c>
      <c r="L41" s="250" t="s">
        <v>173</v>
      </c>
      <c r="M41" s="307" t="str">
        <f>partije!T245</f>
        <v>bye</v>
      </c>
      <c r="N41" s="308" t="e">
        <f ca="1">INDEX(INDIRECT($J$6&amp;"2"):INDIRECT($J$6&amp;"10"),MATCH(L41,$G$2:$G$10,0))</f>
        <v>#NUM!</v>
      </c>
    </row>
    <row r="42" spans="8:14" ht="12.75" customHeight="1">
      <c r="I42" s="250" t="s">
        <v>144</v>
      </c>
      <c r="J42" s="307" t="str">
        <f>partije!T254</f>
        <v>bye</v>
      </c>
      <c r="K42" s="308" t="e">
        <f ca="1">INDEX(INDIRECT($J$6&amp;"2"):INDIRECT($J$6&amp;"10"),MATCH(I42,$G$2:$G$10,0))</f>
        <v>#NUM!</v>
      </c>
      <c r="L42" s="250" t="s">
        <v>173</v>
      </c>
      <c r="M42" s="307"/>
      <c r="N42" s="308" t="e">
        <f ca="1">INDEX(INDIRECT($J$6&amp;"2"):INDIRECT($J$6&amp;"10"),MATCH(L42,$G$2:$G$10,0))</f>
        <v>#NUM!</v>
      </c>
    </row>
    <row r="43" spans="8:14" ht="12.75" customHeight="1">
      <c r="I43" s="255"/>
      <c r="J43" s="312"/>
      <c r="K43" s="313"/>
      <c r="L43" s="303"/>
      <c r="M43" s="237"/>
    </row>
    <row r="44" spans="8:14" ht="12.75" customHeight="1">
      <c r="I44" s="249" t="s">
        <v>151</v>
      </c>
      <c r="J44" s="256"/>
      <c r="K44" s="257"/>
      <c r="L44" s="314"/>
      <c r="M44" s="258"/>
    </row>
    <row r="45" spans="8:14" ht="12.75" customHeight="1">
      <c r="I45" s="250" t="s">
        <v>164</v>
      </c>
      <c r="J45" s="260" t="s">
        <v>150</v>
      </c>
      <c r="K45" s="261" t="s">
        <v>165</v>
      </c>
      <c r="L45" s="250" t="s">
        <v>166</v>
      </c>
      <c r="M45" s="260" t="s">
        <v>150</v>
      </c>
      <c r="N45" s="259" t="s">
        <v>165</v>
      </c>
    </row>
    <row r="46" spans="8:14" ht="12.75" customHeight="1">
      <c r="H46" s="315"/>
      <c r="I46" s="268" t="e">
        <f>plasman!#REF!</f>
        <v>#REF!</v>
      </c>
      <c r="J46" s="316"/>
      <c r="K46" s="317" t="str">
        <f ca="1">IF(J46=0,"8",INDIRECT($J$6&amp;"9")*J46)</f>
        <v>8</v>
      </c>
      <c r="L46" s="268" t="e">
        <f>plasman!#REF!</f>
        <v>#REF!</v>
      </c>
      <c r="M46" s="267" t="str">
        <f>IF(ISERROR(L46),"",COUNTIF(partije!$S$2:$S$199,L46))</f>
        <v/>
      </c>
      <c r="N46" s="262" t="str">
        <f ca="1">IF(ISERROR(L46),"",IF(M46=0,"8",INDIRECT($J$6&amp;"9")*M46))</f>
        <v/>
      </c>
    </row>
    <row r="47" spans="8:14" ht="12.75" customHeight="1">
      <c r="I47" s="268" t="e">
        <f>plasman!#REF!</f>
        <v>#REF!</v>
      </c>
      <c r="J47" s="316" t="str">
        <f>IF(ISERROR(L47),"",COUNTIF(partije!$S$2:$S$199,I47))</f>
        <v/>
      </c>
      <c r="K47" s="317" t="e">
        <f t="shared" ref="K47:K63" ca="1" si="0">IF(J47=0,"8",INDIRECT($J$6&amp;"9")*J47)</f>
        <v>#NUM!</v>
      </c>
      <c r="L47" s="268" t="e">
        <f>plasman!#REF!</f>
        <v>#REF!</v>
      </c>
      <c r="M47" s="267" t="str">
        <f>IF(ISERROR(L47),"",COUNTIF(partije!$S$2:$S$199,L47))</f>
        <v/>
      </c>
      <c r="N47" s="262" t="str">
        <f t="shared" ref="N47:N60" ca="1" si="1">IF(ISERROR(L47),"",IF(M47=0,"8",INDIRECT($J$6&amp;"9")*M47))</f>
        <v/>
      </c>
    </row>
    <row r="48" spans="8:14" ht="12.75" customHeight="1">
      <c r="I48" s="268" t="e">
        <f>plasman!#REF!</f>
        <v>#REF!</v>
      </c>
      <c r="J48" s="316" t="str">
        <f>IF(ISERROR(L48),"",COUNTIF(partije!$S$2:$S$199,I48))</f>
        <v/>
      </c>
      <c r="K48" s="317" t="e">
        <f t="shared" ca="1" si="0"/>
        <v>#NUM!</v>
      </c>
      <c r="L48" s="268" t="e">
        <f>plasman!#REF!</f>
        <v>#REF!</v>
      </c>
      <c r="M48" s="267" t="str">
        <f>IF(ISERROR(L48),"",COUNTIF(partije!$S$2:$S$199,L48))</f>
        <v/>
      </c>
      <c r="N48" s="262" t="str">
        <f t="shared" ca="1" si="1"/>
        <v/>
      </c>
    </row>
    <row r="49" spans="9:14" ht="12.75" customHeight="1">
      <c r="I49" s="268" t="e">
        <f>plasman!#REF!</f>
        <v>#REF!</v>
      </c>
      <c r="J49" s="316">
        <f>IF(ISERROR(L49),"",COUNTIF(partije!$S$2:$S$199,I49))</f>
        <v>0</v>
      </c>
      <c r="K49" s="317" t="str">
        <f t="shared" ca="1" si="0"/>
        <v>8</v>
      </c>
      <c r="L49" s="268"/>
      <c r="M49" s="267"/>
      <c r="N49" s="262"/>
    </row>
    <row r="50" spans="9:14" ht="12.75" customHeight="1">
      <c r="I50" s="268" t="e">
        <f>plasman!#REF!</f>
        <v>#REF!</v>
      </c>
      <c r="J50" s="316" t="str">
        <f>IF(ISERROR(L50),"",COUNTIF(partije!$S$2:$S$199,I50))</f>
        <v/>
      </c>
      <c r="K50" s="317" t="e">
        <f t="shared" ca="1" si="0"/>
        <v>#NUM!</v>
      </c>
      <c r="L50" s="268" t="e">
        <f>plasman!#REF!</f>
        <v>#REF!</v>
      </c>
      <c r="M50" s="267" t="str">
        <f>IF(ISERROR(L50),"",COUNTIF(partije!$S$2:$S$199,L50))</f>
        <v/>
      </c>
      <c r="N50" s="262" t="str">
        <f t="shared" ca="1" si="1"/>
        <v/>
      </c>
    </row>
    <row r="51" spans="9:14" ht="12.75" customHeight="1">
      <c r="I51" s="268" t="e">
        <f>plasman!#REF!</f>
        <v>#REF!</v>
      </c>
      <c r="J51" s="316" t="str">
        <f>IF(ISERROR(L51),"",COUNTIF(partije!$S$2:$S$199,I51))</f>
        <v/>
      </c>
      <c r="K51" s="317" t="e">
        <f t="shared" ca="1" si="0"/>
        <v>#NUM!</v>
      </c>
      <c r="L51" s="268" t="e">
        <f>plasman!#REF!</f>
        <v>#REF!</v>
      </c>
      <c r="M51" s="267" t="str">
        <f>IF(ISERROR(L51),"",COUNTIF(partije!$S$2:$S$199,L51))</f>
        <v/>
      </c>
      <c r="N51" s="262" t="str">
        <f t="shared" ca="1" si="1"/>
        <v/>
      </c>
    </row>
    <row r="52" spans="9:14" ht="12.75" customHeight="1">
      <c r="I52" s="268" t="e">
        <f>plasman!#REF!</f>
        <v>#REF!</v>
      </c>
      <c r="J52" s="316" t="str">
        <f>IF(ISERROR(L52),"",COUNTIF(partije!$S$2:$S$199,I52))</f>
        <v/>
      </c>
      <c r="K52" s="317" t="e">
        <f t="shared" ca="1" si="0"/>
        <v>#NUM!</v>
      </c>
      <c r="L52" s="268" t="e">
        <f>plasman!#REF!</f>
        <v>#REF!</v>
      </c>
      <c r="M52" s="267" t="str">
        <f>IF(ISERROR(L52),"",COUNTIF(partije!$S$2:$S$199,L52))</f>
        <v/>
      </c>
      <c r="N52" s="262" t="str">
        <f t="shared" ca="1" si="1"/>
        <v/>
      </c>
    </row>
    <row r="53" spans="9:14" ht="12.75" customHeight="1">
      <c r="I53" s="268" t="e">
        <f>plasman!#REF!</f>
        <v>#REF!</v>
      </c>
      <c r="J53" s="316" t="str">
        <f>IF(ISERROR(L53),"",COUNTIF(partije!$S$2:$S$199,I53))</f>
        <v/>
      </c>
      <c r="K53" s="317" t="e">
        <f t="shared" ca="1" si="0"/>
        <v>#NUM!</v>
      </c>
      <c r="L53" s="268" t="e">
        <f>plasman!#REF!</f>
        <v>#REF!</v>
      </c>
      <c r="M53" s="267" t="str">
        <f>IF(ISERROR(L53),"",COUNTIF(partije!$S$2:$S$199,L53))</f>
        <v/>
      </c>
      <c r="N53" s="262" t="str">
        <f t="shared" ca="1" si="1"/>
        <v/>
      </c>
    </row>
    <row r="54" spans="9:14" ht="12.75" customHeight="1">
      <c r="I54" s="268" t="e">
        <f>plasman!#REF!</f>
        <v>#REF!</v>
      </c>
      <c r="J54" s="316" t="str">
        <f>IF(ISERROR(L54),"",COUNTIF(partije!$S$2:$S$199,I54))</f>
        <v/>
      </c>
      <c r="K54" s="317" t="e">
        <f t="shared" ca="1" si="0"/>
        <v>#NUM!</v>
      </c>
      <c r="L54" s="268" t="e">
        <f>plasman!#REF!</f>
        <v>#REF!</v>
      </c>
      <c r="M54" s="267" t="str">
        <f>IF(ISERROR(L54),"",COUNTIF(partije!$S$2:$S$199,L54))</f>
        <v/>
      </c>
      <c r="N54" s="262" t="str">
        <f t="shared" ca="1" si="1"/>
        <v/>
      </c>
    </row>
    <row r="55" spans="9:14" ht="12.75" customHeight="1">
      <c r="I55" s="268" t="e">
        <f>plasman!#REF!</f>
        <v>#REF!</v>
      </c>
      <c r="J55" s="316" t="str">
        <f>IF(ISERROR(L55),"",COUNTIF(partije!$S$2:$S$199,I55))</f>
        <v/>
      </c>
      <c r="K55" s="317" t="e">
        <f t="shared" ca="1" si="0"/>
        <v>#NUM!</v>
      </c>
      <c r="L55" s="268" t="e">
        <f>plasman!#REF!</f>
        <v>#REF!</v>
      </c>
      <c r="M55" s="267" t="str">
        <f>IF(ISERROR(L55),"",COUNTIF(partije!$S$2:$S$199,L55))</f>
        <v/>
      </c>
      <c r="N55" s="262" t="str">
        <f t="shared" ca="1" si="1"/>
        <v/>
      </c>
    </row>
    <row r="56" spans="9:14" ht="12.75" customHeight="1">
      <c r="I56" s="268" t="e">
        <f>plasman!#REF!</f>
        <v>#REF!</v>
      </c>
      <c r="J56" s="316" t="str">
        <f>IF(ISERROR(L56),"",COUNTIF(partije!$S$2:$S$199,I56))</f>
        <v/>
      </c>
      <c r="K56" s="317" t="e">
        <f t="shared" ca="1" si="0"/>
        <v>#NUM!</v>
      </c>
      <c r="L56" s="268" t="e">
        <f>plasman!#REF!</f>
        <v>#REF!</v>
      </c>
      <c r="M56" s="267" t="str">
        <f>IF(ISERROR(L56),"",COUNTIF(partije!$S$2:$S$199,L56))</f>
        <v/>
      </c>
      <c r="N56" s="262" t="str">
        <f t="shared" ca="1" si="1"/>
        <v/>
      </c>
    </row>
    <row r="57" spans="9:14" ht="12.75" customHeight="1">
      <c r="I57" s="268" t="e">
        <f>plasman!#REF!</f>
        <v>#REF!</v>
      </c>
      <c r="J57" s="316" t="str">
        <f>IF(ISERROR(L57),"",COUNTIF(partije!$S$2:$S$199,I57))</f>
        <v/>
      </c>
      <c r="K57" s="317" t="e">
        <f t="shared" ca="1" si="0"/>
        <v>#NUM!</v>
      </c>
      <c r="L57" s="268" t="e">
        <f>plasman!#REF!</f>
        <v>#REF!</v>
      </c>
      <c r="M57" s="267" t="str">
        <f>IF(ISERROR(L57),"",COUNTIF(partije!$S$2:$S$199,L57))</f>
        <v/>
      </c>
      <c r="N57" s="262" t="str">
        <f t="shared" ca="1" si="1"/>
        <v/>
      </c>
    </row>
    <row r="58" spans="9:14" ht="12.75" customHeight="1">
      <c r="I58" s="268" t="e">
        <f>plasman!#REF!</f>
        <v>#REF!</v>
      </c>
      <c r="J58" s="316">
        <f>IF(ISERROR(L58),"",COUNTIF(partije!$S$2:$S$199,I58))</f>
        <v>0</v>
      </c>
      <c r="K58" s="317" t="str">
        <f t="shared" ca="1" si="0"/>
        <v>8</v>
      </c>
      <c r="L58" s="268"/>
      <c r="M58" s="267"/>
      <c r="N58" s="262"/>
    </row>
    <row r="59" spans="9:14" ht="12.75" customHeight="1">
      <c r="I59" s="268" t="e">
        <f>plasman!#REF!</f>
        <v>#REF!</v>
      </c>
      <c r="J59" s="316" t="str">
        <f>IF(ISERROR(L59),"",COUNTIF(partije!$S$2:$S$199,I59))</f>
        <v/>
      </c>
      <c r="K59" s="317" t="e">
        <f t="shared" ca="1" si="0"/>
        <v>#NUM!</v>
      </c>
      <c r="L59" s="268" t="e">
        <f>plasman!#REF!</f>
        <v>#REF!</v>
      </c>
      <c r="M59" s="267" t="str">
        <f>IF(ISERROR(L59),"",COUNTIF(partije!$S$2:$S$199,L59))</f>
        <v/>
      </c>
      <c r="N59" s="262" t="str">
        <f t="shared" ca="1" si="1"/>
        <v/>
      </c>
    </row>
    <row r="60" spans="9:14" ht="12.75" customHeight="1">
      <c r="I60" s="268" t="e">
        <f>plasman!#REF!</f>
        <v>#REF!</v>
      </c>
      <c r="J60" s="316" t="str">
        <f>IF(ISERROR(L60),"",COUNTIF(partije!$S$2:$S$199,I60))</f>
        <v/>
      </c>
      <c r="K60" s="317" t="e">
        <f t="shared" ca="1" si="0"/>
        <v>#NUM!</v>
      </c>
      <c r="L60" s="268" t="e">
        <f>plasman!#REF!</f>
        <v>#REF!</v>
      </c>
      <c r="M60" s="267" t="str">
        <f>IF(ISERROR(L60),"",COUNTIF(partije!$S$2:$S$199,L60))</f>
        <v/>
      </c>
      <c r="N60" s="262" t="str">
        <f t="shared" ca="1" si="1"/>
        <v/>
      </c>
    </row>
    <row r="61" spans="9:14" ht="12.75" customHeight="1">
      <c r="I61" s="268" t="e">
        <f>plasman!#REF!</f>
        <v>#REF!</v>
      </c>
      <c r="J61" s="316" t="str">
        <f>IF(ISERROR(L61),"",COUNTIF(partije!$S$2:$S$199,I61))</f>
        <v/>
      </c>
      <c r="K61" s="317" t="e">
        <f t="shared" ca="1" si="0"/>
        <v>#NUM!</v>
      </c>
      <c r="L61" s="268" t="e">
        <f>plasman!#REF!</f>
        <v>#REF!</v>
      </c>
      <c r="M61" s="267" t="str">
        <f>IF(ISERROR(L61),"",COUNTIF(partije!$S$2:$S$199,L61))</f>
        <v/>
      </c>
      <c r="N61" s="262" t="str">
        <f ca="1">IF(ISERROR(L61),"",IF(M61=0,"8",INDIRECT($J$6&amp;"9")*M61))</f>
        <v/>
      </c>
    </row>
    <row r="62" spans="9:14" ht="12.75" customHeight="1">
      <c r="I62" s="268"/>
      <c r="J62" s="316"/>
      <c r="K62" s="317"/>
      <c r="L62" s="268" t="e">
        <f>plasman!#REF!</f>
        <v>#REF!</v>
      </c>
      <c r="M62" s="267" t="str">
        <f>IF(ISERROR(L62),"",COUNTIF(partije!$S$2:$S$199,L62))</f>
        <v/>
      </c>
      <c r="N62" s="262" t="str">
        <f t="shared" ref="N62:N75" ca="1" si="2">IF(ISERROR(L62),"",INDIRECT($J$6&amp;"9"))</f>
        <v/>
      </c>
    </row>
    <row r="63" spans="9:14" ht="12.75" customHeight="1">
      <c r="I63" s="268" t="e">
        <f>plasman!#REF!</f>
        <v>#REF!</v>
      </c>
      <c r="J63" s="316" t="str">
        <f>IF(ISERROR(L63),"",COUNTIF(partije!$S$2:$S$500,I63))</f>
        <v/>
      </c>
      <c r="K63" s="317" t="e">
        <f t="shared" ca="1" si="0"/>
        <v>#NUM!</v>
      </c>
      <c r="L63" s="268" t="e">
        <f>plasman!#REF!</f>
        <v>#REF!</v>
      </c>
      <c r="M63" s="267">
        <v>1</v>
      </c>
      <c r="N63" s="321" t="str">
        <f t="shared" ca="1" si="2"/>
        <v/>
      </c>
    </row>
    <row r="64" spans="9:14" ht="12.75" customHeight="1">
      <c r="I64" s="268" t="e">
        <f>plasman!#REF!</f>
        <v>#REF!</v>
      </c>
      <c r="J64" s="316" t="str">
        <f>IF(ISERROR(L64),"",COUNTIF(partije!$S$2:$S$199,I64))</f>
        <v/>
      </c>
      <c r="K64" s="317" t="e">
        <f t="shared" ref="K64:K75" ca="1" si="3">INDIRECT($J$6&amp;"8")*J64</f>
        <v>#NUM!</v>
      </c>
      <c r="L64" s="268" t="e">
        <f>plasman!#REF!</f>
        <v>#REF!</v>
      </c>
      <c r="M64" s="267" t="str">
        <f>IF(ISERROR(L64),"",COUNTIF(partije!$S$2:$S$199,L64))</f>
        <v/>
      </c>
      <c r="N64" s="262" t="str">
        <f t="shared" ca="1" si="2"/>
        <v/>
      </c>
    </row>
    <row r="65" spans="9:14" ht="12.75" customHeight="1">
      <c r="I65" s="268" t="e">
        <f>plasman!#REF!</f>
        <v>#REF!</v>
      </c>
      <c r="J65" s="316" t="str">
        <f>IF(ISERROR(L65),"",COUNTIF(partije!$S$2:$S$199,I65))</f>
        <v/>
      </c>
      <c r="K65" s="317" t="e">
        <f t="shared" ca="1" si="3"/>
        <v>#NUM!</v>
      </c>
      <c r="L65" s="268" t="e">
        <f>plasman!#REF!</f>
        <v>#REF!</v>
      </c>
      <c r="M65" s="267" t="str">
        <f>IF(ISERROR(L65),"",COUNTIF(partije!$S$2:$S$199,L65))</f>
        <v/>
      </c>
      <c r="N65" s="262" t="str">
        <f t="shared" ca="1" si="2"/>
        <v/>
      </c>
    </row>
    <row r="66" spans="9:14" ht="12.75" customHeight="1">
      <c r="I66" s="268" t="e">
        <f>plasman!#REF!</f>
        <v>#REF!</v>
      </c>
      <c r="J66" s="316" t="str">
        <f>IF(ISERROR(L66),"",COUNTIF(partije!$S$2:$S$199,I66))</f>
        <v/>
      </c>
      <c r="K66" s="317" t="e">
        <f t="shared" ca="1" si="3"/>
        <v>#NUM!</v>
      </c>
      <c r="L66" s="268" t="e">
        <f>plasman!#REF!</f>
        <v>#REF!</v>
      </c>
      <c r="M66" s="267" t="str">
        <f>IF(ISERROR(L66),"",COUNTIF(partije!$S$2:$S$199,L66))</f>
        <v/>
      </c>
      <c r="N66" s="262" t="str">
        <f t="shared" ca="1" si="2"/>
        <v/>
      </c>
    </row>
    <row r="67" spans="9:14" ht="12.75" customHeight="1">
      <c r="I67" s="268" t="e">
        <f>plasman!#REF!</f>
        <v>#REF!</v>
      </c>
      <c r="J67" s="316" t="str">
        <f>IF(ISERROR(L67),"",COUNTIF(partije!$S$2:$S$199,I67))</f>
        <v/>
      </c>
      <c r="K67" s="317" t="e">
        <f t="shared" ca="1" si="3"/>
        <v>#NUM!</v>
      </c>
      <c r="L67" s="268" t="e">
        <f>plasman!#REF!</f>
        <v>#REF!</v>
      </c>
      <c r="M67" s="267" t="str">
        <f>IF(ISERROR(L67),"",COUNTIF(partije!$S$2:$S$199,L67))</f>
        <v/>
      </c>
      <c r="N67" s="262" t="str">
        <f t="shared" ca="1" si="2"/>
        <v/>
      </c>
    </row>
    <row r="68" spans="9:14" ht="12.75" customHeight="1">
      <c r="I68" s="268" t="e">
        <f>plasman!#REF!</f>
        <v>#REF!</v>
      </c>
      <c r="J68" s="316" t="str">
        <f>IF(ISERROR(L68),"",COUNTIF(partije!$S$2:$S$199,I68))</f>
        <v/>
      </c>
      <c r="K68" s="317" t="e">
        <f t="shared" ca="1" si="3"/>
        <v>#NUM!</v>
      </c>
      <c r="L68" s="268" t="e">
        <f>plasman!#REF!</f>
        <v>#REF!</v>
      </c>
      <c r="M68" s="267" t="str">
        <f>IF(ISERROR(L68),"",COUNTIF(partije!$S$2:$S$199,L68))</f>
        <v/>
      </c>
      <c r="N68" s="262" t="str">
        <f t="shared" ca="1" si="2"/>
        <v/>
      </c>
    </row>
    <row r="69" spans="9:14" ht="12.75" customHeight="1">
      <c r="I69" s="268" t="e">
        <f>plasman!#REF!</f>
        <v>#REF!</v>
      </c>
      <c r="J69" s="316" t="str">
        <f>IF(ISERROR(L69),"",COUNTIF(partije!$S$2:$S$199,I69))</f>
        <v/>
      </c>
      <c r="K69" s="317" t="e">
        <f t="shared" ca="1" si="3"/>
        <v>#NUM!</v>
      </c>
      <c r="L69" s="268" t="e">
        <f>plasman!#REF!</f>
        <v>#REF!</v>
      </c>
      <c r="M69" s="267" t="str">
        <f>IF(ISERROR(L69),"",COUNTIF(partije!$S$2:$S$199,L69))</f>
        <v/>
      </c>
      <c r="N69" s="262" t="str">
        <f t="shared" ca="1" si="2"/>
        <v/>
      </c>
    </row>
    <row r="70" spans="9:14" ht="12.75" customHeight="1">
      <c r="I70" s="268" t="e">
        <f>plasman!#REF!</f>
        <v>#REF!</v>
      </c>
      <c r="J70" s="316" t="str">
        <f>IF(ISERROR(L70),"",COUNTIF(partije!$S$2:$S$199,I70))</f>
        <v/>
      </c>
      <c r="K70" s="317" t="e">
        <f t="shared" ca="1" si="3"/>
        <v>#NUM!</v>
      </c>
      <c r="L70" s="268" t="e">
        <f>plasman!#REF!</f>
        <v>#REF!</v>
      </c>
      <c r="M70" s="267" t="str">
        <f>IF(ISERROR(L70),"",COUNTIF(partije!$S$2:$S$199,L70))</f>
        <v/>
      </c>
      <c r="N70" s="262" t="str">
        <f t="shared" ca="1" si="2"/>
        <v/>
      </c>
    </row>
    <row r="71" spans="9:14" ht="12.75" customHeight="1">
      <c r="I71" s="268" t="e">
        <f>plasman!#REF!</f>
        <v>#REF!</v>
      </c>
      <c r="J71" s="316" t="str">
        <f>IF(ISERROR(L71),"",COUNTIF(partije!$S$2:$S$199,I71))</f>
        <v/>
      </c>
      <c r="K71" s="317" t="e">
        <f t="shared" ca="1" si="3"/>
        <v>#NUM!</v>
      </c>
      <c r="L71" s="268" t="e">
        <f>plasman!#REF!</f>
        <v>#REF!</v>
      </c>
      <c r="M71" s="267" t="str">
        <f>IF(ISERROR(L71),"",COUNTIF(partije!$S$2:$S$199,L71))</f>
        <v/>
      </c>
      <c r="N71" s="262" t="str">
        <f t="shared" ca="1" si="2"/>
        <v/>
      </c>
    </row>
    <row r="72" spans="9:14" ht="12.75" customHeight="1">
      <c r="I72" s="268" t="e">
        <f>plasman!#REF!</f>
        <v>#REF!</v>
      </c>
      <c r="J72" s="316" t="str">
        <f>IF(ISERROR(L72),"",COUNTIF(partije!$S$2:$S$199,I72))</f>
        <v/>
      </c>
      <c r="K72" s="317" t="e">
        <f t="shared" ca="1" si="3"/>
        <v>#NUM!</v>
      </c>
      <c r="L72" s="268" t="e">
        <f>plasman!#REF!</f>
        <v>#REF!</v>
      </c>
      <c r="M72" s="267" t="str">
        <f>IF(ISERROR(L72),"",COUNTIF(partije!$S$2:$S$199,L72))</f>
        <v/>
      </c>
      <c r="N72" s="262" t="str">
        <f t="shared" ca="1" si="2"/>
        <v/>
      </c>
    </row>
    <row r="73" spans="9:14" ht="12.75" customHeight="1">
      <c r="I73" s="268" t="e">
        <f>plasman!#REF!</f>
        <v>#REF!</v>
      </c>
      <c r="J73" s="316" t="str">
        <f>IF(ISERROR(L73),"",COUNTIF(partije!$S$2:$S$199,I73))</f>
        <v/>
      </c>
      <c r="K73" s="317" t="e">
        <f t="shared" ca="1" si="3"/>
        <v>#NUM!</v>
      </c>
      <c r="L73" s="268" t="e">
        <f>plasman!#REF!</f>
        <v>#REF!</v>
      </c>
      <c r="M73" s="267" t="str">
        <f>IF(ISERROR(L73),"",COUNTIF(partije!$S$2:$S$199,L73))</f>
        <v/>
      </c>
      <c r="N73" s="262" t="str">
        <f t="shared" ca="1" si="2"/>
        <v/>
      </c>
    </row>
    <row r="74" spans="9:14" ht="12.75" customHeight="1">
      <c r="I74" s="268" t="e">
        <f>plasman!#REF!</f>
        <v>#REF!</v>
      </c>
      <c r="J74" s="316" t="str">
        <f>IF(ISERROR(L74),"",COUNTIF(partije!$S$2:$S$199,I74))</f>
        <v/>
      </c>
      <c r="K74" s="317" t="e">
        <f t="shared" ca="1" si="3"/>
        <v>#NUM!</v>
      </c>
      <c r="L74" s="268" t="e">
        <f>plasman!#REF!</f>
        <v>#REF!</v>
      </c>
      <c r="M74" s="267" t="str">
        <f>IF(ISERROR(L74),"",COUNTIF(partije!$S$2:$S$199,L74))</f>
        <v/>
      </c>
      <c r="N74" s="262" t="str">
        <f t="shared" ca="1" si="2"/>
        <v/>
      </c>
    </row>
    <row r="75" spans="9:14" ht="12.75" customHeight="1">
      <c r="I75" s="268" t="e">
        <f>plasman!#REF!</f>
        <v>#REF!</v>
      </c>
      <c r="J75" s="316" t="str">
        <f>IF(ISERROR(L75),"",COUNTIF(partije!$S$2:$S$199,I75))</f>
        <v/>
      </c>
      <c r="K75" s="317" t="e">
        <f t="shared" ca="1" si="3"/>
        <v>#NUM!</v>
      </c>
      <c r="L75" s="268" t="e">
        <f>plasman!#REF!</f>
        <v>#REF!</v>
      </c>
      <c r="M75" s="267" t="str">
        <f>IF(ISERROR(L75),"",COUNTIF(partije!$S$2:$S$199,L75))</f>
        <v/>
      </c>
      <c r="N75" s="262" t="str">
        <f t="shared" ca="1" si="2"/>
        <v/>
      </c>
    </row>
    <row r="76" spans="9:14" ht="15.75" customHeight="1">
      <c r="I76" s="263"/>
      <c r="J76" s="264"/>
      <c r="K76" s="265"/>
      <c r="L76" s="264"/>
      <c r="M76" s="266"/>
      <c r="N76" s="266"/>
    </row>
    <row r="77" spans="9:14" ht="15.75" customHeight="1">
      <c r="I77" s="263"/>
      <c r="J77" s="264"/>
      <c r="K77" s="265"/>
      <c r="L77" s="264"/>
      <c r="M77" s="266"/>
      <c r="N77" s="266"/>
    </row>
    <row r="78" spans="9:14" ht="15.75" customHeight="1">
      <c r="I78" s="263"/>
      <c r="J78" s="264"/>
      <c r="K78" s="265"/>
      <c r="L78" s="264"/>
      <c r="M78" s="266"/>
      <c r="N78" s="266"/>
    </row>
    <row r="79" spans="9:14" ht="15.75" customHeight="1">
      <c r="I79" s="263"/>
      <c r="J79" s="264"/>
      <c r="K79" s="265"/>
      <c r="L79" s="264"/>
      <c r="M79" s="266"/>
      <c r="N79" s="266"/>
    </row>
    <row r="80" spans="9:14" ht="15.75" customHeight="1">
      <c r="I80" s="263"/>
      <c r="J80" s="264"/>
      <c r="K80" s="265"/>
      <c r="L80" s="264"/>
      <c r="M80" s="266"/>
      <c r="N80" s="266"/>
    </row>
    <row r="81" spans="9:14" ht="15.75" customHeight="1">
      <c r="I81" s="263"/>
      <c r="J81" s="264"/>
      <c r="K81" s="265"/>
      <c r="L81" s="264"/>
      <c r="M81" s="266"/>
      <c r="N81" s="266"/>
    </row>
    <row r="82" spans="9:14" ht="15.75" customHeight="1">
      <c r="I82" s="263"/>
      <c r="J82" s="264"/>
      <c r="K82" s="265"/>
      <c r="L82" s="264"/>
      <c r="M82" s="266"/>
      <c r="N82" s="266"/>
    </row>
    <row r="83" spans="9:14" ht="15.75" customHeight="1">
      <c r="I83" s="263"/>
      <c r="J83" s="264"/>
      <c r="K83" s="265"/>
      <c r="L83" s="264"/>
      <c r="M83" s="266"/>
      <c r="N83" s="266"/>
    </row>
    <row r="84" spans="9:14" ht="15.75" customHeight="1">
      <c r="I84" s="263"/>
      <c r="J84" s="264"/>
      <c r="K84" s="265"/>
      <c r="L84" s="264"/>
      <c r="M84" s="266"/>
      <c r="N84" s="266"/>
    </row>
    <row r="85" spans="9:14" ht="15.75" customHeight="1">
      <c r="I85" s="263"/>
      <c r="J85" s="264"/>
      <c r="K85" s="265"/>
      <c r="L85" s="264"/>
      <c r="M85" s="266"/>
      <c r="N85" s="266"/>
    </row>
    <row r="86" spans="9:14" ht="15.75" customHeight="1">
      <c r="I86" s="263"/>
      <c r="J86" s="264"/>
      <c r="K86" s="265"/>
      <c r="L86" s="264"/>
      <c r="M86" s="266"/>
      <c r="N86" s="266"/>
    </row>
    <row r="87" spans="9:14" ht="15.75" customHeight="1">
      <c r="I87" s="263"/>
      <c r="J87" s="264"/>
      <c r="K87" s="265"/>
      <c r="L87" s="264"/>
      <c r="M87" s="266"/>
      <c r="N87" s="266"/>
    </row>
    <row r="88" spans="9:14" ht="15.75" customHeight="1">
      <c r="I88" s="263"/>
      <c r="J88" s="264"/>
      <c r="K88" s="265"/>
      <c r="L88" s="264"/>
      <c r="M88" s="266"/>
      <c r="N88" s="266"/>
    </row>
    <row r="89" spans="9:14" ht="15.75" customHeight="1">
      <c r="I89" s="263"/>
      <c r="J89" s="264"/>
      <c r="K89" s="265"/>
      <c r="L89" s="264"/>
      <c r="M89" s="266"/>
      <c r="N89" s="266"/>
    </row>
    <row r="90" spans="9:14" ht="15.75" customHeight="1">
      <c r="I90" s="263"/>
      <c r="J90" s="264"/>
      <c r="K90" s="265"/>
      <c r="L90" s="264"/>
      <c r="M90" s="266"/>
      <c r="N90" s="266"/>
    </row>
    <row r="91" spans="9:14" ht="15.75" customHeight="1">
      <c r="I91" s="263"/>
      <c r="J91" s="264"/>
      <c r="K91" s="265"/>
      <c r="L91" s="264"/>
      <c r="M91" s="266"/>
      <c r="N91" s="266"/>
    </row>
    <row r="92" spans="9:14" ht="15.75" customHeight="1">
      <c r="I92" s="263"/>
      <c r="J92" s="264"/>
      <c r="K92" s="265"/>
      <c r="L92" s="264"/>
      <c r="M92" s="266"/>
      <c r="N92" s="266"/>
    </row>
    <row r="93" spans="9:14" ht="15.75" customHeight="1">
      <c r="I93" s="263"/>
      <c r="J93" s="264"/>
      <c r="K93" s="265"/>
      <c r="L93" s="264"/>
      <c r="M93" s="266"/>
      <c r="N93" s="266"/>
    </row>
    <row r="94" spans="9:14" ht="15.75" customHeight="1">
      <c r="I94" s="263"/>
      <c r="J94" s="264"/>
      <c r="K94" s="265"/>
      <c r="L94" s="264"/>
      <c r="M94" s="266"/>
      <c r="N94" s="266"/>
    </row>
    <row r="95" spans="9:14" ht="15.75" customHeight="1">
      <c r="I95" s="263"/>
      <c r="J95" s="264"/>
      <c r="K95" s="265"/>
      <c r="L95" s="264"/>
      <c r="M95" s="266"/>
      <c r="N95" s="266"/>
    </row>
    <row r="96" spans="9:14" ht="15.75" customHeight="1">
      <c r="I96" s="263"/>
      <c r="J96" s="264"/>
      <c r="K96" s="265"/>
      <c r="L96" s="264"/>
      <c r="M96" s="266"/>
      <c r="N96" s="266"/>
    </row>
    <row r="97" spans="9:14" ht="15.75" customHeight="1">
      <c r="I97" s="263"/>
      <c r="J97" s="264"/>
      <c r="K97" s="265"/>
      <c r="L97" s="264"/>
      <c r="M97" s="266"/>
      <c r="N97" s="266"/>
    </row>
    <row r="98" spans="9:14" ht="15.75" customHeight="1">
      <c r="I98" s="263"/>
      <c r="J98" s="264"/>
      <c r="K98" s="265"/>
      <c r="L98" s="264"/>
      <c r="M98" s="266"/>
      <c r="N98" s="266"/>
    </row>
    <row r="99" spans="9:14" ht="15.75" customHeight="1">
      <c r="I99" s="263"/>
      <c r="J99" s="264"/>
      <c r="K99" s="265"/>
      <c r="L99" s="264"/>
      <c r="M99" s="266"/>
      <c r="N99" s="266"/>
    </row>
    <row r="100" spans="9:14" ht="15.75" customHeight="1">
      <c r="I100" s="263"/>
      <c r="J100" s="264"/>
      <c r="K100" s="265"/>
      <c r="L100" s="264"/>
      <c r="M100" s="266"/>
      <c r="N100" s="266"/>
    </row>
    <row r="101" spans="9:14" ht="15.75" customHeight="1">
      <c r="I101" s="263"/>
      <c r="J101" s="264"/>
      <c r="K101" s="265"/>
      <c r="L101" s="264"/>
      <c r="M101" s="266"/>
      <c r="N101" s="266"/>
    </row>
    <row r="102" spans="9:14" ht="15.75" customHeight="1">
      <c r="I102" s="263"/>
      <c r="J102" s="264"/>
      <c r="K102" s="265"/>
      <c r="L102" s="264"/>
      <c r="M102" s="266"/>
      <c r="N102" s="266"/>
    </row>
    <row r="103" spans="9:14" ht="15.75" customHeight="1">
      <c r="I103" s="263"/>
      <c r="J103" s="264"/>
      <c r="K103" s="265"/>
      <c r="L103" s="264"/>
      <c r="M103" s="266"/>
      <c r="N103" s="266"/>
    </row>
    <row r="104" spans="9:14" ht="15.75" customHeight="1">
      <c r="I104" s="263"/>
      <c r="J104" s="264"/>
      <c r="K104" s="265"/>
      <c r="L104" s="264"/>
      <c r="M104" s="266"/>
      <c r="N104" s="266"/>
    </row>
    <row r="105" spans="9:14" ht="15.75" customHeight="1">
      <c r="I105" s="263"/>
      <c r="J105" s="264"/>
      <c r="K105" s="265"/>
      <c r="L105" s="264"/>
      <c r="M105" s="266"/>
      <c r="N105" s="266"/>
    </row>
    <row r="106" spans="9:14" ht="15.75" customHeight="1">
      <c r="I106" s="263"/>
      <c r="J106" s="264"/>
      <c r="K106" s="265"/>
      <c r="L106" s="264"/>
      <c r="M106" s="266"/>
      <c r="N106" s="266"/>
    </row>
    <row r="107" spans="9:14" ht="15.75" customHeight="1">
      <c r="I107" s="263"/>
      <c r="J107" s="264"/>
      <c r="K107" s="265"/>
      <c r="L107" s="264"/>
      <c r="M107" s="266"/>
      <c r="N107" s="266"/>
    </row>
    <row r="108" spans="9:14" ht="15.75" customHeight="1">
      <c r="I108" s="263"/>
      <c r="J108" s="264"/>
      <c r="K108" s="265"/>
      <c r="L108" s="264"/>
      <c r="M108" s="266"/>
      <c r="N108" s="266"/>
    </row>
    <row r="109" spans="9:14" ht="15.75" customHeight="1">
      <c r="I109" s="263"/>
      <c r="J109" s="264"/>
      <c r="K109" s="265"/>
      <c r="L109" s="264"/>
      <c r="M109" s="266"/>
      <c r="N109" s="266"/>
    </row>
    <row r="110" spans="9:14" ht="15.75" customHeight="1">
      <c r="I110" s="263"/>
      <c r="J110" s="264"/>
      <c r="K110" s="265"/>
      <c r="L110" s="264"/>
      <c r="M110" s="266"/>
      <c r="N110" s="266"/>
    </row>
    <row r="111" spans="9:14" ht="15.75" customHeight="1">
      <c r="I111" s="263"/>
      <c r="J111" s="264"/>
      <c r="K111" s="265"/>
      <c r="L111" s="264"/>
      <c r="M111" s="266"/>
      <c r="N111" s="266"/>
    </row>
    <row r="112" spans="9:14" ht="15.75" customHeight="1">
      <c r="I112" s="263"/>
      <c r="J112" s="264"/>
      <c r="K112" s="265"/>
      <c r="L112" s="264"/>
      <c r="M112" s="266"/>
      <c r="N112" s="266"/>
    </row>
    <row r="113" spans="9:14" ht="15.75" customHeight="1">
      <c r="I113" s="263"/>
      <c r="J113" s="264"/>
      <c r="K113" s="265"/>
      <c r="L113" s="264"/>
      <c r="M113" s="266"/>
      <c r="N113" s="266"/>
    </row>
    <row r="114" spans="9:14" ht="15.75" customHeight="1">
      <c r="I114" s="263"/>
      <c r="J114" s="264"/>
      <c r="K114" s="265"/>
      <c r="L114" s="264"/>
      <c r="M114" s="266"/>
      <c r="N114" s="266"/>
    </row>
    <row r="115" spans="9:14" ht="15.75" customHeight="1">
      <c r="I115" s="263"/>
      <c r="J115" s="264"/>
      <c r="K115" s="265"/>
      <c r="L115" s="264"/>
      <c r="M115" s="266"/>
      <c r="N115" s="266"/>
    </row>
    <row r="116" spans="9:14" ht="15.75" customHeight="1">
      <c r="I116" s="263"/>
      <c r="J116" s="264"/>
      <c r="K116" s="265"/>
      <c r="L116" s="264"/>
      <c r="M116" s="266"/>
      <c r="N116" s="266"/>
    </row>
    <row r="117" spans="9:14" ht="15.75" customHeight="1">
      <c r="I117" s="263"/>
      <c r="J117" s="264"/>
      <c r="K117" s="265"/>
      <c r="L117" s="264"/>
      <c r="M117" s="266"/>
      <c r="N117" s="266"/>
    </row>
    <row r="118" spans="9:14" ht="15.75" customHeight="1">
      <c r="I118" s="263"/>
      <c r="J118" s="264"/>
      <c r="K118" s="265"/>
      <c r="L118" s="264"/>
      <c r="M118" s="266"/>
      <c r="N118" s="266"/>
    </row>
    <row r="119" spans="9:14" ht="15.75" customHeight="1">
      <c r="I119" s="263"/>
      <c r="J119" s="264"/>
      <c r="K119" s="265"/>
      <c r="L119" s="264"/>
      <c r="M119" s="266"/>
      <c r="N119" s="266"/>
    </row>
    <row r="120" spans="9:14" ht="15.75" customHeight="1">
      <c r="I120" s="263"/>
      <c r="J120" s="264"/>
      <c r="K120" s="265"/>
      <c r="L120" s="264"/>
      <c r="M120" s="266"/>
      <c r="N120" s="266"/>
    </row>
    <row r="121" spans="9:14" ht="15.75" customHeight="1">
      <c r="I121" s="263"/>
      <c r="J121" s="264"/>
      <c r="K121" s="265"/>
      <c r="L121" s="264"/>
      <c r="M121" s="266"/>
      <c r="N121" s="266"/>
    </row>
  </sheetData>
  <sheetProtection selectLockedCells="1"/>
  <mergeCells count="2">
    <mergeCell ref="A18:B18"/>
    <mergeCell ref="A19:A20"/>
  </mergeCells>
  <conditionalFormatting sqref="I10">
    <cfRule type="duplicateValues" dxfId="102" priority="13" stopIfTrue="1"/>
  </conditionalFormatting>
  <conditionalFormatting sqref="J4:J6">
    <cfRule type="duplicateValues" dxfId="101" priority="12" stopIfTrue="1"/>
  </conditionalFormatting>
  <conditionalFormatting sqref="J76:J65536 J8:J45 I4:I6 J2:J3">
    <cfRule type="duplicateValues" dxfId="100" priority="11" stopIfTrue="1"/>
  </conditionalFormatting>
  <conditionalFormatting sqref="L45:M45">
    <cfRule type="duplicateValues" dxfId="99" priority="10" stopIfTrue="1"/>
  </conditionalFormatting>
  <conditionalFormatting sqref="J76:J65536 I10 J8 J10:J42 I4:I6 J2:J3">
    <cfRule type="duplicateValues" dxfId="98" priority="9" stopIfTrue="1"/>
  </conditionalFormatting>
  <conditionalFormatting sqref="M45">
    <cfRule type="duplicateValues" dxfId="97" priority="8" stopIfTrue="1"/>
  </conditionalFormatting>
  <conditionalFormatting sqref="L46:L75 I46:I75 K45:K75">
    <cfRule type="containsErrors" dxfId="96" priority="7" stopIfTrue="1">
      <formula>ISERROR(I45)</formula>
    </cfRule>
  </conditionalFormatting>
  <conditionalFormatting sqref="K45:K75 N46:N75">
    <cfRule type="cellIs" dxfId="95" priority="6" stopIfTrue="1" operator="equal">
      <formula>0</formula>
    </cfRule>
  </conditionalFormatting>
  <conditionalFormatting sqref="M11:M42">
    <cfRule type="duplicateValues" dxfId="94" priority="5" stopIfTrue="1"/>
  </conditionalFormatting>
  <conditionalFormatting sqref="L10">
    <cfRule type="duplicateValues" dxfId="93" priority="4" stopIfTrue="1"/>
  </conditionalFormatting>
  <conditionalFormatting sqref="M10">
    <cfRule type="duplicateValues" dxfId="92" priority="3" stopIfTrue="1"/>
  </conditionalFormatting>
  <conditionalFormatting sqref="L10:M10">
    <cfRule type="duplicateValues" dxfId="91" priority="2" stopIfTrue="1"/>
  </conditionalFormatting>
  <conditionalFormatting sqref="J11:J42 M11:M42">
    <cfRule type="duplicateValues" dxfId="90" priority="1"/>
  </conditionalFormatting>
  <pageMargins left="0.82677165354330717" right="0.35433070866141736" top="0.27559055118110237" bottom="0.35433070866141736" header="0.19685039370078741" footer="0.31496062992125984"/>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20</vt:i4>
      </vt:variant>
    </vt:vector>
  </HeadingPairs>
  <TitlesOfParts>
    <vt:vector size="34" baseType="lpstr">
      <vt:lpstr>info</vt:lpstr>
      <vt:lpstr>spisak</vt:lpstr>
      <vt:lpstr>grupe (2)</vt:lpstr>
      <vt:lpstr>grupe</vt:lpstr>
      <vt:lpstr>plasman</vt:lpstr>
      <vt:lpstr>32</vt:lpstr>
      <vt:lpstr>16</vt:lpstr>
      <vt:lpstr>partije</vt:lpstr>
      <vt:lpstr>plasman-bodovi</vt:lpstr>
      <vt:lpstr>sudijski</vt:lpstr>
      <vt:lpstr>listici</vt:lpstr>
      <vt:lpstr>pobednici32</vt:lpstr>
      <vt:lpstr>pobednici64</vt:lpstr>
      <vt:lpstr>razigravanje</vt:lpstr>
      <vt:lpstr>'16'!Print_Area</vt:lpstr>
      <vt:lpstr>'32'!Print_Area</vt:lpstr>
      <vt:lpstr>grupe!Print_Area</vt:lpstr>
      <vt:lpstr>'grupe (2)'!Print_Area</vt:lpstr>
      <vt:lpstr>partije!Print_Area</vt:lpstr>
      <vt:lpstr>plasman!Print_Area</vt:lpstr>
      <vt:lpstr>'plasman-bodovi'!Print_Area</vt:lpstr>
      <vt:lpstr>pobednici32!Print_Area</vt:lpstr>
      <vt:lpstr>pobednici64!Print_Area</vt:lpstr>
      <vt:lpstr>spisak!Print_Area</vt:lpstr>
      <vt:lpstr>'16'!Print_Titles</vt:lpstr>
      <vt:lpstr>'32'!Print_Titles</vt:lpstr>
      <vt:lpstr>grupe!Print_Titles</vt:lpstr>
      <vt:lpstr>'grupe (2)'!Print_Titles</vt:lpstr>
      <vt:lpstr>partije!Print_Titles</vt:lpstr>
      <vt:lpstr>plasman!Print_Titles</vt:lpstr>
      <vt:lpstr>'plasman-bodovi'!Print_Titles</vt:lpstr>
      <vt:lpstr>pobednici32!Print_Titles</vt:lpstr>
      <vt:lpstr>pobednici64!Print_Titles</vt:lpstr>
      <vt:lpstr>spisak!Print_Titles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bata</dc:creator>
  <cp:lastModifiedBy>Milenkovic</cp:lastModifiedBy>
  <cp:lastPrinted>2017-03-12T18:14:36Z</cp:lastPrinted>
  <dcterms:created xsi:type="dcterms:W3CDTF">2008-03-07T16:31:21Z</dcterms:created>
  <dcterms:modified xsi:type="dcterms:W3CDTF">2017-04-14T14:44:30Z</dcterms:modified>
</cp:coreProperties>
</file>