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sharedStrings.xml" ContentType="application/vnd.openxmlformats-officedocument.spreadsheetml.sharedString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985" yWindow="165" windowWidth="6000" windowHeight="9660" activeTab="2"/>
  </bookViews>
  <sheets>
    <sheet name="info" sheetId="11" r:id="rId1"/>
    <sheet name="spisak" sheetId="41" r:id="rId2"/>
    <sheet name="32" sheetId="8" r:id="rId3"/>
    <sheet name="16" sheetId="31" r:id="rId4"/>
    <sheet name="partije" sheetId="4" r:id="rId5"/>
    <sheet name="plasman-bodovi" sheetId="38" state="hidden" r:id="rId6"/>
    <sheet name="sudijski" sheetId="27" r:id="rId7"/>
    <sheet name="listici" sheetId="18" r:id="rId8"/>
    <sheet name="razigravanje" sheetId="19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.ignore.__" localSheetId="3">#REF!</definedName>
    <definedName name="__.ignore2.__" localSheetId="3">#REF!</definedName>
    <definedName name="__data__X" localSheetId="3">#REF!</definedName>
    <definedName name="brojevi" localSheetId="3">[1]tabele!#REF!</definedName>
    <definedName name="brojevi" localSheetId="7">[2]tabele!#REF!</definedName>
    <definedName name="brojevi" localSheetId="8">[3]tabele!#REF!</definedName>
    <definedName name="brojevi2" localSheetId="3">[4]tabele!#REF!</definedName>
    <definedName name="_xlnm.Print_Area" localSheetId="3">'16'!$A$1:$AL$67</definedName>
    <definedName name="_xlnm.Print_Area" localSheetId="2">'32'!$A$1:$AL$67</definedName>
    <definedName name="_xlnm.Print_Area" localSheetId="4">partije!$A$1:$R$64</definedName>
    <definedName name="_xlnm.Print_Area" localSheetId="5">'plasman-bodovi'!$I$1:$N$63</definedName>
    <definedName name="_xlnm.Print_Area" localSheetId="1">spisak!$A$1:$I$67</definedName>
    <definedName name="_xlnm.Print_Titles" localSheetId="3">'16'!$1:$2</definedName>
    <definedName name="_xlnm.Print_Titles" localSheetId="2">'32'!$1:$2</definedName>
    <definedName name="_xlnm.Print_Titles" localSheetId="4">partije!$1:$1</definedName>
    <definedName name="_xlnm.Print_Titles" localSheetId="5">'plasman-bodovi'!$1:$3</definedName>
    <definedName name="_xlnm.Print_Titles" localSheetId="1">spisak!$1:$3</definedName>
    <definedName name="TableData" localSheetId="3">#REF!</definedName>
  </definedNames>
  <calcPr calcId="124519"/>
</workbook>
</file>

<file path=xl/calcChain.xml><?xml version="1.0" encoding="utf-8"?>
<calcChain xmlns="http://schemas.openxmlformats.org/spreadsheetml/2006/main">
  <c r="T65" i="4"/>
  <c r="G23" i="41"/>
  <c r="F47" l="1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I1" l="1"/>
  <c r="A1"/>
  <c r="G65" i="31" l="1"/>
  <c r="C65"/>
  <c r="G64"/>
  <c r="G57"/>
  <c r="C57"/>
  <c r="G56"/>
  <c r="G49"/>
  <c r="C49"/>
  <c r="G48"/>
  <c r="G41"/>
  <c r="C41"/>
  <c r="G40"/>
  <c r="G33"/>
  <c r="C33"/>
  <c r="G32"/>
  <c r="G25"/>
  <c r="C25"/>
  <c r="G24"/>
  <c r="G17"/>
  <c r="C17"/>
  <c r="G16"/>
  <c r="G59"/>
  <c r="C59"/>
  <c r="G58"/>
  <c r="G51"/>
  <c r="C51"/>
  <c r="G50"/>
  <c r="G43"/>
  <c r="C43"/>
  <c r="G42"/>
  <c r="G35"/>
  <c r="C35"/>
  <c r="G34"/>
  <c r="G27"/>
  <c r="C27"/>
  <c r="G26"/>
  <c r="G19"/>
  <c r="C19"/>
  <c r="G18"/>
  <c r="G11"/>
  <c r="C11"/>
  <c r="G10"/>
  <c r="G9"/>
  <c r="G8"/>
  <c r="C9"/>
  <c r="G3"/>
  <c r="G130" i="8"/>
  <c r="C130"/>
  <c r="G129"/>
  <c r="C129"/>
  <c r="H48" i="4" s="1"/>
  <c r="I48" s="1"/>
  <c r="G128" i="8"/>
  <c r="C128"/>
  <c r="G127"/>
  <c r="C127"/>
  <c r="F48" i="4" s="1"/>
  <c r="G126" i="8"/>
  <c r="C126"/>
  <c r="G125"/>
  <c r="C125"/>
  <c r="H47" i="4" s="1"/>
  <c r="I47" s="1"/>
  <c r="G124" i="8"/>
  <c r="C124"/>
  <c r="G123"/>
  <c r="C123"/>
  <c r="F47" i="4" s="1"/>
  <c r="G122" i="8"/>
  <c r="C122"/>
  <c r="G121"/>
  <c r="C121"/>
  <c r="H46" i="4" s="1"/>
  <c r="I46" s="1"/>
  <c r="G120" i="8"/>
  <c r="C120"/>
  <c r="G119"/>
  <c r="C119"/>
  <c r="F46" i="4" s="1"/>
  <c r="G118" i="8"/>
  <c r="C118"/>
  <c r="G117"/>
  <c r="C117"/>
  <c r="H45" i="4" s="1"/>
  <c r="I45" s="1"/>
  <c r="G116" i="8"/>
  <c r="C116"/>
  <c r="G115"/>
  <c r="C115"/>
  <c r="F45" i="4" s="1"/>
  <c r="G114" i="8"/>
  <c r="C114"/>
  <c r="G113"/>
  <c r="C113"/>
  <c r="H44" i="4" s="1"/>
  <c r="I44" s="1"/>
  <c r="G112" i="8"/>
  <c r="C112"/>
  <c r="G111"/>
  <c r="C111"/>
  <c r="F44" i="4" s="1"/>
  <c r="G110" i="8"/>
  <c r="C110"/>
  <c r="G109"/>
  <c r="C109"/>
  <c r="H43" i="4" s="1"/>
  <c r="I43" s="1"/>
  <c r="G108" i="8"/>
  <c r="C108"/>
  <c r="G107"/>
  <c r="C107"/>
  <c r="F43" i="4" s="1"/>
  <c r="G106" i="8"/>
  <c r="C106"/>
  <c r="G105"/>
  <c r="C105"/>
  <c r="H42" i="4" s="1"/>
  <c r="I42" s="1"/>
  <c r="G104" i="8"/>
  <c r="C104"/>
  <c r="G103"/>
  <c r="C103"/>
  <c r="F42" i="4" s="1"/>
  <c r="G102" i="8"/>
  <c r="C102"/>
  <c r="G101"/>
  <c r="C101"/>
  <c r="H41" i="4" s="1"/>
  <c r="I41" s="1"/>
  <c r="G100" i="8"/>
  <c r="C100"/>
  <c r="G99"/>
  <c r="C99"/>
  <c r="F41" i="4" s="1"/>
  <c r="G98" i="8"/>
  <c r="C98"/>
  <c r="G97"/>
  <c r="C97"/>
  <c r="H40" i="4" s="1"/>
  <c r="I40" s="1"/>
  <c r="G96" i="8"/>
  <c r="C96"/>
  <c r="G95"/>
  <c r="C95"/>
  <c r="F40" i="4" s="1"/>
  <c r="G94" i="8"/>
  <c r="C94"/>
  <c r="G93"/>
  <c r="C93"/>
  <c r="H39" i="4" s="1"/>
  <c r="I39" s="1"/>
  <c r="G92" i="8"/>
  <c r="C92"/>
  <c r="G91"/>
  <c r="C91"/>
  <c r="F39" i="4" s="1"/>
  <c r="G90" i="8"/>
  <c r="C90"/>
  <c r="G89"/>
  <c r="C89"/>
  <c r="H38" i="4" s="1"/>
  <c r="I38" s="1"/>
  <c r="G88" i="8"/>
  <c r="C88"/>
  <c r="G87"/>
  <c r="C87"/>
  <c r="F38" i="4" s="1"/>
  <c r="G86" i="8"/>
  <c r="C86"/>
  <c r="G85"/>
  <c r="C85"/>
  <c r="H37" i="4" s="1"/>
  <c r="I37" s="1"/>
  <c r="G84" i="8"/>
  <c r="C84"/>
  <c r="G83"/>
  <c r="C83"/>
  <c r="F37" i="4" s="1"/>
  <c r="G82" i="8"/>
  <c r="C82"/>
  <c r="G81"/>
  <c r="C81"/>
  <c r="H36" i="4" s="1"/>
  <c r="I36" s="1"/>
  <c r="G80" i="8"/>
  <c r="C80"/>
  <c r="G79"/>
  <c r="C79"/>
  <c r="F36" i="4" s="1"/>
  <c r="G78" i="8"/>
  <c r="C78"/>
  <c r="G77"/>
  <c r="C77"/>
  <c r="H35" i="4" s="1"/>
  <c r="I35" s="1"/>
  <c r="G76" i="8"/>
  <c r="C76"/>
  <c r="G75"/>
  <c r="C75"/>
  <c r="F35" i="4" s="1"/>
  <c r="G74" i="8"/>
  <c r="C74"/>
  <c r="G73"/>
  <c r="C73"/>
  <c r="H34" i="4" s="1"/>
  <c r="I34" s="1"/>
  <c r="G72" i="8"/>
  <c r="C72"/>
  <c r="G71"/>
  <c r="C71"/>
  <c r="F34" i="4" s="1"/>
  <c r="G70" i="8"/>
  <c r="C70"/>
  <c r="G69"/>
  <c r="C69"/>
  <c r="H33" i="4" s="1"/>
  <c r="I33" s="1"/>
  <c r="G68" i="8"/>
  <c r="C68"/>
  <c r="F33" i="4" s="1"/>
  <c r="G65" i="8"/>
  <c r="C65"/>
  <c r="G64"/>
  <c r="G63"/>
  <c r="C63"/>
  <c r="G62"/>
  <c r="C62"/>
  <c r="F17" i="4" s="1"/>
  <c r="G61" i="8"/>
  <c r="C61"/>
  <c r="G60"/>
  <c r="C60"/>
  <c r="H16" i="4" s="1"/>
  <c r="I16" s="1"/>
  <c r="G59" i="8"/>
  <c r="C59"/>
  <c r="G58"/>
  <c r="G57"/>
  <c r="C57"/>
  <c r="G56"/>
  <c r="G55"/>
  <c r="C55"/>
  <c r="G54"/>
  <c r="C54"/>
  <c r="F15" i="4" s="1"/>
  <c r="G53" i="8"/>
  <c r="C53"/>
  <c r="G52"/>
  <c r="G51"/>
  <c r="C51"/>
  <c r="G50"/>
  <c r="G49"/>
  <c r="C49"/>
  <c r="G48"/>
  <c r="G47"/>
  <c r="C47"/>
  <c r="G46"/>
  <c r="C46"/>
  <c r="F13" i="4" s="1"/>
  <c r="G45" i="8"/>
  <c r="C45"/>
  <c r="G44"/>
  <c r="G43"/>
  <c r="C43"/>
  <c r="G42"/>
  <c r="G41"/>
  <c r="C41"/>
  <c r="G40"/>
  <c r="G39"/>
  <c r="C39"/>
  <c r="G38"/>
  <c r="C38"/>
  <c r="F11" i="4" s="1"/>
  <c r="G37" i="8"/>
  <c r="C37"/>
  <c r="G36"/>
  <c r="C36"/>
  <c r="H10" i="4" s="1"/>
  <c r="I10" s="1"/>
  <c r="G35" i="8"/>
  <c r="C35"/>
  <c r="G34"/>
  <c r="G33"/>
  <c r="C33"/>
  <c r="G32"/>
  <c r="G31"/>
  <c r="C31"/>
  <c r="G30"/>
  <c r="C30"/>
  <c r="F9" i="4" s="1"/>
  <c r="G29" i="8"/>
  <c r="C29"/>
  <c r="G28"/>
  <c r="G27"/>
  <c r="C27"/>
  <c r="G26"/>
  <c r="G25"/>
  <c r="C25"/>
  <c r="G24"/>
  <c r="G23"/>
  <c r="C23"/>
  <c r="G22"/>
  <c r="G21"/>
  <c r="C21"/>
  <c r="G20"/>
  <c r="G19"/>
  <c r="C19"/>
  <c r="G18"/>
  <c r="G17"/>
  <c r="C17"/>
  <c r="G16"/>
  <c r="G15"/>
  <c r="C15"/>
  <c r="G14"/>
  <c r="G13"/>
  <c r="C13"/>
  <c r="G12"/>
  <c r="C12"/>
  <c r="H4" i="4" s="1"/>
  <c r="I4" s="1"/>
  <c r="G11" i="8"/>
  <c r="C11"/>
  <c r="G10"/>
  <c r="G9"/>
  <c r="C9"/>
  <c r="G8"/>
  <c r="G7"/>
  <c r="C7"/>
  <c r="G6"/>
  <c r="G5"/>
  <c r="C5"/>
  <c r="G4"/>
  <c r="C4"/>
  <c r="H2" i="4" s="1"/>
  <c r="I2" s="1"/>
  <c r="G3" i="8"/>
  <c r="G36" i="4" l="1"/>
  <c r="T36"/>
  <c r="S36"/>
  <c r="H50" s="1"/>
  <c r="I50" s="1"/>
  <c r="G9"/>
  <c r="S34"/>
  <c r="H49" s="1"/>
  <c r="I49" s="1"/>
  <c r="T34"/>
  <c r="G34"/>
  <c r="S35"/>
  <c r="F50" s="1"/>
  <c r="G35"/>
  <c r="T35"/>
  <c r="G11"/>
  <c r="G17"/>
  <c r="T33"/>
  <c r="S33"/>
  <c r="F49" s="1"/>
  <c r="G33"/>
  <c r="G15"/>
  <c r="G13"/>
  <c r="S37"/>
  <c r="F51" s="1"/>
  <c r="T37"/>
  <c r="G37"/>
  <c r="G38"/>
  <c r="T38"/>
  <c r="S38"/>
  <c r="H51" s="1"/>
  <c r="I51" s="1"/>
  <c r="S39"/>
  <c r="F52" s="1"/>
  <c r="T39"/>
  <c r="G39"/>
  <c r="G40"/>
  <c r="T40"/>
  <c r="S40"/>
  <c r="H52" s="1"/>
  <c r="I52" s="1"/>
  <c r="G41"/>
  <c r="S41"/>
  <c r="F53" s="1"/>
  <c r="T41"/>
  <c r="S42"/>
  <c r="H53" s="1"/>
  <c r="I53" s="1"/>
  <c r="G42"/>
  <c r="T42"/>
  <c r="G43"/>
  <c r="S43"/>
  <c r="F54" s="1"/>
  <c r="T43"/>
  <c r="G44"/>
  <c r="T44"/>
  <c r="S44"/>
  <c r="H54" s="1"/>
  <c r="I54" s="1"/>
  <c r="S45"/>
  <c r="F55" s="1"/>
  <c r="T45"/>
  <c r="G45"/>
  <c r="G46"/>
  <c r="T46"/>
  <c r="S46"/>
  <c r="H55" s="1"/>
  <c r="I55" s="1"/>
  <c r="S47"/>
  <c r="F56" s="1"/>
  <c r="G47"/>
  <c r="T47"/>
  <c r="G48"/>
  <c r="T48"/>
  <c r="S48"/>
  <c r="H56" s="1"/>
  <c r="I56" s="1"/>
  <c r="C44" i="8"/>
  <c r="H12" i="4" s="1"/>
  <c r="I12" s="1"/>
  <c r="C22" i="8"/>
  <c r="F7" i="4" s="1"/>
  <c r="C6" i="8"/>
  <c r="F3" i="4" s="1"/>
  <c r="C28" i="8"/>
  <c r="H8" i="4" s="1"/>
  <c r="I8" s="1"/>
  <c r="C52" i="8"/>
  <c r="H14" i="4" s="1"/>
  <c r="I14" s="1"/>
  <c r="C14" i="8"/>
  <c r="F5" i="4" s="1"/>
  <c r="C20" i="8"/>
  <c r="H6" i="4" s="1"/>
  <c r="I6" s="1"/>
  <c r="G54" l="1"/>
  <c r="T54"/>
  <c r="S54"/>
  <c r="H59" s="1"/>
  <c r="I59" s="1"/>
  <c r="G50"/>
  <c r="T50"/>
  <c r="S50"/>
  <c r="H57" s="1"/>
  <c r="I57" s="1"/>
  <c r="G3"/>
  <c r="S55"/>
  <c r="F60" s="1"/>
  <c r="T55"/>
  <c r="G55"/>
  <c r="S51"/>
  <c r="F58" s="1"/>
  <c r="G51"/>
  <c r="T51"/>
  <c r="G56"/>
  <c r="T56"/>
  <c r="S56"/>
  <c r="H60" s="1"/>
  <c r="I60" s="1"/>
  <c r="G52"/>
  <c r="T52"/>
  <c r="S52"/>
  <c r="H58" s="1"/>
  <c r="I58" s="1"/>
  <c r="G5"/>
  <c r="G7"/>
  <c r="T7"/>
  <c r="G53"/>
  <c r="S53"/>
  <c r="F59" s="1"/>
  <c r="T53"/>
  <c r="S49"/>
  <c r="F57" s="1"/>
  <c r="T49"/>
  <c r="G49"/>
  <c r="C26" i="31"/>
  <c r="C26" i="8"/>
  <c r="F8" i="4" s="1"/>
  <c r="C18" i="31"/>
  <c r="C18" i="8"/>
  <c r="F6" i="4" s="1"/>
  <c r="C64" i="31"/>
  <c r="C64" i="8"/>
  <c r="H17" i="4" s="1"/>
  <c r="C34" i="31"/>
  <c r="C34" i="8"/>
  <c r="F10" i="4" s="1"/>
  <c r="C42" i="31"/>
  <c r="C42" i="8"/>
  <c r="F12" i="4" s="1"/>
  <c r="C50" i="31"/>
  <c r="C50" i="8"/>
  <c r="F14" i="4" s="1"/>
  <c r="C40" i="31"/>
  <c r="C40" i="8"/>
  <c r="H11" i="4" s="1"/>
  <c r="C56" i="31"/>
  <c r="C56" i="8"/>
  <c r="H15" i="4" s="1"/>
  <c r="C24" i="31"/>
  <c r="C24" i="8"/>
  <c r="H7" i="4" s="1"/>
  <c r="C10" i="31"/>
  <c r="C10" i="8"/>
  <c r="F4" i="4" s="1"/>
  <c r="C48" i="31"/>
  <c r="C48" i="8"/>
  <c r="H13" i="4" s="1"/>
  <c r="C16" i="31"/>
  <c r="C16" i="8"/>
  <c r="H5" i="4" s="1"/>
  <c r="I5" s="1"/>
  <c r="C32" i="31"/>
  <c r="C32" i="8"/>
  <c r="H9" i="4" s="1"/>
  <c r="C3" i="8"/>
  <c r="F2" i="4" s="1"/>
  <c r="C3" i="31"/>
  <c r="C58"/>
  <c r="C58" i="8"/>
  <c r="F16" i="4" s="1"/>
  <c r="C8" i="31"/>
  <c r="C8" i="8"/>
  <c r="H3" i="4" s="1"/>
  <c r="I3" s="1"/>
  <c r="K30" i="27"/>
  <c r="K6"/>
  <c r="S15" i="4" l="1"/>
  <c r="H24" s="1"/>
  <c r="I24" s="1"/>
  <c r="I15"/>
  <c r="T15"/>
  <c r="G6"/>
  <c r="S6"/>
  <c r="F20" s="1"/>
  <c r="T6"/>
  <c r="S2"/>
  <c r="F18" s="1"/>
  <c r="G2"/>
  <c r="T2"/>
  <c r="G58"/>
  <c r="T58"/>
  <c r="S58"/>
  <c r="H61" s="1"/>
  <c r="I61" s="1"/>
  <c r="S4"/>
  <c r="F19" s="1"/>
  <c r="T4"/>
  <c r="G4"/>
  <c r="S10"/>
  <c r="F22" s="1"/>
  <c r="G10"/>
  <c r="T10"/>
  <c r="G60"/>
  <c r="T60"/>
  <c r="S60"/>
  <c r="H62" s="1"/>
  <c r="I62" s="1"/>
  <c r="T5"/>
  <c r="S3"/>
  <c r="H18" s="1"/>
  <c r="I18" s="1"/>
  <c r="G14"/>
  <c r="S14"/>
  <c r="F24" s="1"/>
  <c r="T14"/>
  <c r="S57"/>
  <c r="F61" s="1"/>
  <c r="T57"/>
  <c r="G57"/>
  <c r="G16"/>
  <c r="S16"/>
  <c r="F25" s="1"/>
  <c r="T16"/>
  <c r="I9"/>
  <c r="S9"/>
  <c r="H21" s="1"/>
  <c r="I21" s="1"/>
  <c r="T9"/>
  <c r="I13"/>
  <c r="S13"/>
  <c r="H23" s="1"/>
  <c r="I23" s="1"/>
  <c r="T13"/>
  <c r="S7"/>
  <c r="H20" s="1"/>
  <c r="I20" s="1"/>
  <c r="I7"/>
  <c r="I11"/>
  <c r="T11"/>
  <c r="S11"/>
  <c r="H22" s="1"/>
  <c r="I22" s="1"/>
  <c r="S12"/>
  <c r="F23" s="1"/>
  <c r="G12"/>
  <c r="T12"/>
  <c r="I17"/>
  <c r="T17"/>
  <c r="S17"/>
  <c r="H25" s="1"/>
  <c r="I25" s="1"/>
  <c r="G8"/>
  <c r="T8"/>
  <c r="S8"/>
  <c r="F21" s="1"/>
  <c r="G59"/>
  <c r="S59"/>
  <c r="F62" s="1"/>
  <c r="T59"/>
  <c r="S5"/>
  <c r="H19" s="1"/>
  <c r="I19" s="1"/>
  <c r="T3"/>
  <c r="J25" i="18"/>
  <c r="J19"/>
  <c r="J13"/>
  <c r="J7"/>
  <c r="J1"/>
  <c r="A25"/>
  <c r="A19"/>
  <c r="A13"/>
  <c r="A7"/>
  <c r="A1"/>
  <c r="C62" i="31"/>
  <c r="G62" s="1"/>
  <c r="T24" i="4" l="1"/>
  <c r="S24"/>
  <c r="F29" s="1"/>
  <c r="G24"/>
  <c r="S19"/>
  <c r="H26" s="1"/>
  <c r="I26" s="1"/>
  <c r="G19"/>
  <c r="T19"/>
  <c r="G20"/>
  <c r="T20"/>
  <c r="S20"/>
  <c r="F27" s="1"/>
  <c r="T62"/>
  <c r="S62"/>
  <c r="H63" s="1"/>
  <c r="I63" s="1"/>
  <c r="G62"/>
  <c r="G25"/>
  <c r="S25"/>
  <c r="H29" s="1"/>
  <c r="I29" s="1"/>
  <c r="T25"/>
  <c r="T61"/>
  <c r="G61"/>
  <c r="S61"/>
  <c r="F63" s="1"/>
  <c r="G18"/>
  <c r="S18"/>
  <c r="F26" s="1"/>
  <c r="T18"/>
  <c r="T21"/>
  <c r="G21"/>
  <c r="S21"/>
  <c r="H27" s="1"/>
  <c r="I27" s="1"/>
  <c r="S23"/>
  <c r="H28" s="1"/>
  <c r="I28" s="1"/>
  <c r="T23"/>
  <c r="G23"/>
  <c r="G22"/>
  <c r="S22"/>
  <c r="F28" s="1"/>
  <c r="T22"/>
  <c r="C4" i="31"/>
  <c r="C12"/>
  <c r="G12" s="1"/>
  <c r="C14"/>
  <c r="G14" s="1"/>
  <c r="C22"/>
  <c r="G22" s="1"/>
  <c r="C28"/>
  <c r="G28" s="1"/>
  <c r="C30"/>
  <c r="G30" s="1"/>
  <c r="C36"/>
  <c r="G36" s="1"/>
  <c r="C38"/>
  <c r="G38" s="1"/>
  <c r="C44"/>
  <c r="G44" s="1"/>
  <c r="C46"/>
  <c r="G46" s="1"/>
  <c r="C52"/>
  <c r="G52" s="1"/>
  <c r="C54"/>
  <c r="G54" s="1"/>
  <c r="C60"/>
  <c r="G60" s="1"/>
  <c r="S63" i="4" l="1"/>
  <c r="H64" s="1"/>
  <c r="I64" s="1"/>
  <c r="G63"/>
  <c r="T63"/>
  <c r="T28"/>
  <c r="S28"/>
  <c r="F31" s="1"/>
  <c r="G28"/>
  <c r="G27"/>
  <c r="T27"/>
  <c r="S27"/>
  <c r="H30" s="1"/>
  <c r="I30" s="1"/>
  <c r="G29"/>
  <c r="S29"/>
  <c r="H31" s="1"/>
  <c r="I31" s="1"/>
  <c r="T29"/>
  <c r="G26"/>
  <c r="T26"/>
  <c r="S26"/>
  <c r="F30" s="1"/>
  <c r="L86" i="8"/>
  <c r="M86"/>
  <c r="N86"/>
  <c r="O86"/>
  <c r="P86"/>
  <c r="S31" i="4" l="1"/>
  <c r="H32" s="1"/>
  <c r="I32" s="1"/>
  <c r="T31"/>
  <c r="G31"/>
  <c r="T30"/>
  <c r="G30"/>
  <c r="S30"/>
  <c r="F32" s="1"/>
  <c r="G129" i="31"/>
  <c r="G127"/>
  <c r="G125"/>
  <c r="G123"/>
  <c r="G121"/>
  <c r="G119"/>
  <c r="G117"/>
  <c r="G115"/>
  <c r="G113"/>
  <c r="G111"/>
  <c r="G109"/>
  <c r="G107"/>
  <c r="G105"/>
  <c r="G103"/>
  <c r="G101"/>
  <c r="G99"/>
  <c r="G97"/>
  <c r="G95"/>
  <c r="G93"/>
  <c r="G91"/>
  <c r="G89"/>
  <c r="G87"/>
  <c r="G85"/>
  <c r="G83"/>
  <c r="G81"/>
  <c r="G79"/>
  <c r="G77"/>
  <c r="G75"/>
  <c r="G73"/>
  <c r="G71"/>
  <c r="G69"/>
  <c r="G68"/>
  <c r="S32" i="4" l="1"/>
  <c r="F64" s="1"/>
  <c r="G32"/>
  <c r="T32"/>
  <c r="J5" i="38" a="1"/>
  <c r="T64" i="4" l="1"/>
  <c r="G64"/>
  <c r="S64"/>
  <c r="J5" i="38"/>
  <c r="J6" s="1"/>
  <c r="N1"/>
  <c r="I1"/>
  <c r="J4"/>
  <c r="C129" i="31" l="1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8"/>
  <c r="AL132"/>
  <c r="A132"/>
  <c r="P130"/>
  <c r="O130"/>
  <c r="N130"/>
  <c r="M130"/>
  <c r="L130"/>
  <c r="K130"/>
  <c r="J130"/>
  <c r="G130"/>
  <c r="W128"/>
  <c r="V128"/>
  <c r="U128"/>
  <c r="T128"/>
  <c r="S128"/>
  <c r="R128"/>
  <c r="Q128"/>
  <c r="P128"/>
  <c r="O128"/>
  <c r="G128"/>
  <c r="W126"/>
  <c r="V126"/>
  <c r="P126"/>
  <c r="O126"/>
  <c r="N126"/>
  <c r="M126"/>
  <c r="L126"/>
  <c r="K126"/>
  <c r="J126"/>
  <c r="G126"/>
  <c r="AD124"/>
  <c r="AC124"/>
  <c r="AB124"/>
  <c r="AA124"/>
  <c r="Z124"/>
  <c r="Y124"/>
  <c r="X124"/>
  <c r="P124"/>
  <c r="O124"/>
  <c r="G124"/>
  <c r="AD122"/>
  <c r="AC122"/>
  <c r="P122"/>
  <c r="O122"/>
  <c r="N122"/>
  <c r="M122"/>
  <c r="L122"/>
  <c r="K122"/>
  <c r="J122"/>
  <c r="G122"/>
  <c r="W120"/>
  <c r="V120"/>
  <c r="U120"/>
  <c r="T120"/>
  <c r="S120"/>
  <c r="R120"/>
  <c r="Q120"/>
  <c r="P120"/>
  <c r="O120"/>
  <c r="G120"/>
  <c r="W118"/>
  <c r="V118"/>
  <c r="P118"/>
  <c r="O118"/>
  <c r="N118"/>
  <c r="M118"/>
  <c r="L118"/>
  <c r="K118"/>
  <c r="J118"/>
  <c r="G118"/>
  <c r="AK117"/>
  <c r="AJ117"/>
  <c r="AI117"/>
  <c r="AH117"/>
  <c r="AG117"/>
  <c r="AF117"/>
  <c r="AE117"/>
  <c r="P116"/>
  <c r="O116"/>
  <c r="G116"/>
  <c r="AK115"/>
  <c r="AJ115"/>
  <c r="P114"/>
  <c r="O114"/>
  <c r="N114"/>
  <c r="M114"/>
  <c r="L114"/>
  <c r="K114"/>
  <c r="J114"/>
  <c r="W112"/>
  <c r="V112"/>
  <c r="U112"/>
  <c r="T112"/>
  <c r="S112"/>
  <c r="R112"/>
  <c r="Q112"/>
  <c r="P112"/>
  <c r="O112"/>
  <c r="G112"/>
  <c r="W110"/>
  <c r="V110"/>
  <c r="P110"/>
  <c r="O110"/>
  <c r="N110"/>
  <c r="M110"/>
  <c r="L110"/>
  <c r="K110"/>
  <c r="J110"/>
  <c r="G110"/>
  <c r="AD108"/>
  <c r="AC108"/>
  <c r="AB108"/>
  <c r="AA108"/>
  <c r="Z108"/>
  <c r="Y108"/>
  <c r="X108"/>
  <c r="P108"/>
  <c r="O108"/>
  <c r="G108"/>
  <c r="AD106"/>
  <c r="AC106"/>
  <c r="P106"/>
  <c r="O106"/>
  <c r="N106"/>
  <c r="M106"/>
  <c r="L106"/>
  <c r="K106"/>
  <c r="J106"/>
  <c r="G106"/>
  <c r="W104"/>
  <c r="V104"/>
  <c r="U104"/>
  <c r="T104"/>
  <c r="S104"/>
  <c r="R104"/>
  <c r="Q104"/>
  <c r="P104"/>
  <c r="O104"/>
  <c r="G104"/>
  <c r="W102"/>
  <c r="V102"/>
  <c r="P102"/>
  <c r="O102"/>
  <c r="N102"/>
  <c r="M102"/>
  <c r="L102"/>
  <c r="K102"/>
  <c r="J102"/>
  <c r="G102"/>
  <c r="AK101"/>
  <c r="AJ101"/>
  <c r="AI101"/>
  <c r="AH101"/>
  <c r="AG101"/>
  <c r="AF101"/>
  <c r="AE101"/>
  <c r="P100"/>
  <c r="O100"/>
  <c r="G100"/>
  <c r="AK99"/>
  <c r="AJ99"/>
  <c r="P98"/>
  <c r="O98"/>
  <c r="N98"/>
  <c r="M98"/>
  <c r="L98"/>
  <c r="K98"/>
  <c r="J98"/>
  <c r="G98"/>
  <c r="W96"/>
  <c r="V96"/>
  <c r="U96"/>
  <c r="T96"/>
  <c r="S96"/>
  <c r="R96"/>
  <c r="Q96"/>
  <c r="P96"/>
  <c r="O96"/>
  <c r="G96"/>
  <c r="W94"/>
  <c r="V94"/>
  <c r="P94"/>
  <c r="O94"/>
  <c r="N94"/>
  <c r="M94"/>
  <c r="L94"/>
  <c r="K94"/>
  <c r="J94"/>
  <c r="G94"/>
  <c r="AD92"/>
  <c r="AC92"/>
  <c r="AB92"/>
  <c r="AA92"/>
  <c r="Z92"/>
  <c r="Y92"/>
  <c r="X92"/>
  <c r="P92"/>
  <c r="O92"/>
  <c r="G92"/>
  <c r="AD90"/>
  <c r="AC90"/>
  <c r="P90"/>
  <c r="O90"/>
  <c r="N90"/>
  <c r="M90"/>
  <c r="L90"/>
  <c r="K90"/>
  <c r="J90"/>
  <c r="G90"/>
  <c r="W88"/>
  <c r="V88"/>
  <c r="U88"/>
  <c r="T88"/>
  <c r="S88"/>
  <c r="R88"/>
  <c r="Q88"/>
  <c r="P88"/>
  <c r="O88"/>
  <c r="G88"/>
  <c r="W86"/>
  <c r="V86"/>
  <c r="P86"/>
  <c r="O86"/>
  <c r="N86"/>
  <c r="M86"/>
  <c r="L86"/>
  <c r="K86"/>
  <c r="J86"/>
  <c r="G86"/>
  <c r="AK85"/>
  <c r="AJ85"/>
  <c r="AI85"/>
  <c r="AH85"/>
  <c r="AG85"/>
  <c r="AF85"/>
  <c r="AE85"/>
  <c r="P84"/>
  <c r="O84"/>
  <c r="G84"/>
  <c r="AK83"/>
  <c r="AJ83"/>
  <c r="P82"/>
  <c r="O82"/>
  <c r="N82"/>
  <c r="M82"/>
  <c r="L82"/>
  <c r="K82"/>
  <c r="J82"/>
  <c r="G82"/>
  <c r="W80"/>
  <c r="V80"/>
  <c r="U80"/>
  <c r="T80"/>
  <c r="S80"/>
  <c r="R80"/>
  <c r="Q80"/>
  <c r="P80"/>
  <c r="O80"/>
  <c r="G80"/>
  <c r="W78"/>
  <c r="V78"/>
  <c r="P78"/>
  <c r="O78"/>
  <c r="N78"/>
  <c r="M78"/>
  <c r="L78"/>
  <c r="K78"/>
  <c r="J78"/>
  <c r="G78"/>
  <c r="AD76"/>
  <c r="AC76"/>
  <c r="AB76"/>
  <c r="AA76"/>
  <c r="Z76"/>
  <c r="Y76"/>
  <c r="X76"/>
  <c r="P76"/>
  <c r="O76"/>
  <c r="G76"/>
  <c r="AD74"/>
  <c r="AC74"/>
  <c r="P74"/>
  <c r="O74"/>
  <c r="N74"/>
  <c r="M74"/>
  <c r="L74"/>
  <c r="K74"/>
  <c r="J74"/>
  <c r="G74"/>
  <c r="W72"/>
  <c r="V72"/>
  <c r="U72"/>
  <c r="T72"/>
  <c r="S72"/>
  <c r="R72"/>
  <c r="Q72"/>
  <c r="P72"/>
  <c r="O72"/>
  <c r="G72"/>
  <c r="W70"/>
  <c r="V70"/>
  <c r="P70"/>
  <c r="O70"/>
  <c r="N70"/>
  <c r="M70"/>
  <c r="L70"/>
  <c r="K70"/>
  <c r="J70"/>
  <c r="G70"/>
  <c r="P68"/>
  <c r="O68"/>
  <c r="AL67"/>
  <c r="A67"/>
  <c r="P65"/>
  <c r="O65"/>
  <c r="N65"/>
  <c r="M65"/>
  <c r="L65"/>
  <c r="K65"/>
  <c r="J65"/>
  <c r="W63"/>
  <c r="V63"/>
  <c r="U63"/>
  <c r="T63"/>
  <c r="S63"/>
  <c r="R63"/>
  <c r="Q63"/>
  <c r="P63"/>
  <c r="O63"/>
  <c r="W61"/>
  <c r="V61"/>
  <c r="P61"/>
  <c r="O61"/>
  <c r="N61"/>
  <c r="M61"/>
  <c r="L61"/>
  <c r="K61"/>
  <c r="J61"/>
  <c r="AD59"/>
  <c r="AC59"/>
  <c r="AB59"/>
  <c r="AA59"/>
  <c r="Z59"/>
  <c r="Y59"/>
  <c r="X59"/>
  <c r="P59"/>
  <c r="O59"/>
  <c r="AD57"/>
  <c r="AC57"/>
  <c r="P57"/>
  <c r="O57"/>
  <c r="N57"/>
  <c r="M57"/>
  <c r="L57"/>
  <c r="K57"/>
  <c r="J57"/>
  <c r="W55"/>
  <c r="V55"/>
  <c r="U55"/>
  <c r="T55"/>
  <c r="S55"/>
  <c r="R55"/>
  <c r="Q55"/>
  <c r="P55"/>
  <c r="O55"/>
  <c r="W53"/>
  <c r="V53"/>
  <c r="P53"/>
  <c r="O53"/>
  <c r="N53"/>
  <c r="M53"/>
  <c r="L53"/>
  <c r="K53"/>
  <c r="J53"/>
  <c r="AK52"/>
  <c r="AJ52"/>
  <c r="AI52"/>
  <c r="AH52"/>
  <c r="AG52"/>
  <c r="AF52"/>
  <c r="AE52"/>
  <c r="P51"/>
  <c r="O51"/>
  <c r="AK50"/>
  <c r="AJ50"/>
  <c r="P49"/>
  <c r="O49"/>
  <c r="N49"/>
  <c r="M49"/>
  <c r="L49"/>
  <c r="K49"/>
  <c r="J49"/>
  <c r="W47"/>
  <c r="V47"/>
  <c r="U47"/>
  <c r="T47"/>
  <c r="S47"/>
  <c r="R47"/>
  <c r="Q47"/>
  <c r="P47"/>
  <c r="O47"/>
  <c r="W45"/>
  <c r="V45"/>
  <c r="P45"/>
  <c r="O45"/>
  <c r="N45"/>
  <c r="M45"/>
  <c r="L45"/>
  <c r="K45"/>
  <c r="J45"/>
  <c r="AD43"/>
  <c r="AC43"/>
  <c r="AB43"/>
  <c r="AA43"/>
  <c r="Z43"/>
  <c r="Y43"/>
  <c r="X43"/>
  <c r="P43"/>
  <c r="O43"/>
  <c r="AD41"/>
  <c r="AC41"/>
  <c r="P41"/>
  <c r="O41"/>
  <c r="N41"/>
  <c r="M41"/>
  <c r="L41"/>
  <c r="K41"/>
  <c r="J41"/>
  <c r="W39"/>
  <c r="V39"/>
  <c r="U39"/>
  <c r="T39"/>
  <c r="S39"/>
  <c r="R39"/>
  <c r="Q39"/>
  <c r="P39"/>
  <c r="O39"/>
  <c r="W37"/>
  <c r="V37"/>
  <c r="P37"/>
  <c r="O37"/>
  <c r="N37"/>
  <c r="M37"/>
  <c r="L37"/>
  <c r="K37"/>
  <c r="J37"/>
  <c r="AK36"/>
  <c r="AJ36"/>
  <c r="AI36"/>
  <c r="AH36"/>
  <c r="AG36"/>
  <c r="AF36"/>
  <c r="AE36"/>
  <c r="P35"/>
  <c r="O35"/>
  <c r="AK34"/>
  <c r="AJ34"/>
  <c r="P33"/>
  <c r="O33"/>
  <c r="N33"/>
  <c r="M33"/>
  <c r="L33"/>
  <c r="K33"/>
  <c r="J33"/>
  <c r="W31"/>
  <c r="V31"/>
  <c r="U31"/>
  <c r="T31"/>
  <c r="S31"/>
  <c r="R31"/>
  <c r="Q31"/>
  <c r="P31"/>
  <c r="O31"/>
  <c r="W29"/>
  <c r="V29"/>
  <c r="P29"/>
  <c r="O29"/>
  <c r="N29"/>
  <c r="M29"/>
  <c r="L29"/>
  <c r="K29"/>
  <c r="J29"/>
  <c r="AD27"/>
  <c r="AC27"/>
  <c r="AB27"/>
  <c r="AA27"/>
  <c r="Z27"/>
  <c r="Y27"/>
  <c r="X27"/>
  <c r="P27"/>
  <c r="O27"/>
  <c r="AD25"/>
  <c r="AC25"/>
  <c r="P25"/>
  <c r="O25"/>
  <c r="N25"/>
  <c r="M25"/>
  <c r="L25"/>
  <c r="K25"/>
  <c r="J25"/>
  <c r="W23"/>
  <c r="V23"/>
  <c r="U23"/>
  <c r="T23"/>
  <c r="S23"/>
  <c r="R23"/>
  <c r="Q23"/>
  <c r="P23"/>
  <c r="O23"/>
  <c r="W21"/>
  <c r="V21"/>
  <c r="P21"/>
  <c r="O21"/>
  <c r="N21"/>
  <c r="M21"/>
  <c r="L21"/>
  <c r="K21"/>
  <c r="J21"/>
  <c r="AK20"/>
  <c r="AJ20"/>
  <c r="AI20"/>
  <c r="AH20"/>
  <c r="AG20"/>
  <c r="AF20"/>
  <c r="AE20"/>
  <c r="P19"/>
  <c r="O19"/>
  <c r="AK18"/>
  <c r="AJ18"/>
  <c r="P17"/>
  <c r="O17"/>
  <c r="N17"/>
  <c r="M17"/>
  <c r="L17"/>
  <c r="K17"/>
  <c r="J17"/>
  <c r="W15"/>
  <c r="V15"/>
  <c r="U15"/>
  <c r="T15"/>
  <c r="S15"/>
  <c r="R15"/>
  <c r="Q15"/>
  <c r="P15"/>
  <c r="O15"/>
  <c r="W13"/>
  <c r="V13"/>
  <c r="P13"/>
  <c r="O13"/>
  <c r="N13"/>
  <c r="M13"/>
  <c r="L13"/>
  <c r="K13"/>
  <c r="J13"/>
  <c r="AD11"/>
  <c r="AC11"/>
  <c r="AB11"/>
  <c r="AA11"/>
  <c r="Z11"/>
  <c r="Y11"/>
  <c r="X11"/>
  <c r="P11"/>
  <c r="O11"/>
  <c r="AD9"/>
  <c r="AC9"/>
  <c r="P9"/>
  <c r="O9"/>
  <c r="N9"/>
  <c r="M9"/>
  <c r="L9"/>
  <c r="K9"/>
  <c r="J9"/>
  <c r="W7"/>
  <c r="V7"/>
  <c r="U7"/>
  <c r="T7"/>
  <c r="S7"/>
  <c r="R7"/>
  <c r="Q7"/>
  <c r="P7"/>
  <c r="O7"/>
  <c r="W5"/>
  <c r="V5"/>
  <c r="P5"/>
  <c r="O5"/>
  <c r="N5"/>
  <c r="M5"/>
  <c r="L5"/>
  <c r="K5"/>
  <c r="J5"/>
  <c r="P3"/>
  <c r="O3"/>
  <c r="AL1"/>
  <c r="A1"/>
  <c r="AK5" i="8"/>
  <c r="AJ5"/>
  <c r="AI5"/>
  <c r="AH5"/>
  <c r="AG5"/>
  <c r="AF5"/>
  <c r="AE5"/>
  <c r="AK3"/>
  <c r="AJ3"/>
  <c r="AK101"/>
  <c r="AJ101"/>
  <c r="AI101"/>
  <c r="AH101"/>
  <c r="AG101"/>
  <c r="AF101"/>
  <c r="AE101"/>
  <c r="AK99"/>
  <c r="AJ99"/>
  <c r="AK117"/>
  <c r="AJ117"/>
  <c r="AI117"/>
  <c r="AH117"/>
  <c r="AG117"/>
  <c r="AF117"/>
  <c r="AE117"/>
  <c r="AK115"/>
  <c r="AJ115"/>
  <c r="AK85"/>
  <c r="AJ85"/>
  <c r="AI85"/>
  <c r="AH85"/>
  <c r="AG85"/>
  <c r="AF85"/>
  <c r="AE85"/>
  <c r="AK83"/>
  <c r="AJ83"/>
  <c r="AD124"/>
  <c r="AC124"/>
  <c r="AB124"/>
  <c r="AA124"/>
  <c r="Z124"/>
  <c r="Y124"/>
  <c r="X124"/>
  <c r="AD122"/>
  <c r="AC122"/>
  <c r="AD108"/>
  <c r="AC108"/>
  <c r="AB108"/>
  <c r="AA108"/>
  <c r="Z108"/>
  <c r="Y108"/>
  <c r="X108"/>
  <c r="AD106"/>
  <c r="AC106"/>
  <c r="AD92"/>
  <c r="AC92"/>
  <c r="AB92"/>
  <c r="AA92"/>
  <c r="Z92"/>
  <c r="Y92"/>
  <c r="X92"/>
  <c r="AD90"/>
  <c r="AC90"/>
  <c r="AD76"/>
  <c r="AC76"/>
  <c r="AB76"/>
  <c r="AA76"/>
  <c r="Z76"/>
  <c r="Y76"/>
  <c r="X76"/>
  <c r="AD74"/>
  <c r="AC74"/>
  <c r="W128"/>
  <c r="V128"/>
  <c r="U128"/>
  <c r="T128"/>
  <c r="S128"/>
  <c r="R128"/>
  <c r="Q128"/>
  <c r="W126"/>
  <c r="V126"/>
  <c r="W120"/>
  <c r="V120"/>
  <c r="U120"/>
  <c r="T120"/>
  <c r="S120"/>
  <c r="R120"/>
  <c r="Q120"/>
  <c r="W118"/>
  <c r="V118"/>
  <c r="W112"/>
  <c r="V112"/>
  <c r="U112"/>
  <c r="T112"/>
  <c r="S112"/>
  <c r="R112"/>
  <c r="Q112"/>
  <c r="W110"/>
  <c r="V110"/>
  <c r="W104"/>
  <c r="V104"/>
  <c r="U104"/>
  <c r="T104"/>
  <c r="S104"/>
  <c r="R104"/>
  <c r="Q104"/>
  <c r="W102"/>
  <c r="V102"/>
  <c r="W96"/>
  <c r="V96"/>
  <c r="U96"/>
  <c r="T96"/>
  <c r="S96"/>
  <c r="R96"/>
  <c r="Q96"/>
  <c r="W94"/>
  <c r="V94"/>
  <c r="W88"/>
  <c r="V88"/>
  <c r="U88"/>
  <c r="T88"/>
  <c r="S88"/>
  <c r="R88"/>
  <c r="Q88"/>
  <c r="W86"/>
  <c r="V86"/>
  <c r="W80"/>
  <c r="V80"/>
  <c r="U80"/>
  <c r="T80"/>
  <c r="S80"/>
  <c r="R80"/>
  <c r="Q80"/>
  <c r="W78"/>
  <c r="V78"/>
  <c r="W72"/>
  <c r="V72"/>
  <c r="U72"/>
  <c r="T72"/>
  <c r="S72"/>
  <c r="R72"/>
  <c r="Q72"/>
  <c r="W70"/>
  <c r="V70"/>
  <c r="P130"/>
  <c r="O130"/>
  <c r="N130"/>
  <c r="M130"/>
  <c r="L130"/>
  <c r="K130"/>
  <c r="J130"/>
  <c r="P128"/>
  <c r="O128"/>
  <c r="P126"/>
  <c r="O126"/>
  <c r="N126"/>
  <c r="M126"/>
  <c r="L126"/>
  <c r="K126"/>
  <c r="J126"/>
  <c r="P124"/>
  <c r="O124"/>
  <c r="P122"/>
  <c r="O122"/>
  <c r="N122"/>
  <c r="M122"/>
  <c r="L122"/>
  <c r="K122"/>
  <c r="J122"/>
  <c r="P120"/>
  <c r="O120"/>
  <c r="P118"/>
  <c r="O118"/>
  <c r="N118"/>
  <c r="M118"/>
  <c r="L118"/>
  <c r="K118"/>
  <c r="J118"/>
  <c r="P116"/>
  <c r="O116"/>
  <c r="P114"/>
  <c r="O114"/>
  <c r="N114"/>
  <c r="M114"/>
  <c r="L114"/>
  <c r="K114"/>
  <c r="J114"/>
  <c r="P112"/>
  <c r="O112"/>
  <c r="P110"/>
  <c r="O110"/>
  <c r="N110"/>
  <c r="M110"/>
  <c r="L110"/>
  <c r="K110"/>
  <c r="J110"/>
  <c r="P108"/>
  <c r="O108"/>
  <c r="P106"/>
  <c r="O106"/>
  <c r="N106"/>
  <c r="M106"/>
  <c r="L106"/>
  <c r="K106"/>
  <c r="J106"/>
  <c r="P104"/>
  <c r="O104"/>
  <c r="P102"/>
  <c r="O102"/>
  <c r="N102"/>
  <c r="M102"/>
  <c r="L102"/>
  <c r="K102"/>
  <c r="J102"/>
  <c r="P100"/>
  <c r="O100"/>
  <c r="P98"/>
  <c r="O98"/>
  <c r="N98"/>
  <c r="M98"/>
  <c r="L98"/>
  <c r="K98"/>
  <c r="J98"/>
  <c r="P96"/>
  <c r="O96"/>
  <c r="P94"/>
  <c r="O94"/>
  <c r="N94"/>
  <c r="M94"/>
  <c r="L94"/>
  <c r="K94"/>
  <c r="J94"/>
  <c r="P92"/>
  <c r="O92"/>
  <c r="P88"/>
  <c r="O88"/>
  <c r="P90"/>
  <c r="O90"/>
  <c r="N90"/>
  <c r="M90"/>
  <c r="L90"/>
  <c r="K90"/>
  <c r="J90"/>
  <c r="K86"/>
  <c r="J86"/>
  <c r="P84"/>
  <c r="O84"/>
  <c r="P82"/>
  <c r="O82"/>
  <c r="N82"/>
  <c r="M82"/>
  <c r="L82"/>
  <c r="K82"/>
  <c r="J82"/>
  <c r="P80"/>
  <c r="O80"/>
  <c r="P78"/>
  <c r="O78"/>
  <c r="N78"/>
  <c r="M78"/>
  <c r="L78"/>
  <c r="K78"/>
  <c r="J78"/>
  <c r="P76"/>
  <c r="O76"/>
  <c r="P74"/>
  <c r="O74"/>
  <c r="N74"/>
  <c r="M74"/>
  <c r="L74"/>
  <c r="K74"/>
  <c r="J74"/>
  <c r="P72"/>
  <c r="O72"/>
  <c r="P70"/>
  <c r="O70"/>
  <c r="N70"/>
  <c r="M70"/>
  <c r="L70"/>
  <c r="K70"/>
  <c r="J70"/>
  <c r="P68"/>
  <c r="O68"/>
  <c r="AL132"/>
  <c r="A132"/>
  <c r="K41"/>
  <c r="L41"/>
  <c r="M41"/>
  <c r="N41"/>
  <c r="O41"/>
  <c r="P41"/>
  <c r="A25" i="27"/>
  <c r="D30"/>
  <c r="B30"/>
  <c r="D6"/>
  <c r="B6"/>
  <c r="A4"/>
  <c r="A28" s="1"/>
  <c r="A1"/>
  <c r="P3" i="8"/>
  <c r="O3"/>
  <c r="AM60" i="19"/>
  <c r="A60"/>
  <c r="A1"/>
  <c r="AM1"/>
  <c r="AL1" i="8"/>
  <c r="P56" i="19"/>
  <c r="O56"/>
  <c r="N56"/>
  <c r="M56"/>
  <c r="L56"/>
  <c r="K56"/>
  <c r="J56"/>
  <c r="P54"/>
  <c r="O54"/>
  <c r="P52"/>
  <c r="O52"/>
  <c r="N52"/>
  <c r="M52"/>
  <c r="L52"/>
  <c r="K52"/>
  <c r="J52"/>
  <c r="P50"/>
  <c r="O50"/>
  <c r="P48"/>
  <c r="O48"/>
  <c r="N48"/>
  <c r="M48"/>
  <c r="L48"/>
  <c r="K48"/>
  <c r="J48"/>
  <c r="P46"/>
  <c r="O46"/>
  <c r="P44"/>
  <c r="O44"/>
  <c r="N44"/>
  <c r="M44"/>
  <c r="L44"/>
  <c r="K44"/>
  <c r="J44"/>
  <c r="P42"/>
  <c r="O42"/>
  <c r="P34"/>
  <c r="O34"/>
  <c r="N34"/>
  <c r="M34"/>
  <c r="L34"/>
  <c r="K34"/>
  <c r="J34"/>
  <c r="AM32"/>
  <c r="AL32"/>
  <c r="AK32"/>
  <c r="AJ32"/>
  <c r="AI32"/>
  <c r="AH32"/>
  <c r="AG32"/>
  <c r="W32"/>
  <c r="V32"/>
  <c r="U32"/>
  <c r="T32"/>
  <c r="S32"/>
  <c r="R32"/>
  <c r="Q32"/>
  <c r="P32"/>
  <c r="O32"/>
  <c r="AM30"/>
  <c r="AL30"/>
  <c r="W30"/>
  <c r="V30"/>
  <c r="P30"/>
  <c r="O30"/>
  <c r="N30"/>
  <c r="M30"/>
  <c r="L30"/>
  <c r="K30"/>
  <c r="J30"/>
  <c r="P28"/>
  <c r="O28"/>
  <c r="P26"/>
  <c r="O26"/>
  <c r="N26"/>
  <c r="M26"/>
  <c r="L26"/>
  <c r="K26"/>
  <c r="J26"/>
  <c r="AM24"/>
  <c r="AL24"/>
  <c r="AK24"/>
  <c r="AJ24"/>
  <c r="AI24"/>
  <c r="AH24"/>
  <c r="AG24"/>
  <c r="W24"/>
  <c r="V24"/>
  <c r="U24"/>
  <c r="T24"/>
  <c r="S24"/>
  <c r="R24"/>
  <c r="Q24"/>
  <c r="P24"/>
  <c r="O24"/>
  <c r="AM22"/>
  <c r="AL22"/>
  <c r="W22"/>
  <c r="V22"/>
  <c r="P22"/>
  <c r="O22"/>
  <c r="N22"/>
  <c r="M22"/>
  <c r="L22"/>
  <c r="K22"/>
  <c r="J22"/>
  <c r="P20"/>
  <c r="O20"/>
  <c r="P18"/>
  <c r="O18"/>
  <c r="N18"/>
  <c r="M18"/>
  <c r="L18"/>
  <c r="K18"/>
  <c r="J18"/>
  <c r="AM16"/>
  <c r="AL16"/>
  <c r="AK16"/>
  <c r="AJ16"/>
  <c r="AI16"/>
  <c r="AH16"/>
  <c r="AG16"/>
  <c r="W16"/>
  <c r="V16"/>
  <c r="U16"/>
  <c r="T16"/>
  <c r="S16"/>
  <c r="R16"/>
  <c r="Q16"/>
  <c r="P16"/>
  <c r="O16"/>
  <c r="AM14"/>
  <c r="AL14"/>
  <c r="W14"/>
  <c r="V14"/>
  <c r="P14"/>
  <c r="O14"/>
  <c r="N14"/>
  <c r="M14"/>
  <c r="L14"/>
  <c r="K14"/>
  <c r="J14"/>
  <c r="P12"/>
  <c r="O12"/>
  <c r="P10"/>
  <c r="O10"/>
  <c r="N10"/>
  <c r="M10"/>
  <c r="L10"/>
  <c r="K10"/>
  <c r="J10"/>
  <c r="AM8"/>
  <c r="AL8"/>
  <c r="AK8"/>
  <c r="AJ8"/>
  <c r="AI8"/>
  <c r="AH8"/>
  <c r="AG8"/>
  <c r="W8"/>
  <c r="V8"/>
  <c r="U8"/>
  <c r="T8"/>
  <c r="S8"/>
  <c r="R8"/>
  <c r="Q8"/>
  <c r="P8"/>
  <c r="O8"/>
  <c r="AM6"/>
  <c r="AL6"/>
  <c r="W6"/>
  <c r="V6"/>
  <c r="P6"/>
  <c r="O6"/>
  <c r="N6"/>
  <c r="M6"/>
  <c r="L6"/>
  <c r="K6"/>
  <c r="J6"/>
  <c r="P4"/>
  <c r="O4"/>
  <c r="J26" i="18"/>
  <c r="A26"/>
  <c r="K25"/>
  <c r="B25"/>
  <c r="J20"/>
  <c r="A20"/>
  <c r="K19"/>
  <c r="B19"/>
  <c r="J14"/>
  <c r="A14"/>
  <c r="K13"/>
  <c r="B13"/>
  <c r="J8"/>
  <c r="A8"/>
  <c r="K7"/>
  <c r="B7"/>
  <c r="J2"/>
  <c r="A2"/>
  <c r="K1"/>
  <c r="B1"/>
  <c r="A1" i="8"/>
  <c r="A67"/>
  <c r="R23"/>
  <c r="S23"/>
  <c r="T23"/>
  <c r="U23"/>
  <c r="V23"/>
  <c r="J20" i="19"/>
  <c r="AL67" i="8"/>
  <c r="K5"/>
  <c r="L5"/>
  <c r="M5"/>
  <c r="N5"/>
  <c r="O5"/>
  <c r="P5"/>
  <c r="AF52"/>
  <c r="AG52"/>
  <c r="AH52"/>
  <c r="AI52"/>
  <c r="AJ52"/>
  <c r="AK52"/>
  <c r="AF36"/>
  <c r="AG36"/>
  <c r="AH36"/>
  <c r="AI36"/>
  <c r="AJ36"/>
  <c r="AK36"/>
  <c r="AF20"/>
  <c r="AG20"/>
  <c r="AH20"/>
  <c r="AI20"/>
  <c r="AJ20"/>
  <c r="AK20"/>
  <c r="Y59"/>
  <c r="Z59"/>
  <c r="AA59"/>
  <c r="AB59"/>
  <c r="AC59"/>
  <c r="AD59"/>
  <c r="Y43"/>
  <c r="Z43"/>
  <c r="AA43"/>
  <c r="AB43"/>
  <c r="AC43"/>
  <c r="AD43"/>
  <c r="Y27"/>
  <c r="Z27"/>
  <c r="AA27"/>
  <c r="AB27"/>
  <c r="AC27"/>
  <c r="AD27"/>
  <c r="Y11"/>
  <c r="Z11"/>
  <c r="AA11"/>
  <c r="AB11"/>
  <c r="AC11"/>
  <c r="AD11"/>
  <c r="AK50"/>
  <c r="AJ50"/>
  <c r="AJ34"/>
  <c r="AK18"/>
  <c r="AJ18"/>
  <c r="AD57"/>
  <c r="AC57"/>
  <c r="AD41"/>
  <c r="AC41"/>
  <c r="AD25"/>
  <c r="AC25"/>
  <c r="AD9"/>
  <c r="AC9"/>
  <c r="W61"/>
  <c r="V61"/>
  <c r="W53"/>
  <c r="V53"/>
  <c r="W45"/>
  <c r="V45"/>
  <c r="W37"/>
  <c r="V37"/>
  <c r="W29"/>
  <c r="V29"/>
  <c r="W21"/>
  <c r="V21"/>
  <c r="W13"/>
  <c r="V13"/>
  <c r="W5"/>
  <c r="V5"/>
  <c r="J5"/>
  <c r="R63"/>
  <c r="S63"/>
  <c r="T63"/>
  <c r="U63"/>
  <c r="V63"/>
  <c r="W63"/>
  <c r="R55"/>
  <c r="S55"/>
  <c r="T55"/>
  <c r="U55"/>
  <c r="V55"/>
  <c r="W55"/>
  <c r="R47"/>
  <c r="S47"/>
  <c r="T47"/>
  <c r="U47"/>
  <c r="V47"/>
  <c r="W47"/>
  <c r="R39"/>
  <c r="S39"/>
  <c r="T39"/>
  <c r="U39"/>
  <c r="V39"/>
  <c r="W39"/>
  <c r="Q39"/>
  <c r="R31"/>
  <c r="S31"/>
  <c r="T31"/>
  <c r="U31"/>
  <c r="V31"/>
  <c r="W31"/>
  <c r="R15"/>
  <c r="S15"/>
  <c r="T15"/>
  <c r="U15"/>
  <c r="V15"/>
  <c r="W15"/>
  <c r="R7"/>
  <c r="S7"/>
  <c r="T7"/>
  <c r="U7"/>
  <c r="V7"/>
  <c r="W7"/>
  <c r="AE36"/>
  <c r="AE52"/>
  <c r="AE20"/>
  <c r="X59"/>
  <c r="X43"/>
  <c r="X27"/>
  <c r="X11"/>
  <c r="Q63"/>
  <c r="Q55"/>
  <c r="Q47"/>
  <c r="Q31"/>
  <c r="Q23"/>
  <c r="Q15"/>
  <c r="Q7"/>
  <c r="W23"/>
  <c r="J41"/>
  <c r="AK34"/>
  <c r="K61"/>
  <c r="L61"/>
  <c r="M61"/>
  <c r="N61"/>
  <c r="O61"/>
  <c r="P61"/>
  <c r="K57"/>
  <c r="L57"/>
  <c r="M57"/>
  <c r="N57"/>
  <c r="O57"/>
  <c r="P57"/>
  <c r="K53"/>
  <c r="L53"/>
  <c r="M53"/>
  <c r="N53"/>
  <c r="O53"/>
  <c r="P53"/>
  <c r="K49"/>
  <c r="L49"/>
  <c r="M49"/>
  <c r="N49"/>
  <c r="O49"/>
  <c r="P49"/>
  <c r="K45"/>
  <c r="L45"/>
  <c r="M45"/>
  <c r="N45"/>
  <c r="O45"/>
  <c r="P45"/>
  <c r="K37"/>
  <c r="L37"/>
  <c r="M37"/>
  <c r="N37"/>
  <c r="O37"/>
  <c r="P37"/>
  <c r="K33"/>
  <c r="L33"/>
  <c r="M33"/>
  <c r="N33"/>
  <c r="O33"/>
  <c r="P33"/>
  <c r="K29"/>
  <c r="L29"/>
  <c r="M29"/>
  <c r="N29"/>
  <c r="O29"/>
  <c r="P29"/>
  <c r="K21"/>
  <c r="L21"/>
  <c r="M21"/>
  <c r="N21"/>
  <c r="O21"/>
  <c r="P21"/>
  <c r="K25"/>
  <c r="L25"/>
  <c r="M25"/>
  <c r="N25"/>
  <c r="O25"/>
  <c r="P25"/>
  <c r="K17"/>
  <c r="L17"/>
  <c r="M17"/>
  <c r="N17"/>
  <c r="O17"/>
  <c r="P17"/>
  <c r="K13"/>
  <c r="L13"/>
  <c r="M13"/>
  <c r="N13"/>
  <c r="O13"/>
  <c r="P13"/>
  <c r="K9"/>
  <c r="L9"/>
  <c r="M9"/>
  <c r="N9"/>
  <c r="O9"/>
  <c r="P9"/>
  <c r="J61"/>
  <c r="J57"/>
  <c r="J53"/>
  <c r="J49"/>
  <c r="J45"/>
  <c r="J37"/>
  <c r="J33"/>
  <c r="J29"/>
  <c r="J25"/>
  <c r="J21"/>
  <c r="J17"/>
  <c r="J13"/>
  <c r="J9"/>
  <c r="P63"/>
  <c r="P59"/>
  <c r="P55"/>
  <c r="P51"/>
  <c r="P47"/>
  <c r="P43"/>
  <c r="P39"/>
  <c r="P35"/>
  <c r="O63"/>
  <c r="O59"/>
  <c r="O55"/>
  <c r="O51"/>
  <c r="O47"/>
  <c r="O43"/>
  <c r="O39"/>
  <c r="O35"/>
  <c r="K65"/>
  <c r="L65"/>
  <c r="M65"/>
  <c r="N65"/>
  <c r="O65"/>
  <c r="P65"/>
  <c r="J65"/>
  <c r="P31"/>
  <c r="O31"/>
  <c r="P27"/>
  <c r="O27"/>
  <c r="P23"/>
  <c r="O23"/>
  <c r="P19"/>
  <c r="O19"/>
  <c r="P15"/>
  <c r="O15"/>
  <c r="P11"/>
  <c r="O11"/>
  <c r="P7"/>
  <c r="O7"/>
  <c r="J16" i="19"/>
  <c r="Z4"/>
  <c r="J4"/>
  <c r="J32"/>
  <c r="J24"/>
  <c r="Q22"/>
  <c r="J50"/>
  <c r="J54"/>
  <c r="AG6"/>
  <c r="J46"/>
  <c r="Z16"/>
  <c r="Z20"/>
  <c r="Z8"/>
  <c r="Z28"/>
  <c r="AG22"/>
  <c r="Z24"/>
  <c r="J28"/>
  <c r="Z12"/>
  <c r="Z32"/>
  <c r="J12"/>
  <c r="J8"/>
  <c r="Q14"/>
  <c r="J42"/>
  <c r="AG30"/>
  <c r="Q6"/>
  <c r="AG14"/>
  <c r="Q30"/>
  <c r="C11"/>
  <c r="C25"/>
  <c r="C17"/>
  <c r="C19"/>
  <c r="C27"/>
  <c r="N11" i="38"/>
  <c r="N23"/>
  <c r="K19"/>
  <c r="N14"/>
  <c r="N19"/>
  <c r="K20"/>
  <c r="N29"/>
  <c r="K26"/>
  <c r="N26"/>
  <c r="K25"/>
  <c r="K27"/>
  <c r="N36"/>
  <c r="N21"/>
  <c r="N13"/>
  <c r="N34"/>
  <c r="K39"/>
  <c r="K32"/>
  <c r="K40"/>
  <c r="K11"/>
  <c r="N41"/>
  <c r="N16"/>
  <c r="N32"/>
  <c r="K42"/>
  <c r="K16"/>
  <c r="N31"/>
  <c r="K41"/>
  <c r="K18"/>
  <c r="K12"/>
  <c r="N24"/>
  <c r="N42"/>
  <c r="K13"/>
  <c r="N33"/>
  <c r="K14"/>
  <c r="K23"/>
  <c r="K28"/>
  <c r="N28"/>
  <c r="N22"/>
  <c r="N35"/>
  <c r="K29"/>
  <c r="K30"/>
  <c r="K35"/>
  <c r="N37"/>
  <c r="N27"/>
  <c r="K22"/>
  <c r="N20"/>
  <c r="N39"/>
  <c r="N17"/>
  <c r="K34"/>
  <c r="N15"/>
  <c r="K33"/>
  <c r="K24"/>
  <c r="N25"/>
  <c r="N38"/>
  <c r="K21"/>
  <c r="K31"/>
  <c r="K37"/>
  <c r="N30"/>
  <c r="K36"/>
  <c r="N18"/>
  <c r="N40"/>
  <c r="K15"/>
  <c r="N12"/>
  <c r="K17"/>
  <c r="K38"/>
  <c r="C33" i="19" l="1"/>
  <c r="I58" i="38"/>
  <c r="I64"/>
  <c r="I67"/>
  <c r="I68"/>
  <c r="I70"/>
  <c r="I72"/>
  <c r="I73"/>
  <c r="I74"/>
  <c r="L63"/>
  <c r="N63" s="1"/>
  <c r="L69"/>
  <c r="J69" s="1"/>
  <c r="C31" i="19"/>
  <c r="C13"/>
  <c r="J68" i="8"/>
  <c r="M37" i="38"/>
  <c r="J104" i="31"/>
  <c r="M29" i="38"/>
  <c r="C21" i="19"/>
  <c r="C7"/>
  <c r="M41" i="38"/>
  <c r="J124" i="31"/>
  <c r="J96"/>
  <c r="J88"/>
  <c r="M40" i="38"/>
  <c r="M33"/>
  <c r="C29" i="19"/>
  <c r="C23"/>
  <c r="C9"/>
  <c r="L70" i="38"/>
  <c r="M30"/>
  <c r="J112" i="31"/>
  <c r="M36" i="38"/>
  <c r="M32"/>
  <c r="M28"/>
  <c r="J92" i="8"/>
  <c r="J84" i="31"/>
  <c r="M39" i="38"/>
  <c r="K69"/>
  <c r="C6" i="31" l="1"/>
  <c r="G6" s="1"/>
  <c r="Q78" i="8"/>
  <c r="J36" i="38"/>
  <c r="M14"/>
  <c r="I75"/>
  <c r="I69"/>
  <c r="I66"/>
  <c r="I65"/>
  <c r="I59"/>
  <c r="I60"/>
  <c r="I71"/>
  <c r="I63"/>
  <c r="M25"/>
  <c r="M24"/>
  <c r="I61"/>
  <c r="C15" i="19"/>
  <c r="J128" i="8"/>
  <c r="J120" i="31"/>
  <c r="M69" i="38"/>
  <c r="N69"/>
  <c r="L65"/>
  <c r="J65" s="1"/>
  <c r="L64"/>
  <c r="M64" s="1"/>
  <c r="I49"/>
  <c r="I48"/>
  <c r="L55"/>
  <c r="I51"/>
  <c r="I52"/>
  <c r="I56"/>
  <c r="L68"/>
  <c r="J68" s="1"/>
  <c r="I53"/>
  <c r="I50"/>
  <c r="L52"/>
  <c r="L53"/>
  <c r="I57"/>
  <c r="L73"/>
  <c r="M73" s="1"/>
  <c r="L74"/>
  <c r="J74" s="1"/>
  <c r="I55"/>
  <c r="L57"/>
  <c r="L51"/>
  <c r="L46"/>
  <c r="I54"/>
  <c r="L75"/>
  <c r="J75" s="1"/>
  <c r="L50"/>
  <c r="L59"/>
  <c r="L56"/>
  <c r="L66"/>
  <c r="J66" s="1"/>
  <c r="J68" i="31"/>
  <c r="J104" i="8"/>
  <c r="J128" i="31"/>
  <c r="M21" i="38"/>
  <c r="J120" i="8"/>
  <c r="J96"/>
  <c r="J80"/>
  <c r="J80" i="31"/>
  <c r="J76"/>
  <c r="J112" i="8"/>
  <c r="J76"/>
  <c r="J88"/>
  <c r="J39" i="31"/>
  <c r="J124" i="8"/>
  <c r="L61" i="38"/>
  <c r="L71"/>
  <c r="L47"/>
  <c r="I46"/>
  <c r="L48"/>
  <c r="L62"/>
  <c r="N62" s="1"/>
  <c r="L60"/>
  <c r="J70"/>
  <c r="M70"/>
  <c r="N70"/>
  <c r="I47"/>
  <c r="L54"/>
  <c r="L67"/>
  <c r="L72"/>
  <c r="J55" i="8"/>
  <c r="J43" i="31"/>
  <c r="J31" i="8"/>
  <c r="J59" i="31"/>
  <c r="J35" i="8"/>
  <c r="J59"/>
  <c r="J15" i="31"/>
  <c r="J15" i="8"/>
  <c r="J100" i="31"/>
  <c r="J100" i="8"/>
  <c r="J72" i="31"/>
  <c r="J72" i="8"/>
  <c r="J84"/>
  <c r="J116" i="31"/>
  <c r="J116" i="8"/>
  <c r="J108" i="31"/>
  <c r="J108" i="8"/>
  <c r="J92" i="31"/>
  <c r="K75" i="38"/>
  <c r="K66"/>
  <c r="K74"/>
  <c r="K68"/>
  <c r="K65"/>
  <c r="K70"/>
  <c r="J55" i="31" l="1"/>
  <c r="J31"/>
  <c r="C20"/>
  <c r="G20" s="1"/>
  <c r="G4"/>
  <c r="J37" i="38"/>
  <c r="Q86" i="31"/>
  <c r="J35" i="38"/>
  <c r="J43" i="8"/>
  <c r="K26" i="18"/>
  <c r="M17" i="38"/>
  <c r="M20"/>
  <c r="M23"/>
  <c r="M16"/>
  <c r="J23" i="8"/>
  <c r="J63" i="31"/>
  <c r="M68" i="38"/>
  <c r="J27" i="8"/>
  <c r="J27" i="31"/>
  <c r="N73" i="38"/>
  <c r="J64"/>
  <c r="M74"/>
  <c r="J73"/>
  <c r="N64"/>
  <c r="M65"/>
  <c r="M66"/>
  <c r="M75"/>
  <c r="Q78" i="31"/>
  <c r="N74" i="38"/>
  <c r="N68"/>
  <c r="N65"/>
  <c r="N66"/>
  <c r="N75"/>
  <c r="K27" i="18"/>
  <c r="J35" i="31"/>
  <c r="J63" i="8"/>
  <c r="K21" i="18"/>
  <c r="J39" i="8"/>
  <c r="J23" i="31"/>
  <c r="J71" i="38"/>
  <c r="M71"/>
  <c r="N71"/>
  <c r="J72"/>
  <c r="M72"/>
  <c r="N72"/>
  <c r="J67"/>
  <c r="M67"/>
  <c r="N67"/>
  <c r="C47" i="19"/>
  <c r="C55"/>
  <c r="J51" i="8"/>
  <c r="J51" i="31"/>
  <c r="J47" i="8"/>
  <c r="J47" i="31"/>
  <c r="K71" i="38"/>
  <c r="K73"/>
  <c r="K64"/>
  <c r="K67"/>
  <c r="K72"/>
  <c r="B26" i="18" l="1"/>
  <c r="K8"/>
  <c r="K9"/>
  <c r="C7" i="31"/>
  <c r="G7" s="1"/>
  <c r="C15"/>
  <c r="G15" s="1"/>
  <c r="C23"/>
  <c r="G23" s="1"/>
  <c r="C31"/>
  <c r="G31" s="1"/>
  <c r="C39"/>
  <c r="G39" s="1"/>
  <c r="C47"/>
  <c r="G47" s="1"/>
  <c r="C55"/>
  <c r="G55" s="1"/>
  <c r="C63"/>
  <c r="G63" s="1"/>
  <c r="C5"/>
  <c r="G5" s="1"/>
  <c r="C13"/>
  <c r="G13" s="1"/>
  <c r="C21"/>
  <c r="G21" s="1"/>
  <c r="C29"/>
  <c r="G29" s="1"/>
  <c r="C37"/>
  <c r="G37" s="1"/>
  <c r="C45"/>
  <c r="G45" s="1"/>
  <c r="C53"/>
  <c r="G53" s="1"/>
  <c r="C61"/>
  <c r="G61" s="1"/>
  <c r="K15" i="18"/>
  <c r="K14"/>
  <c r="C51" i="19"/>
  <c r="J30" i="38"/>
  <c r="J34"/>
  <c r="C49" i="19"/>
  <c r="Q61" i="31"/>
  <c r="Q61" i="8"/>
  <c r="B21" i="18"/>
  <c r="K20"/>
  <c r="J59" i="38"/>
  <c r="J61"/>
  <c r="M61"/>
  <c r="M52"/>
  <c r="M53"/>
  <c r="M57"/>
  <c r="J55"/>
  <c r="M50"/>
  <c r="M56"/>
  <c r="J52"/>
  <c r="M46"/>
  <c r="J53"/>
  <c r="J57"/>
  <c r="M51"/>
  <c r="M55"/>
  <c r="J50"/>
  <c r="M59"/>
  <c r="J56"/>
  <c r="M47"/>
  <c r="J48"/>
  <c r="M62"/>
  <c r="M60"/>
  <c r="M54"/>
  <c r="J51"/>
  <c r="J47"/>
  <c r="M48"/>
  <c r="J60"/>
  <c r="J54"/>
  <c r="C53" i="19"/>
  <c r="Q86" i="8"/>
  <c r="Q70"/>
  <c r="Q70" i="31"/>
  <c r="Q29" i="8"/>
  <c r="Q29" i="31"/>
  <c r="N46" i="38"/>
  <c r="K46"/>
  <c r="N55"/>
  <c r="N59"/>
  <c r="N50"/>
  <c r="N47"/>
  <c r="N61"/>
  <c r="N51"/>
  <c r="N53"/>
  <c r="N52"/>
  <c r="N60"/>
  <c r="N56"/>
  <c r="N48"/>
  <c r="N57"/>
  <c r="N54"/>
  <c r="K52"/>
  <c r="K59"/>
  <c r="K56"/>
  <c r="K53"/>
  <c r="K47"/>
  <c r="K57"/>
  <c r="K61"/>
  <c r="K60"/>
  <c r="K50"/>
  <c r="K54"/>
  <c r="K48"/>
  <c r="K51"/>
  <c r="K55"/>
  <c r="K3" i="18" l="1"/>
  <c r="B27"/>
  <c r="K2"/>
  <c r="Q37" i="8"/>
  <c r="M13" i="38"/>
  <c r="M12"/>
  <c r="C5" i="19"/>
  <c r="J32" i="38"/>
  <c r="J33"/>
  <c r="J31"/>
  <c r="Q37" i="31"/>
  <c r="Q45"/>
  <c r="Q45" i="8"/>
  <c r="Q53" i="31"/>
  <c r="Q53" i="8"/>
  <c r="J23" i="38" l="1"/>
  <c r="J42"/>
  <c r="Q126" i="31"/>
  <c r="Q126" i="8"/>
  <c r="J19" i="31"/>
  <c r="C45" i="19"/>
  <c r="J19" i="8"/>
  <c r="J11" i="31"/>
  <c r="J11" i="8"/>
  <c r="J7"/>
  <c r="J7" i="31"/>
  <c r="X74"/>
  <c r="X74" i="8"/>
  <c r="B15" i="18"/>
  <c r="B20" l="1"/>
  <c r="B9"/>
  <c r="B14"/>
  <c r="C43" i="19"/>
  <c r="X41" i="8"/>
  <c r="Q118" i="31"/>
  <c r="Q118" i="8"/>
  <c r="J41" i="38"/>
  <c r="J29"/>
  <c r="J28"/>
  <c r="C41" i="19"/>
  <c r="J22" i="38"/>
  <c r="J21"/>
  <c r="X41" i="31"/>
  <c r="X57"/>
  <c r="X57" i="8"/>
  <c r="B3" i="18" l="1"/>
  <c r="J40" i="38"/>
  <c r="Q21" i="8"/>
  <c r="Q21" i="31"/>
  <c r="Q13"/>
  <c r="Q13" i="8"/>
  <c r="Q110" i="31" l="1"/>
  <c r="Q110" i="8"/>
  <c r="J20" i="38"/>
  <c r="G34" i="27" l="1"/>
  <c r="G33"/>
  <c r="X25" i="8"/>
  <c r="X25" i="31"/>
  <c r="G10" i="27" l="1"/>
  <c r="G9"/>
  <c r="J63" i="38"/>
  <c r="K63"/>
  <c r="C4" i="19" l="1"/>
  <c r="J3" i="31" l="1"/>
  <c r="J3" i="8"/>
  <c r="B8" i="18" l="1"/>
  <c r="J27" i="38"/>
  <c r="B2" i="18" l="1"/>
  <c r="Q5" i="8"/>
  <c r="Q5" i="31"/>
  <c r="J19" i="38" l="1"/>
  <c r="J38"/>
  <c r="J39"/>
  <c r="Q102" i="31" l="1"/>
  <c r="Q102" i="8"/>
  <c r="X9"/>
  <c r="Q94" i="31"/>
  <c r="Q94" i="8"/>
  <c r="X9" i="31"/>
  <c r="B10" i="27" l="1"/>
  <c r="B9"/>
  <c r="X106" i="31" l="1"/>
  <c r="X106" i="8"/>
  <c r="AE18"/>
  <c r="X122"/>
  <c r="X122" i="31"/>
  <c r="X90" i="8"/>
  <c r="X90" i="31"/>
  <c r="J25" i="38"/>
  <c r="J24"/>
  <c r="J15"/>
  <c r="J26"/>
  <c r="AE18" i="31"/>
  <c r="B34" i="27" l="1"/>
  <c r="B33"/>
  <c r="J16" i="38"/>
  <c r="J17"/>
  <c r="AE50" i="31" l="1"/>
  <c r="AE50" i="8"/>
  <c r="AE83"/>
  <c r="AE83" i="31"/>
  <c r="J13" i="38" l="1"/>
  <c r="J18"/>
  <c r="AE115" i="31" l="1"/>
  <c r="AE115" i="8"/>
  <c r="AE34"/>
  <c r="AE34" i="31"/>
  <c r="J14" i="38" l="1"/>
  <c r="AE99" i="8" l="1"/>
  <c r="AE99" i="31"/>
  <c r="J49" i="38"/>
  <c r="K49" s="1"/>
  <c r="J58"/>
  <c r="K58" s="1"/>
  <c r="J11" l="1"/>
  <c r="J12"/>
  <c r="Y4" i="8"/>
  <c r="AE3"/>
  <c r="Y3"/>
</calcChain>
</file>

<file path=xl/sharedStrings.xml><?xml version="1.0" encoding="utf-8"?>
<sst xmlns="http://schemas.openxmlformats.org/spreadsheetml/2006/main" count="729" uniqueCount="196">
  <si>
    <t>igrač</t>
  </si>
  <si>
    <t>rezultat</t>
  </si>
  <si>
    <t>kolo</t>
  </si>
  <si>
    <t>grupa</t>
  </si>
  <si>
    <t>sto</t>
  </si>
  <si>
    <t>1. set</t>
  </si>
  <si>
    <t>2. set</t>
  </si>
  <si>
    <t>3. set</t>
  </si>
  <si>
    <t>4. set</t>
  </si>
  <si>
    <t>5. set</t>
  </si>
  <si>
    <t>6. set</t>
  </si>
  <si>
    <t>7. set</t>
  </si>
  <si>
    <t>klub</t>
  </si>
  <si>
    <t>vreme</t>
  </si>
  <si>
    <t>id</t>
  </si>
  <si>
    <t>F</t>
  </si>
  <si>
    <t>QF</t>
  </si>
  <si>
    <t>SF</t>
  </si>
  <si>
    <t>gz</t>
  </si>
  <si>
    <t>takmičenje:</t>
  </si>
  <si>
    <t>datum:</t>
  </si>
  <si>
    <t>mesto:</t>
  </si>
  <si>
    <t>organizator:</t>
  </si>
  <si>
    <t>R1</t>
  </si>
  <si>
    <t>21.-24. mesto</t>
  </si>
  <si>
    <t>17.-20. mesto</t>
  </si>
  <si>
    <t>R3</t>
  </si>
  <si>
    <t>9.-12. mesto</t>
  </si>
  <si>
    <t>13.-16. mesto</t>
  </si>
  <si>
    <t>R2</t>
  </si>
  <si>
    <t>29.-32. mesto</t>
  </si>
  <si>
    <t>25.-28. mesto</t>
  </si>
  <si>
    <t>R2 - igrači koji izgube u 1. kolu R1 table - po redosledu po kojem su u R1 tabli</t>
  </si>
  <si>
    <t>R3 - igrači koji izgube u 2. kolu glavne table - po redosledu po kojem su u glavnoj tabli</t>
  </si>
  <si>
    <t>R1 - igrači koji izgube u 1. kolu glavne table - po redosledu po kojem su u glavnoj tabli</t>
  </si>
  <si>
    <t>kategorija:</t>
  </si>
  <si>
    <t>vrhovni sudija, delegat STSS:</t>
  </si>
  <si>
    <t>I set</t>
  </si>
  <si>
    <t>II set</t>
  </si>
  <si>
    <t>III set</t>
  </si>
  <si>
    <t>IV set</t>
  </si>
  <si>
    <t>V set</t>
  </si>
  <si>
    <t>Rezultat</t>
  </si>
  <si>
    <t>pobednik</t>
  </si>
  <si>
    <t>sudija</t>
  </si>
  <si>
    <t>Sudijski list</t>
  </si>
  <si>
    <t>kolo:</t>
  </si>
  <si>
    <t>grupa:</t>
  </si>
  <si>
    <t>sto:</t>
  </si>
  <si>
    <t>br. meča:</t>
  </si>
  <si>
    <t>igrač 1</t>
  </si>
  <si>
    <t>igrač 2</t>
  </si>
  <si>
    <t>:</t>
  </si>
  <si>
    <t>partija:</t>
  </si>
  <si>
    <t>pobednik:</t>
  </si>
  <si>
    <t>sudija:</t>
  </si>
  <si>
    <t>finale:</t>
  </si>
  <si>
    <t>žreb</t>
  </si>
  <si>
    <t>rang 8 najboljih igrača</t>
  </si>
  <si>
    <t>plasman:</t>
  </si>
  <si>
    <t>3-4</t>
  </si>
  <si>
    <t>5-8</t>
  </si>
  <si>
    <t>9-16</t>
  </si>
  <si>
    <t>17-32</t>
  </si>
  <si>
    <t>ime i prezime</t>
  </si>
  <si>
    <t>osvojeni bodovi</t>
  </si>
  <si>
    <t>rang turnira</t>
  </si>
  <si>
    <t>broj igrača</t>
  </si>
  <si>
    <t>glavni žreb</t>
  </si>
  <si>
    <t>broj pobeda</t>
  </si>
  <si>
    <t>kvalifikacije</t>
  </si>
  <si>
    <t>A</t>
  </si>
  <si>
    <t>B</t>
  </si>
  <si>
    <t>C</t>
  </si>
  <si>
    <t>D</t>
  </si>
  <si>
    <t>plasman</t>
  </si>
  <si>
    <t>rejting turnira</t>
  </si>
  <si>
    <t>rejting</t>
  </si>
  <si>
    <t>zbir bodova</t>
  </si>
  <si>
    <t>najboljih 8 igrača</t>
  </si>
  <si>
    <t>36-45</t>
  </si>
  <si>
    <t>46-55</t>
  </si>
  <si>
    <t>56-65</t>
  </si>
  <si>
    <t>3. mesto u grupi</t>
  </si>
  <si>
    <t>bodovi</t>
  </si>
  <si>
    <t>4. mesto u grupi</t>
  </si>
  <si>
    <t>PS</t>
  </si>
  <si>
    <t>E</t>
  </si>
  <si>
    <t>PUG</t>
  </si>
  <si>
    <t>U</t>
  </si>
  <si>
    <t>&gt;65</t>
  </si>
  <si>
    <t xml:space="preserve">TOP </t>
  </si>
  <si>
    <t>33-64</t>
  </si>
  <si>
    <t>2</t>
  </si>
  <si>
    <t>1</t>
  </si>
  <si>
    <t>par</t>
  </si>
  <si>
    <t>Igrač 2</t>
  </si>
  <si>
    <t>bod1</t>
  </si>
  <si>
    <t>bod2</t>
  </si>
  <si>
    <t>ukupno</t>
  </si>
  <si>
    <t>X</t>
  </si>
  <si>
    <t>Dragan Ocokoljić</t>
  </si>
  <si>
    <t>Tružinski Viktoria</t>
  </si>
  <si>
    <t>Maksuti Aneta</t>
  </si>
  <si>
    <t>Savić Aleksandra</t>
  </si>
  <si>
    <t>Šurjan Sabina</t>
  </si>
  <si>
    <t>Katić Ivor</t>
  </si>
  <si>
    <t>Radonjić Vladimir</t>
  </si>
  <si>
    <t>Jokić Tijana</t>
  </si>
  <si>
    <t>Gacev Aleksa</t>
  </si>
  <si>
    <t>Lupulesku Anelia</t>
  </si>
  <si>
    <t>Todorović Andrea</t>
  </si>
  <si>
    <t>Mirković Milan</t>
  </si>
  <si>
    <t>Pavlović Radovan</t>
  </si>
  <si>
    <t>Mitrović Milan</t>
  </si>
  <si>
    <t>Mitrović Ivan</t>
  </si>
  <si>
    <t>Desić Dušan</t>
  </si>
  <si>
    <t>Milovanović Zoran</t>
  </si>
  <si>
    <t>Vlajković Željko</t>
  </si>
  <si>
    <t>Stojanović Borivoje</t>
  </si>
  <si>
    <t>Miletić Milan</t>
  </si>
  <si>
    <t>Trifunović Miloš</t>
  </si>
  <si>
    <t>Gudžić Dejana</t>
  </si>
  <si>
    <t>Jovanović Milan</t>
  </si>
  <si>
    <t>Ocokoljić Dejan</t>
  </si>
  <si>
    <t>Gambiroza Nemanja</t>
  </si>
  <si>
    <t>Perović Ivana</t>
  </si>
  <si>
    <t>Todorović Dejana</t>
  </si>
  <si>
    <t>Ranđelović Vuk</t>
  </si>
  <si>
    <t>Martinović Nikša</t>
  </si>
  <si>
    <t>Radonjić Aleksandra</t>
  </si>
  <si>
    <t>Vignjević Dragana</t>
  </si>
  <si>
    <t>Halas Kristian</t>
  </si>
  <si>
    <t>Rakić Aleksa</t>
  </si>
  <si>
    <t>Sokolović Strahinja</t>
  </si>
  <si>
    <t>Červik Kristian</t>
  </si>
  <si>
    <t>Lupulesku Lorencio</t>
  </si>
  <si>
    <t>Lupulesku Izabela</t>
  </si>
  <si>
    <t>Strugarević Nikola</t>
  </si>
  <si>
    <t>Popović Marko</t>
  </si>
  <si>
    <t>Adamović Aleksa</t>
  </si>
  <si>
    <t>Vejnović Ivana</t>
  </si>
  <si>
    <t>Kostadinović Stefan</t>
  </si>
  <si>
    <t>Starević Dušan</t>
  </si>
  <si>
    <t>Komlušan Stefan</t>
  </si>
  <si>
    <t>Drobnjaković Milinko</t>
  </si>
  <si>
    <t>Jović Đorđe</t>
  </si>
  <si>
    <t>Kandić Neda</t>
  </si>
  <si>
    <t>Stanković Ivica</t>
  </si>
  <si>
    <t>Tanasković Mihajlo</t>
  </si>
  <si>
    <t>Milanović Nemanja</t>
  </si>
  <si>
    <t>Vučetić Ivan</t>
  </si>
  <si>
    <t>Kovačević Jovan</t>
  </si>
  <si>
    <t>Fenjveši Ana Žofia</t>
  </si>
  <si>
    <t>Fenjveši Florian</t>
  </si>
  <si>
    <t>Radaković Aleksandar</t>
  </si>
  <si>
    <t>Petkov Marko</t>
  </si>
  <si>
    <t>Crepulja Bojan</t>
  </si>
  <si>
    <t>Bogdanović Uroš</t>
  </si>
  <si>
    <t>Nedeljković Stefan</t>
  </si>
  <si>
    <t>Čolović Vladimir</t>
  </si>
  <si>
    <t>Petrović Jovica</t>
  </si>
  <si>
    <t>Stajić Marija</t>
  </si>
  <si>
    <t>Jovičić Matija</t>
  </si>
  <si>
    <t>Janković Srećko</t>
  </si>
  <si>
    <t>Jovanović Ilija</t>
  </si>
  <si>
    <t>Perović Vladimir</t>
  </si>
  <si>
    <t>Marinković Miloš</t>
  </si>
  <si>
    <t>Bogavac Danilo</t>
  </si>
  <si>
    <t>Nedović Uroš</t>
  </si>
  <si>
    <t>Nikodijević Petar</t>
  </si>
  <si>
    <t>Dimitrijević Aleksa</t>
  </si>
  <si>
    <t>Jovanović Slađan</t>
  </si>
  <si>
    <t>Stančić Marko</t>
  </si>
  <si>
    <t>Živković Vladan</t>
  </si>
  <si>
    <t>Rančić Ana</t>
  </si>
  <si>
    <t>Miletić Vladimir</t>
  </si>
  <si>
    <t>Nađ-Nemedi Valentin</t>
  </si>
  <si>
    <t xml:space="preserve"> </t>
  </si>
  <si>
    <t>Pojedinačno prvenstvo RSTSN za kadete I kadetkinje</t>
  </si>
  <si>
    <t>12.03.2017.</t>
  </si>
  <si>
    <t>Niš</t>
  </si>
  <si>
    <t>STK Železničar</t>
  </si>
  <si>
    <t xml:space="preserve">  </t>
  </si>
  <si>
    <t>kadetkinje parovi</t>
  </si>
  <si>
    <t>Krstić Aleksandra,Aleksić Kristina</t>
  </si>
  <si>
    <t>Mitrović Milica,Vasiljević Jelena</t>
  </si>
  <si>
    <t>Požega - Požega</t>
  </si>
  <si>
    <t>SFS Borac - Paraćin</t>
  </si>
  <si>
    <t>Janković Ivana,Babić Jana</t>
  </si>
  <si>
    <t>Popović Natalija,Petrićević Milica</t>
  </si>
  <si>
    <t>Stoni,Vranjski top spin</t>
  </si>
  <si>
    <t>Gudžić Dejana,Sudimac Jana</t>
  </si>
  <si>
    <t>Goč,Napad</t>
  </si>
  <si>
    <t>Vasić Mina,Jovanović Luna</t>
  </si>
  <si>
    <t>Stoni,Hajduk Veljko</t>
  </si>
</sst>
</file>

<file path=xl/styles.xml><?xml version="1.0" encoding="utf-8"?>
<styleSheet xmlns="http://schemas.openxmlformats.org/spreadsheetml/2006/main">
  <numFmts count="4">
    <numFmt numFmtId="164" formatCode="0#\-0#"/>
    <numFmt numFmtId="165" formatCode="0#\-##"/>
    <numFmt numFmtId="166" formatCode="#\-#"/>
    <numFmt numFmtId="167" formatCode="dd/mm/yyyy;@"/>
  </numFmts>
  <fonts count="114">
    <font>
      <sz val="10"/>
      <name val="Arial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56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Microsoft Himalaya"/>
    </font>
    <font>
      <b/>
      <sz val="9"/>
      <color indexed="56"/>
      <name val="Microsoft Himalaya"/>
    </font>
    <font>
      <sz val="11"/>
      <color indexed="56"/>
      <name val="Arial Narrow"/>
      <family val="2"/>
      <charset val="238"/>
    </font>
    <font>
      <sz val="10"/>
      <color indexed="56"/>
      <name val="Microsoft Himalaya"/>
    </font>
    <font>
      <sz val="12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Arial Narrow"/>
      <family val="2"/>
      <charset val="238"/>
    </font>
    <font>
      <sz val="12"/>
      <color indexed="56"/>
      <name val="Arial"/>
      <family val="2"/>
      <charset val="238"/>
    </font>
    <font>
      <sz val="11"/>
      <color indexed="56"/>
      <name val="Microsoft Himalaya"/>
    </font>
    <font>
      <sz val="9"/>
      <color indexed="40"/>
      <name val="Arial"/>
      <family val="2"/>
      <charset val="238"/>
    </font>
    <font>
      <sz val="12"/>
      <color indexed="56"/>
      <name val="Tahoma"/>
      <family val="2"/>
    </font>
    <font>
      <sz val="14"/>
      <color indexed="56"/>
      <name val="Tahoma"/>
      <family val="2"/>
    </font>
    <font>
      <sz val="14"/>
      <color indexed="56"/>
      <name val="Arial Narrow"/>
      <family val="2"/>
      <charset val="238"/>
    </font>
    <font>
      <sz val="14"/>
      <color indexed="56"/>
      <name val="Arial"/>
      <family val="2"/>
      <charset val="238"/>
    </font>
    <font>
      <sz val="10"/>
      <color indexed="30"/>
      <name val="Arial"/>
      <family val="2"/>
      <charset val="238"/>
    </font>
    <font>
      <sz val="10"/>
      <color indexed="30"/>
      <name val="Arial Narrow"/>
      <family val="2"/>
      <charset val="238"/>
    </font>
    <font>
      <sz val="8"/>
      <name val="Arial Narrow"/>
      <family val="2"/>
      <charset val="238"/>
    </font>
    <font>
      <b/>
      <sz val="12"/>
      <color indexed="56"/>
      <name val="Arial Narrow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  <charset val="238"/>
    </font>
    <font>
      <sz val="14"/>
      <name val="Arial"/>
      <family val="2"/>
      <charset val="238"/>
    </font>
    <font>
      <sz val="11"/>
      <color indexed="59"/>
      <name val="Arial"/>
      <family val="2"/>
      <charset val="238"/>
    </font>
    <font>
      <sz val="12"/>
      <color indexed="59"/>
      <name val="Arial"/>
      <family val="2"/>
      <charset val="238"/>
    </font>
    <font>
      <sz val="14"/>
      <color indexed="59"/>
      <name val="Arial"/>
      <family val="2"/>
      <charset val="238"/>
    </font>
    <font>
      <u/>
      <sz val="12"/>
      <name val="Arial"/>
      <family val="2"/>
      <charset val="238"/>
    </font>
    <font>
      <b/>
      <sz val="9"/>
      <color indexed="56"/>
      <name val="Arial Narrow"/>
      <family val="2"/>
      <charset val="238"/>
    </font>
    <font>
      <sz val="8"/>
      <color indexed="30"/>
      <name val="Arial Narrow"/>
      <family val="2"/>
      <charset val="238"/>
    </font>
    <font>
      <sz val="8"/>
      <color indexed="40"/>
      <name val="Arial Narrow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i/>
      <sz val="10"/>
      <name val="Arial Narrow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b/>
      <sz val="12"/>
      <name val="Arial Narrow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2"/>
      <color indexed="56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2"/>
      <color indexed="56"/>
      <name val="Arial Narrow"/>
      <family val="2"/>
      <charset val="238"/>
    </font>
    <font>
      <sz val="11"/>
      <color indexed="56"/>
      <name val="Arial Narrow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Microsoft Himalaya"/>
    </font>
    <font>
      <sz val="11"/>
      <color indexed="56"/>
      <name val="Arial"/>
      <family val="2"/>
      <charset val="238"/>
    </font>
    <font>
      <sz val="9"/>
      <color indexed="49"/>
      <name val="Arial Narrow"/>
      <family val="2"/>
      <charset val="238"/>
    </font>
    <font>
      <b/>
      <sz val="10"/>
      <color indexed="22"/>
      <name val="Arial Narrow"/>
      <family val="2"/>
      <charset val="238"/>
    </font>
    <font>
      <b/>
      <sz val="10"/>
      <color indexed="22"/>
      <name val="Arial"/>
      <family val="2"/>
      <charset val="238"/>
    </font>
    <font>
      <sz val="12"/>
      <color indexed="9"/>
      <name val="Arial Narrow"/>
      <family val="2"/>
      <charset val="238"/>
    </font>
    <font>
      <sz val="10"/>
      <color indexed="10"/>
      <name val="Arial"/>
      <family val="2"/>
      <charset val="238"/>
    </font>
    <font>
      <sz val="8"/>
      <color indexed="9"/>
      <name val="Arial Narrow"/>
      <family val="2"/>
      <charset val="238"/>
    </font>
    <font>
      <sz val="8"/>
      <color indexed="56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9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Calibri"/>
      <family val="2"/>
      <charset val="238"/>
    </font>
    <font>
      <sz val="10"/>
      <color rgb="FF002060"/>
      <name val="Arial"/>
      <family val="2"/>
      <charset val="238"/>
    </font>
    <font>
      <sz val="11"/>
      <color rgb="FF002060"/>
      <name val="Arial Narrow"/>
      <family val="2"/>
      <charset val="238"/>
    </font>
    <font>
      <sz val="11"/>
      <color rgb="FF00206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002060"/>
      <name val="Arial Narrow"/>
      <family val="2"/>
      <charset val="238"/>
    </font>
    <font>
      <sz val="12"/>
      <color rgb="FF002060"/>
      <name val="Arial Narrow"/>
      <family val="2"/>
      <charset val="238"/>
    </font>
    <font>
      <sz val="8"/>
      <color rgb="FF002060"/>
      <name val="Arial Narrow"/>
      <family val="2"/>
      <charset val="238"/>
    </font>
    <font>
      <sz val="12"/>
      <color rgb="FF002060"/>
      <name val="Microsoft Himalaya"/>
    </font>
    <font>
      <sz val="8"/>
      <color rgb="FF002060"/>
      <name val="Microsoft Himalaya"/>
    </font>
    <font>
      <sz val="10"/>
      <color rgb="FF002060"/>
      <name val="Microsoft Himalaya"/>
    </font>
    <font>
      <sz val="11"/>
      <color rgb="FF002060"/>
      <name val="Calibri"/>
      <family val="2"/>
      <charset val="238"/>
      <scheme val="minor"/>
    </font>
    <font>
      <sz val="10"/>
      <color theme="0" tint="-0.34998626667073579"/>
      <name val="Arial"/>
      <family val="2"/>
      <charset val="238"/>
    </font>
    <font>
      <sz val="10"/>
      <color rgb="FF002060"/>
      <name val="Calibri"/>
      <family val="2"/>
      <charset val="238"/>
      <scheme val="minor"/>
    </font>
    <font>
      <sz val="9"/>
      <color rgb="FF002060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rgb="FF002060"/>
      <name val="Arial"/>
      <family val="2"/>
      <charset val="238"/>
    </font>
    <font>
      <sz val="9"/>
      <color rgb="FF002060"/>
      <name val="Microsoft Himalaya"/>
    </font>
    <font>
      <b/>
      <sz val="9"/>
      <color rgb="FF002060"/>
      <name val="Microsoft Himalaya"/>
    </font>
    <font>
      <b/>
      <sz val="9"/>
      <color rgb="FF002060"/>
      <name val="Arial Narrow"/>
      <family val="2"/>
      <charset val="238"/>
    </font>
    <font>
      <b/>
      <sz val="10"/>
      <name val="Arial"/>
      <family val="2"/>
      <charset val="238"/>
    </font>
    <font>
      <b/>
      <i/>
      <sz val="10"/>
      <color rgb="FFC00000"/>
      <name val="Arial"/>
      <family val="2"/>
      <charset val="238"/>
    </font>
    <font>
      <b/>
      <sz val="10"/>
      <color rgb="FFC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0"/>
      <name val="Arial Narrow"/>
      <family val="2"/>
      <charset val="238"/>
    </font>
    <font>
      <sz val="9"/>
      <color rgb="FF002060"/>
      <name val="Calibri"/>
      <family val="2"/>
      <charset val="238"/>
      <scheme val="minor"/>
    </font>
    <font>
      <sz val="9"/>
      <color theme="0" tint="-0.34998626667073579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11"/>
      <color rgb="FF002060"/>
      <name val="Calibri"/>
      <family val="2"/>
      <scheme val="minor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3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4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hair">
        <color indexed="23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53"/>
      </left>
      <right/>
      <top/>
      <bottom/>
      <diagonal/>
    </border>
    <border>
      <left style="thin">
        <color indexed="53"/>
      </left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3"/>
      </bottom>
      <diagonal/>
    </border>
    <border>
      <left/>
      <right/>
      <top style="thin">
        <color indexed="53"/>
      </top>
      <bottom/>
      <diagonal/>
    </border>
    <border>
      <left style="thin">
        <color indexed="53"/>
      </left>
      <right/>
      <top/>
      <bottom style="thin">
        <color indexed="53"/>
      </bottom>
      <diagonal/>
    </border>
    <border>
      <left/>
      <right style="thin">
        <color indexed="53"/>
      </right>
      <top style="thin">
        <color indexed="53"/>
      </top>
      <bottom/>
      <diagonal/>
    </border>
    <border>
      <left/>
      <right style="thin">
        <color indexed="53"/>
      </right>
      <top/>
      <bottom style="thin">
        <color indexed="53"/>
      </bottom>
      <diagonal/>
    </border>
    <border>
      <left/>
      <right style="thin">
        <color indexed="53"/>
      </right>
      <top/>
      <bottom/>
      <diagonal/>
    </border>
    <border>
      <left style="thin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thin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/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3" fillId="0" borderId="0"/>
    <xf numFmtId="0" fontId="3" fillId="0" borderId="0"/>
    <xf numFmtId="0" fontId="80" fillId="7" borderId="0" applyNumberFormat="0" applyBorder="0" applyAlignment="0" applyProtection="0"/>
    <xf numFmtId="0" fontId="80" fillId="8" borderId="0" applyNumberFormat="0" applyBorder="0" applyAlignment="0" applyProtection="0"/>
    <xf numFmtId="0" fontId="80" fillId="9" borderId="0" applyNumberFormat="0" applyBorder="0" applyAlignment="0" applyProtection="0"/>
    <xf numFmtId="0" fontId="80" fillId="10" borderId="0" applyNumberFormat="0" applyBorder="0" applyAlignment="0" applyProtection="0"/>
    <xf numFmtId="0" fontId="80" fillId="11" borderId="0" applyNumberFormat="0" applyBorder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15" borderId="0" applyNumberFormat="0" applyBorder="0" applyAlignment="0" applyProtection="0"/>
    <xf numFmtId="0" fontId="80" fillId="10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2" fillId="8" borderId="0" applyNumberFormat="0" applyBorder="0" applyAlignment="0" applyProtection="0"/>
    <xf numFmtId="0" fontId="83" fillId="25" borderId="1" applyNumberFormat="0" applyAlignment="0" applyProtection="0"/>
    <xf numFmtId="0" fontId="84" fillId="26" borderId="97" applyNumberFormat="0" applyAlignment="0" applyProtection="0"/>
    <xf numFmtId="0" fontId="85" fillId="0" borderId="0" applyNumberFormat="0" applyFill="0" applyBorder="0" applyAlignment="0" applyProtection="0"/>
    <xf numFmtId="0" fontId="86" fillId="9" borderId="0" applyNumberFormat="0" applyBorder="0" applyAlignment="0" applyProtection="0"/>
    <xf numFmtId="0" fontId="87" fillId="0" borderId="98" applyNumberFormat="0" applyFill="0" applyAlignment="0" applyProtection="0"/>
    <xf numFmtId="0" fontId="88" fillId="0" borderId="99" applyNumberFormat="0" applyFill="0" applyAlignment="0" applyProtection="0"/>
    <xf numFmtId="0" fontId="89" fillId="0" borderId="100" applyNumberFormat="0" applyFill="0" applyAlignment="0" applyProtection="0"/>
    <xf numFmtId="0" fontId="89" fillId="0" borderId="0" applyNumberFormat="0" applyFill="0" applyBorder="0" applyAlignment="0" applyProtection="0"/>
    <xf numFmtId="0" fontId="90" fillId="12" borderId="1" applyNumberFormat="0" applyAlignment="0" applyProtection="0"/>
    <xf numFmtId="0" fontId="91" fillId="0" borderId="101" applyNumberFormat="0" applyFill="0" applyAlignment="0" applyProtection="0"/>
    <xf numFmtId="0" fontId="92" fillId="27" borderId="0" applyNumberFormat="0" applyBorder="0" applyAlignment="0" applyProtection="0"/>
    <xf numFmtId="0" fontId="3" fillId="28" borderId="102" applyNumberFormat="0" applyFont="0" applyAlignment="0" applyProtection="0"/>
    <xf numFmtId="0" fontId="93" fillId="25" borderId="103" applyNumberFormat="0" applyAlignment="0" applyProtection="0"/>
    <xf numFmtId="0" fontId="94" fillId="0" borderId="0" applyNumberFormat="0" applyFill="0" applyBorder="0" applyAlignment="0" applyProtection="0"/>
    <xf numFmtId="0" fontId="95" fillId="0" borderId="104" applyNumberFormat="0" applyFill="0" applyAlignment="0" applyProtection="0"/>
    <xf numFmtId="0" fontId="96" fillId="0" borderId="0" applyNumberFormat="0" applyFill="0" applyBorder="0" applyAlignment="0" applyProtection="0"/>
  </cellStyleXfs>
  <cellXfs count="624">
    <xf numFmtId="0" fontId="0" fillId="0" borderId="0" xfId="0"/>
    <xf numFmtId="0" fontId="15" fillId="0" borderId="0" xfId="1" applyFont="1"/>
    <xf numFmtId="0" fontId="18" fillId="0" borderId="0" xfId="1" applyFont="1" applyBorder="1" applyAlignment="1" applyProtection="1"/>
    <xf numFmtId="0" fontId="18" fillId="0" borderId="0" xfId="1" applyFont="1" applyBorder="1" applyAlignment="1" applyProtection="1">
      <alignment horizontal="left" indent="2"/>
    </xf>
    <xf numFmtId="0" fontId="18" fillId="0" borderId="0" xfId="1" applyFont="1" applyBorder="1" applyAlignment="1" applyProtection="1">
      <alignment horizontal="left" indent="1"/>
    </xf>
    <xf numFmtId="0" fontId="18" fillId="0" borderId="0" xfId="1" applyFont="1" applyBorder="1" applyAlignment="1" applyProtection="1">
      <alignment horizontal="left"/>
    </xf>
    <xf numFmtId="0" fontId="18" fillId="0" borderId="0" xfId="1" applyFont="1" applyBorder="1" applyAlignment="1" applyProtection="1">
      <alignment horizontal="left"/>
      <protection locked="0"/>
    </xf>
    <xf numFmtId="0" fontId="15" fillId="0" borderId="0" xfId="1" applyFont="1" applyAlignment="1">
      <alignment horizontal="left" indent="2"/>
    </xf>
    <xf numFmtId="0" fontId="15" fillId="0" borderId="0" xfId="1" applyFont="1" applyAlignment="1">
      <alignment horizontal="left" indent="1"/>
    </xf>
    <xf numFmtId="0" fontId="4" fillId="0" borderId="5" xfId="0" applyFont="1" applyBorder="1" applyAlignment="1" applyProtection="1"/>
    <xf numFmtId="0" fontId="0" fillId="0" borderId="0" xfId="0" applyFill="1" applyProtection="1"/>
    <xf numFmtId="166" fontId="4" fillId="0" borderId="5" xfId="0" applyNumberFormat="1" applyFont="1" applyFill="1" applyBorder="1" applyAlignment="1" applyProtection="1">
      <alignment vertical="top"/>
    </xf>
    <xf numFmtId="166" fontId="5" fillId="0" borderId="5" xfId="0" applyNumberFormat="1" applyFont="1" applyFill="1" applyBorder="1" applyProtection="1"/>
    <xf numFmtId="0" fontId="4" fillId="0" borderId="5" xfId="0" applyFont="1" applyBorder="1" applyAlignment="1" applyProtection="1">
      <alignment vertical="top"/>
    </xf>
    <xf numFmtId="0" fontId="6" fillId="0" borderId="5" xfId="0" applyFont="1" applyBorder="1" applyAlignment="1" applyProtection="1">
      <alignment vertical="top"/>
    </xf>
    <xf numFmtId="0" fontId="6" fillId="0" borderId="5" xfId="0" applyFont="1" applyBorder="1" applyProtection="1"/>
    <xf numFmtId="166" fontId="4" fillId="0" borderId="5" xfId="0" applyNumberFormat="1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center"/>
    </xf>
    <xf numFmtId="1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/>
    <xf numFmtId="0" fontId="11" fillId="0" borderId="0" xfId="0" applyFont="1" applyFill="1" applyBorder="1" applyAlignment="1" applyProtection="1"/>
    <xf numFmtId="165" fontId="7" fillId="0" borderId="0" xfId="0" applyNumberFormat="1" applyFont="1" applyFill="1" applyBorder="1" applyAlignment="1" applyProtection="1">
      <alignment horizontal="center"/>
    </xf>
    <xf numFmtId="1" fontId="17" fillId="0" borderId="0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/>
    <xf numFmtId="165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6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/>
    <xf numFmtId="1" fontId="4" fillId="0" borderId="0" xfId="0" applyNumberFormat="1" applyFont="1" applyFill="1" applyBorder="1" applyAlignment="1" applyProtection="1">
      <alignment horizontal="left" vertical="center"/>
    </xf>
    <xf numFmtId="1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/>
    </xf>
    <xf numFmtId="164" fontId="14" fillId="0" borderId="0" xfId="0" applyNumberFormat="1" applyFont="1" applyFill="1" applyBorder="1" applyAlignment="1" applyProtection="1">
      <alignment horizontal="left" vertical="top"/>
    </xf>
    <xf numFmtId="0" fontId="12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left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/>
    <xf numFmtId="0" fontId="20" fillId="0" borderId="0" xfId="0" applyFont="1" applyFill="1" applyBorder="1" applyAlignment="1" applyProtection="1">
      <alignment horizontal="center"/>
    </xf>
    <xf numFmtId="164" fontId="14" fillId="0" borderId="0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center"/>
    </xf>
    <xf numFmtId="1" fontId="22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/>
    <xf numFmtId="49" fontId="6" fillId="0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center"/>
    </xf>
    <xf numFmtId="1" fontId="23" fillId="0" borderId="0" xfId="0" applyNumberFormat="1" applyFont="1" applyFill="1" applyBorder="1" applyAlignment="1" applyProtection="1"/>
    <xf numFmtId="1" fontId="17" fillId="0" borderId="0" xfId="0" applyNumberFormat="1" applyFont="1" applyFill="1" applyBorder="1" applyAlignment="1" applyProtection="1"/>
    <xf numFmtId="0" fontId="21" fillId="0" borderId="0" xfId="0" applyFont="1" applyFill="1" applyBorder="1" applyAlignment="1" applyProtection="1">
      <alignment vertical="center"/>
    </xf>
    <xf numFmtId="166" fontId="4" fillId="0" borderId="0" xfId="0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right"/>
    </xf>
    <xf numFmtId="0" fontId="25" fillId="0" borderId="0" xfId="0" applyFont="1" applyFill="1" applyBorder="1" applyAlignment="1" applyProtection="1">
      <alignment horizontal="center"/>
    </xf>
    <xf numFmtId="0" fontId="0" fillId="0" borderId="0" xfId="0" applyFill="1"/>
    <xf numFmtId="0" fontId="0" fillId="0" borderId="0" xfId="0" applyFill="1" applyProtection="1">
      <protection hidden="1"/>
    </xf>
    <xf numFmtId="0" fontId="26" fillId="0" borderId="10" xfId="0" applyFont="1" applyFill="1" applyBorder="1" applyAlignment="1" applyProtection="1">
      <alignment horizontal="center"/>
      <protection hidden="1"/>
    </xf>
    <xf numFmtId="0" fontId="26" fillId="0" borderId="11" xfId="0" applyFont="1" applyFill="1" applyBorder="1" applyAlignment="1" applyProtection="1">
      <alignment horizontal="center"/>
      <protection hidden="1"/>
    </xf>
    <xf numFmtId="0" fontId="26" fillId="0" borderId="12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0" fontId="26" fillId="0" borderId="14" xfId="0" applyFont="1" applyFill="1" applyBorder="1" applyAlignment="1" applyProtection="1">
      <alignment horizontal="center"/>
      <protection hidden="1"/>
    </xf>
    <xf numFmtId="0" fontId="26" fillId="0" borderId="15" xfId="0" applyFont="1" applyFill="1" applyBorder="1" applyAlignment="1" applyProtection="1">
      <alignment horizontal="center"/>
      <protection hidden="1"/>
    </xf>
    <xf numFmtId="0" fontId="26" fillId="0" borderId="16" xfId="0" applyFont="1" applyFill="1" applyBorder="1" applyAlignment="1" applyProtection="1">
      <alignment horizontal="center"/>
      <protection hidden="1"/>
    </xf>
    <xf numFmtId="0" fontId="27" fillId="0" borderId="0" xfId="0" applyFont="1" applyFill="1" applyProtection="1">
      <protection hidden="1"/>
    </xf>
    <xf numFmtId="0" fontId="0" fillId="0" borderId="0" xfId="0" applyFill="1" applyAlignment="1" applyProtection="1">
      <alignment horizontal="left" vertical="top"/>
      <protection hidden="1"/>
    </xf>
    <xf numFmtId="0" fontId="0" fillId="0" borderId="0" xfId="0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</xf>
    <xf numFmtId="0" fontId="18" fillId="0" borderId="21" xfId="1" applyFont="1" applyBorder="1" applyAlignment="1" applyProtection="1"/>
    <xf numFmtId="0" fontId="18" fillId="0" borderId="26" xfId="1" applyFont="1" applyBorder="1" applyAlignment="1" applyProtection="1"/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indent="1"/>
    </xf>
    <xf numFmtId="0" fontId="31" fillId="0" borderId="0" xfId="0" applyFont="1" applyAlignment="1">
      <alignment horizontal="right" vertical="center"/>
    </xf>
    <xf numFmtId="0" fontId="32" fillId="0" borderId="0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32" fillId="0" borderId="28" xfId="0" applyFont="1" applyBorder="1" applyAlignment="1">
      <alignment vertical="center"/>
    </xf>
    <xf numFmtId="0" fontId="32" fillId="0" borderId="29" xfId="0" applyFont="1" applyBorder="1" applyAlignment="1">
      <alignment vertical="center"/>
    </xf>
    <xf numFmtId="0" fontId="10" fillId="0" borderId="5" xfId="0" applyFont="1" applyFill="1" applyBorder="1" applyAlignment="1" applyProtection="1">
      <alignment shrinkToFit="1"/>
      <protection hidden="1"/>
    </xf>
    <xf numFmtId="0" fontId="52" fillId="0" borderId="0" xfId="0" applyFont="1" applyFill="1" applyBorder="1" applyAlignment="1" applyProtection="1">
      <alignment shrinkToFit="1"/>
    </xf>
    <xf numFmtId="0" fontId="47" fillId="0" borderId="0" xfId="0" applyFont="1" applyFill="1" applyBorder="1" applyAlignment="1" applyProtection="1">
      <alignment shrinkToFit="1"/>
    </xf>
    <xf numFmtId="0" fontId="52" fillId="0" borderId="31" xfId="0" applyFont="1" applyFill="1" applyBorder="1" applyAlignment="1" applyProtection="1">
      <alignment shrinkToFit="1"/>
    </xf>
    <xf numFmtId="0" fontId="47" fillId="0" borderId="32" xfId="0" applyFont="1" applyFill="1" applyBorder="1" applyAlignment="1" applyProtection="1">
      <alignment shrinkToFit="1"/>
    </xf>
    <xf numFmtId="164" fontId="53" fillId="0" borderId="0" xfId="0" applyNumberFormat="1" applyFont="1" applyFill="1" applyBorder="1" applyAlignment="1" applyProtection="1">
      <alignment shrinkToFit="1"/>
    </xf>
    <xf numFmtId="0" fontId="52" fillId="0" borderId="5" xfId="0" applyFont="1" applyFill="1" applyBorder="1" applyAlignment="1" applyProtection="1">
      <alignment shrinkToFit="1"/>
    </xf>
    <xf numFmtId="166" fontId="54" fillId="0" borderId="5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horizontal="left" shrinkToFit="1"/>
    </xf>
    <xf numFmtId="0" fontId="49" fillId="0" borderId="37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166" fontId="47" fillId="0" borderId="0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shrinkToFit="1"/>
    </xf>
    <xf numFmtId="0" fontId="48" fillId="0" borderId="31" xfId="0" applyFont="1" applyFill="1" applyBorder="1" applyAlignment="1" applyProtection="1">
      <alignment horizontal="left" shrinkToFit="1"/>
    </xf>
    <xf numFmtId="166" fontId="10" fillId="0" borderId="5" xfId="0" applyNumberFormat="1" applyFont="1" applyFill="1" applyBorder="1" applyAlignment="1" applyProtection="1">
      <alignment vertical="top"/>
    </xf>
    <xf numFmtId="1" fontId="34" fillId="0" borderId="5" xfId="0" applyNumberFormat="1" applyFont="1" applyFill="1" applyBorder="1" applyAlignment="1" applyProtection="1">
      <alignment horizontal="center"/>
    </xf>
    <xf numFmtId="0" fontId="47" fillId="0" borderId="5" xfId="0" applyFont="1" applyFill="1" applyBorder="1" applyAlignment="1" applyProtection="1">
      <alignment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50" fillId="0" borderId="0" xfId="0" applyFont="1" applyFill="1" applyBorder="1" applyAlignment="1" applyProtection="1">
      <alignment shrinkToFit="1"/>
    </xf>
    <xf numFmtId="0" fontId="4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  <protection hidden="1"/>
    </xf>
    <xf numFmtId="0" fontId="10" fillId="0" borderId="0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</xf>
    <xf numFmtId="0" fontId="58" fillId="0" borderId="0" xfId="0" applyFont="1" applyFill="1" applyBorder="1" applyAlignment="1" applyProtection="1">
      <alignment shrinkToFit="1"/>
    </xf>
    <xf numFmtId="0" fontId="41" fillId="0" borderId="41" xfId="0" applyFont="1" applyFill="1" applyBorder="1" applyProtection="1">
      <protection hidden="1"/>
    </xf>
    <xf numFmtId="0" fontId="40" fillId="0" borderId="42" xfId="0" applyFont="1" applyFill="1" applyBorder="1" applyAlignment="1" applyProtection="1">
      <alignment horizontal="center"/>
      <protection hidden="1"/>
    </xf>
    <xf numFmtId="0" fontId="40" fillId="0" borderId="43" xfId="0" applyFont="1" applyFill="1" applyBorder="1" applyAlignment="1" applyProtection="1">
      <alignment horizontal="center"/>
      <protection hidden="1"/>
    </xf>
    <xf numFmtId="0" fontId="40" fillId="0" borderId="44" xfId="0" applyFont="1" applyFill="1" applyBorder="1" applyAlignment="1" applyProtection="1">
      <alignment horizontal="center"/>
      <protection hidden="1"/>
    </xf>
    <xf numFmtId="0" fontId="40" fillId="0" borderId="0" xfId="0" applyFont="1" applyFill="1" applyProtection="1">
      <protection hidden="1"/>
    </xf>
    <xf numFmtId="0" fontId="42" fillId="0" borderId="45" xfId="0" applyFont="1" applyFill="1" applyBorder="1" applyAlignment="1" applyProtection="1">
      <alignment wrapText="1"/>
      <protection hidden="1"/>
    </xf>
    <xf numFmtId="0" fontId="42" fillId="0" borderId="46" xfId="0" applyFont="1" applyFill="1" applyBorder="1" applyAlignment="1" applyProtection="1">
      <alignment wrapText="1"/>
      <protection hidden="1"/>
    </xf>
    <xf numFmtId="0" fontId="43" fillId="0" borderId="0" xfId="0" applyFont="1" applyFill="1" applyBorder="1" applyAlignment="1" applyProtection="1">
      <alignment horizontal="center" vertical="center" textRotation="90"/>
      <protection hidden="1"/>
    </xf>
    <xf numFmtId="0" fontId="43" fillId="0" borderId="0" xfId="0" applyFont="1" applyFill="1" applyBorder="1" applyAlignment="1" applyProtection="1">
      <alignment horizontal="right"/>
      <protection hidden="1"/>
    </xf>
    <xf numFmtId="0" fontId="44" fillId="0" borderId="47" xfId="0" applyFont="1" applyFill="1" applyBorder="1" applyAlignment="1" applyProtection="1">
      <alignment horizontal="center"/>
      <protection hidden="1"/>
    </xf>
    <xf numFmtId="0" fontId="44" fillId="0" borderId="0" xfId="0" applyFont="1" applyFill="1" applyProtection="1">
      <protection hidden="1"/>
    </xf>
    <xf numFmtId="0" fontId="44" fillId="0" borderId="19" xfId="0" applyFont="1" applyFill="1" applyBorder="1" applyAlignment="1" applyProtection="1">
      <alignment horizontal="center"/>
      <protection hidden="1"/>
    </xf>
    <xf numFmtId="1" fontId="6" fillId="0" borderId="0" xfId="1" applyNumberFormat="1" applyFont="1" applyAlignment="1"/>
    <xf numFmtId="0" fontId="6" fillId="0" borderId="0" xfId="1" applyFont="1" applyAlignment="1"/>
    <xf numFmtId="49" fontId="4" fillId="0" borderId="0" xfId="1" applyNumberFormat="1" applyFont="1" applyBorder="1" applyAlignment="1" applyProtection="1">
      <alignment horizontal="center"/>
    </xf>
    <xf numFmtId="0" fontId="4" fillId="0" borderId="0" xfId="1" applyFont="1" applyBorder="1" applyAlignment="1" applyProtection="1">
      <protection locked="0"/>
    </xf>
    <xf numFmtId="0" fontId="4" fillId="0" borderId="0" xfId="1" applyFont="1" applyBorder="1" applyAlignment="1" applyProtection="1">
      <alignment horizontal="center"/>
      <protection locked="0"/>
    </xf>
    <xf numFmtId="1" fontId="6" fillId="0" borderId="0" xfId="1" applyNumberFormat="1" applyFont="1" applyAlignment="1">
      <alignment horizontal="left"/>
    </xf>
    <xf numFmtId="49" fontId="4" fillId="0" borderId="0" xfId="1" applyNumberFormat="1" applyFont="1" applyAlignment="1" applyProtection="1">
      <alignment horizontal="center"/>
    </xf>
    <xf numFmtId="0" fontId="4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protection locked="0"/>
    </xf>
    <xf numFmtId="49" fontId="46" fillId="0" borderId="48" xfId="1" applyNumberFormat="1" applyFont="1" applyBorder="1" applyAlignment="1" applyProtection="1"/>
    <xf numFmtId="49" fontId="4" fillId="0" borderId="0" xfId="1" applyNumberFormat="1" applyFont="1" applyBorder="1" applyAlignment="1" applyProtection="1">
      <alignment horizontal="center" vertical="center"/>
    </xf>
    <xf numFmtId="49" fontId="6" fillId="0" borderId="0" xfId="1" applyNumberFormat="1" applyFont="1" applyBorder="1" applyAlignment="1" applyProtection="1">
      <alignment horizontal="center"/>
    </xf>
    <xf numFmtId="49" fontId="7" fillId="0" borderId="5" xfId="1" applyNumberFormat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center"/>
      <protection locked="0"/>
    </xf>
    <xf numFmtId="0" fontId="7" fillId="0" borderId="5" xfId="1" applyFont="1" applyBorder="1" applyAlignment="1" applyProtection="1">
      <alignment horizontal="right" vertical="center"/>
      <protection locked="0"/>
    </xf>
    <xf numFmtId="49" fontId="45" fillId="0" borderId="48" xfId="1" applyNumberFormat="1" applyFont="1" applyBorder="1" applyAlignment="1" applyProtection="1"/>
    <xf numFmtId="49" fontId="6" fillId="0" borderId="26" xfId="1" applyNumberFormat="1" applyFont="1" applyBorder="1" applyAlignment="1" applyProtection="1">
      <alignment horizontal="center"/>
    </xf>
    <xf numFmtId="49" fontId="4" fillId="0" borderId="52" xfId="1" applyNumberFormat="1" applyFont="1" applyBorder="1" applyAlignment="1" applyProtection="1">
      <alignment horizontal="center"/>
    </xf>
    <xf numFmtId="0" fontId="10" fillId="0" borderId="48" xfId="1" applyFont="1" applyFill="1" applyBorder="1" applyAlignment="1" applyProtection="1">
      <alignment horizontal="left"/>
      <protection locked="0"/>
    </xf>
    <xf numFmtId="0" fontId="59" fillId="0" borderId="48" xfId="1" applyFont="1" applyFill="1" applyBorder="1" applyAlignment="1" applyProtection="1">
      <alignment horizontal="center"/>
      <protection locked="0"/>
    </xf>
    <xf numFmtId="1" fontId="6" fillId="0" borderId="0" xfId="1" applyNumberFormat="1" applyFont="1" applyBorder="1" applyAlignment="1">
      <alignment horizontal="left"/>
    </xf>
    <xf numFmtId="0" fontId="10" fillId="0" borderId="26" xfId="1" applyFont="1" applyFill="1" applyBorder="1" applyAlignment="1" applyProtection="1">
      <protection locked="0"/>
    </xf>
    <xf numFmtId="0" fontId="10" fillId="0" borderId="26" xfId="1" applyFont="1" applyFill="1" applyBorder="1" applyAlignment="1" applyProtection="1">
      <alignment horizontal="center"/>
      <protection locked="0"/>
    </xf>
    <xf numFmtId="0" fontId="10" fillId="0" borderId="30" xfId="1" applyFont="1" applyFill="1" applyBorder="1" applyAlignment="1" applyProtection="1">
      <alignment horizontal="center"/>
      <protection locked="0"/>
    </xf>
    <xf numFmtId="0" fontId="6" fillId="0" borderId="26" xfId="1" applyNumberFormat="1" applyFont="1" applyBorder="1" applyAlignment="1"/>
    <xf numFmtId="0" fontId="4" fillId="0" borderId="0" xfId="1" applyNumberFormat="1" applyFont="1" applyAlignment="1" applyProtection="1">
      <alignment horizontal="center"/>
    </xf>
    <xf numFmtId="0" fontId="4" fillId="0" borderId="0" xfId="1" applyNumberFormat="1" applyFont="1" applyAlignment="1" applyProtection="1">
      <protection locked="0"/>
    </xf>
    <xf numFmtId="0" fontId="4" fillId="0" borderId="0" xfId="1" applyNumberFormat="1" applyFont="1" applyAlignment="1" applyProtection="1">
      <alignment horizontal="center"/>
      <protection locked="0"/>
    </xf>
    <xf numFmtId="0" fontId="6" fillId="0" borderId="0" xfId="1" applyNumberFormat="1" applyFont="1" applyAlignment="1"/>
    <xf numFmtId="0" fontId="6" fillId="0" borderId="26" xfId="1" applyNumberFormat="1" applyFont="1" applyBorder="1" applyAlignment="1">
      <alignment horizontal="center"/>
    </xf>
    <xf numFmtId="0" fontId="6" fillId="0" borderId="26" xfId="1" applyFont="1" applyBorder="1" applyAlignment="1">
      <alignment shrinkToFit="1"/>
    </xf>
    <xf numFmtId="0" fontId="3" fillId="0" borderId="17" xfId="1" applyFont="1" applyBorder="1"/>
    <xf numFmtId="49" fontId="3" fillId="0" borderId="53" xfId="1" applyNumberFormat="1" applyFont="1" applyBorder="1" applyAlignment="1" applyProtection="1"/>
    <xf numFmtId="0" fontId="3" fillId="0" borderId="54" xfId="1" applyFont="1" applyBorder="1" applyAlignment="1"/>
    <xf numFmtId="0" fontId="3" fillId="0" borderId="0" xfId="1" applyFont="1" applyAlignment="1"/>
    <xf numFmtId="0" fontId="3" fillId="0" borderId="17" xfId="1" applyFont="1" applyBorder="1" applyAlignment="1">
      <alignment horizontal="center" wrapText="1"/>
    </xf>
    <xf numFmtId="0" fontId="3" fillId="0" borderId="55" xfId="1" applyFont="1" applyBorder="1" applyAlignment="1"/>
    <xf numFmtId="49" fontId="46" fillId="0" borderId="0" xfId="1" applyNumberFormat="1" applyFont="1" applyBorder="1" applyAlignment="1" applyProtection="1"/>
    <xf numFmtId="0" fontId="3" fillId="0" borderId="18" xfId="1" applyFont="1" applyBorder="1"/>
    <xf numFmtId="0" fontId="5" fillId="0" borderId="2" xfId="1" applyFont="1" applyBorder="1" applyAlignment="1" applyProtection="1">
      <alignment horizontal="left"/>
    </xf>
    <xf numFmtId="0" fontId="51" fillId="0" borderId="2" xfId="1" applyFont="1" applyFill="1" applyBorder="1" applyAlignment="1" applyProtection="1">
      <alignment horizontal="left"/>
      <protection locked="0"/>
    </xf>
    <xf numFmtId="0" fontId="3" fillId="0" borderId="17" xfId="1" applyFont="1" applyBorder="1" applyAlignment="1">
      <alignment horizontal="center"/>
    </xf>
    <xf numFmtId="0" fontId="69" fillId="0" borderId="2" xfId="1" applyFont="1" applyFill="1" applyBorder="1" applyAlignment="1" applyProtection="1">
      <alignment horizontal="center"/>
      <protection locked="0"/>
    </xf>
    <xf numFmtId="0" fontId="71" fillId="0" borderId="0" xfId="0" applyFont="1" applyFill="1" applyBorder="1" applyAlignment="1" applyProtection="1">
      <alignment shrinkToFit="1"/>
    </xf>
    <xf numFmtId="0" fontId="73" fillId="0" borderId="0" xfId="0" applyFont="1" applyFill="1" applyBorder="1" applyAlignment="1" applyProtection="1">
      <alignment shrinkToFit="1"/>
    </xf>
    <xf numFmtId="166" fontId="71" fillId="0" borderId="0" xfId="0" applyNumberFormat="1" applyFont="1" applyFill="1" applyBorder="1" applyAlignment="1" applyProtection="1">
      <alignment vertical="top" shrinkToFit="1"/>
    </xf>
    <xf numFmtId="0" fontId="67" fillId="0" borderId="0" xfId="0" applyFont="1" applyFill="1" applyBorder="1" applyAlignment="1" applyProtection="1">
      <alignment shrinkToFit="1"/>
    </xf>
    <xf numFmtId="0" fontId="73" fillId="0" borderId="31" xfId="0" applyFont="1" applyFill="1" applyBorder="1" applyAlignment="1" applyProtection="1">
      <alignment shrinkToFit="1"/>
    </xf>
    <xf numFmtId="0" fontId="71" fillId="0" borderId="32" xfId="0" applyFont="1" applyFill="1" applyBorder="1" applyAlignment="1" applyProtection="1">
      <alignment shrinkToFit="1"/>
    </xf>
    <xf numFmtId="0" fontId="66" fillId="0" borderId="37" xfId="0" applyFont="1" applyFill="1" applyBorder="1" applyAlignment="1" applyProtection="1">
      <alignment horizontal="left" shrinkToFit="1"/>
    </xf>
    <xf numFmtId="164" fontId="74" fillId="0" borderId="0" xfId="0" applyNumberFormat="1" applyFont="1" applyFill="1" applyBorder="1" applyAlignment="1" applyProtection="1">
      <alignment shrinkToFit="1"/>
    </xf>
    <xf numFmtId="0" fontId="71" fillId="0" borderId="5" xfId="0" applyFont="1" applyFill="1" applyBorder="1" applyAlignment="1" applyProtection="1">
      <alignment shrinkToFit="1"/>
    </xf>
    <xf numFmtId="0" fontId="73" fillId="0" borderId="5" xfId="0" applyFont="1" applyFill="1" applyBorder="1" applyAlignment="1" applyProtection="1">
      <alignment shrinkToFit="1"/>
    </xf>
    <xf numFmtId="166" fontId="68" fillId="0" borderId="5" xfId="0" applyNumberFormat="1" applyFont="1" applyFill="1" applyBorder="1" applyAlignment="1" applyProtection="1">
      <alignment vertical="top" shrinkToFit="1"/>
    </xf>
    <xf numFmtId="0" fontId="75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right"/>
    </xf>
    <xf numFmtId="0" fontId="18" fillId="0" borderId="22" xfId="1" applyFont="1" applyBorder="1" applyAlignment="1" applyProtection="1">
      <alignment horizontal="left"/>
    </xf>
    <xf numFmtId="0" fontId="18" fillId="0" borderId="27" xfId="1" applyFont="1" applyBorder="1" applyAlignment="1" applyProtection="1">
      <alignment horizontal="left"/>
    </xf>
    <xf numFmtId="0" fontId="18" fillId="0" borderId="20" xfId="1" applyFont="1" applyBorder="1" applyAlignment="1" applyProtection="1">
      <alignment horizontal="left"/>
    </xf>
    <xf numFmtId="0" fontId="18" fillId="0" borderId="25" xfId="1" applyFont="1" applyBorder="1" applyAlignment="1" applyProtection="1">
      <alignment horizontal="left"/>
    </xf>
    <xf numFmtId="0" fontId="19" fillId="0" borderId="59" xfId="1" applyFont="1" applyBorder="1" applyAlignment="1" applyProtection="1">
      <alignment horizontal="center" vertical="center"/>
    </xf>
    <xf numFmtId="0" fontId="19" fillId="0" borderId="60" xfId="1" applyFont="1" applyBorder="1" applyAlignment="1" applyProtection="1">
      <alignment horizontal="center" vertical="center"/>
    </xf>
    <xf numFmtId="0" fontId="19" fillId="0" borderId="61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left"/>
      <protection locked="0"/>
    </xf>
    <xf numFmtId="0" fontId="59" fillId="0" borderId="0" xfId="1" applyFont="1" applyAlignment="1"/>
    <xf numFmtId="0" fontId="10" fillId="0" borderId="0" xfId="1" applyFont="1" applyFill="1" applyBorder="1" applyAlignment="1" applyProtection="1">
      <alignment horizontal="left"/>
      <protection locked="0"/>
    </xf>
    <xf numFmtId="0" fontId="6" fillId="0" borderId="0" xfId="1" applyFont="1" applyFill="1" applyBorder="1" applyAlignment="1" applyProtection="1">
      <alignment horizontal="center"/>
      <protection locked="0"/>
    </xf>
    <xf numFmtId="0" fontId="10" fillId="0" borderId="26" xfId="1" applyFont="1" applyFill="1" applyBorder="1" applyAlignment="1" applyProtection="1">
      <alignment horizontal="left"/>
      <protection locked="0"/>
    </xf>
    <xf numFmtId="0" fontId="6" fillId="0" borderId="26" xfId="1" applyFont="1" applyFill="1" applyBorder="1" applyAlignment="1" applyProtection="1">
      <alignment horizontal="center"/>
      <protection locked="0"/>
    </xf>
    <xf numFmtId="0" fontId="24" fillId="0" borderId="50" xfId="1" applyFont="1" applyBorder="1" applyAlignment="1">
      <alignment vertical="top" wrapText="1"/>
    </xf>
    <xf numFmtId="0" fontId="24" fillId="0" borderId="51" xfId="1" applyFont="1" applyBorder="1" applyAlignment="1">
      <alignment vertical="top" wrapText="1"/>
    </xf>
    <xf numFmtId="0" fontId="65" fillId="0" borderId="49" xfId="1" applyFont="1" applyBorder="1" applyAlignment="1">
      <alignment horizontal="center" vertical="top" wrapText="1"/>
    </xf>
    <xf numFmtId="0" fontId="10" fillId="0" borderId="52" xfId="1" applyFont="1" applyFill="1" applyBorder="1" applyAlignment="1" applyProtection="1">
      <alignment horizontal="left"/>
      <protection locked="0"/>
    </xf>
    <xf numFmtId="0" fontId="6" fillId="0" borderId="52" xfId="1" applyFont="1" applyFill="1" applyBorder="1" applyAlignment="1" applyProtection="1">
      <alignment horizontal="center"/>
      <protection locked="0"/>
    </xf>
    <xf numFmtId="0" fontId="7" fillId="0" borderId="48" xfId="1" applyFont="1" applyFill="1" applyBorder="1" applyAlignment="1" applyProtection="1">
      <alignment horizontal="left"/>
      <protection locked="0"/>
    </xf>
    <xf numFmtId="0" fontId="6" fillId="0" borderId="0" xfId="1" applyFont="1" applyAlignment="1">
      <alignment horizontal="right"/>
    </xf>
    <xf numFmtId="0" fontId="10" fillId="0" borderId="26" xfId="1" applyNumberFormat="1" applyFont="1" applyFill="1" applyBorder="1" applyAlignment="1" applyProtection="1">
      <alignment horizontal="center"/>
      <protection locked="0"/>
    </xf>
    <xf numFmtId="0" fontId="6" fillId="0" borderId="30" xfId="1" applyNumberFormat="1" applyFont="1" applyFill="1" applyBorder="1" applyAlignment="1" applyProtection="1">
      <alignment horizontal="center"/>
      <protection locked="0"/>
    </xf>
    <xf numFmtId="167" fontId="18" fillId="0" borderId="33" xfId="1" applyNumberFormat="1" applyFont="1" applyBorder="1" applyAlignment="1" applyProtection="1">
      <alignment horizontal="left"/>
      <protection locked="0"/>
    </xf>
    <xf numFmtId="167" fontId="18" fillId="0" borderId="82" xfId="1" applyNumberFormat="1" applyFont="1" applyBorder="1" applyAlignment="1" applyProtection="1">
      <alignment horizontal="left"/>
      <protection locked="0"/>
    </xf>
    <xf numFmtId="0" fontId="38" fillId="0" borderId="26" xfId="1" applyFont="1" applyFill="1" applyBorder="1" applyAlignment="1" applyProtection="1">
      <alignment horizontal="left"/>
      <protection locked="0"/>
    </xf>
    <xf numFmtId="0" fontId="6" fillId="0" borderId="26" xfId="1" applyNumberFormat="1" applyFont="1" applyBorder="1" applyAlignment="1">
      <alignment horizontal="left"/>
    </xf>
    <xf numFmtId="0" fontId="7" fillId="0" borderId="5" xfId="1" applyNumberFormat="1" applyFont="1" applyBorder="1" applyAlignment="1" applyProtection="1">
      <alignment horizontal="left" vertical="center"/>
    </xf>
    <xf numFmtId="0" fontId="67" fillId="0" borderId="5" xfId="0" applyFont="1" applyFill="1" applyBorder="1" applyAlignment="1" applyProtection="1">
      <alignment shrinkToFit="1"/>
      <protection hidden="1"/>
    </xf>
    <xf numFmtId="0" fontId="67" fillId="0" borderId="5" xfId="0" applyFont="1" applyFill="1" applyBorder="1" applyAlignment="1" applyProtection="1">
      <alignment horizontal="center" shrinkToFit="1"/>
      <protection hidden="1"/>
    </xf>
    <xf numFmtId="0" fontId="67" fillId="0" borderId="5" xfId="0" applyFont="1" applyFill="1" applyBorder="1" applyAlignment="1" applyProtection="1">
      <alignment horizontal="center" shrinkToFit="1"/>
    </xf>
    <xf numFmtId="0" fontId="67" fillId="0" borderId="0" xfId="0" applyFont="1" applyFill="1" applyBorder="1" applyAlignment="1" applyProtection="1"/>
    <xf numFmtId="0" fontId="67" fillId="0" borderId="0" xfId="0" applyFont="1" applyFill="1" applyBorder="1" applyAlignment="1" applyProtection="1">
      <alignment vertical="center"/>
    </xf>
    <xf numFmtId="0" fontId="67" fillId="0" borderId="0" xfId="0" applyFont="1" applyFill="1" applyBorder="1" applyAlignment="1" applyProtection="1">
      <alignment horizontal="center" vertical="center"/>
    </xf>
    <xf numFmtId="0" fontId="66" fillId="0" borderId="5" xfId="0" applyFont="1" applyBorder="1" applyProtection="1"/>
    <xf numFmtId="166" fontId="68" fillId="0" borderId="5" xfId="0" applyNumberFormat="1" applyFont="1" applyFill="1" applyBorder="1" applyAlignment="1" applyProtection="1">
      <alignment vertical="top"/>
    </xf>
    <xf numFmtId="0" fontId="75" fillId="0" borderId="0" xfId="0" applyFont="1" applyFill="1" applyBorder="1" applyAlignment="1" applyProtection="1"/>
    <xf numFmtId="0" fontId="18" fillId="0" borderId="36" xfId="1" applyFont="1" applyBorder="1" applyAlignment="1" applyProtection="1">
      <alignment horizontal="left"/>
      <protection locked="0"/>
    </xf>
    <xf numFmtId="0" fontId="18" fillId="0" borderId="83" xfId="1" applyFont="1" applyBorder="1" applyAlignment="1" applyProtection="1">
      <alignment horizontal="left"/>
      <protection locked="0"/>
    </xf>
    <xf numFmtId="166" fontId="97" fillId="0" borderId="5" xfId="0" applyNumberFormat="1" applyFont="1" applyFill="1" applyBorder="1" applyProtection="1"/>
    <xf numFmtId="0" fontId="68" fillId="0" borderId="5" xfId="0" applyFont="1" applyBorder="1" applyAlignment="1" applyProtection="1"/>
    <xf numFmtId="0" fontId="68" fillId="0" borderId="5" xfId="0" applyFont="1" applyBorder="1" applyAlignment="1" applyProtection="1">
      <alignment vertical="top"/>
    </xf>
    <xf numFmtId="0" fontId="68" fillId="0" borderId="5" xfId="0" applyFont="1" applyBorder="1" applyAlignment="1" applyProtection="1">
      <alignment horizontal="center" vertical="top"/>
    </xf>
    <xf numFmtId="0" fontId="66" fillId="0" borderId="5" xfId="0" applyFont="1" applyBorder="1" applyAlignment="1" applyProtection="1">
      <alignment horizontal="center" vertical="top"/>
    </xf>
    <xf numFmtId="166" fontId="68" fillId="0" borderId="5" xfId="0" applyNumberFormat="1" applyFont="1" applyFill="1" applyBorder="1" applyAlignment="1" applyProtection="1">
      <alignment horizontal="right" vertical="top"/>
    </xf>
    <xf numFmtId="0" fontId="70" fillId="0" borderId="0" xfId="0" applyFont="1" applyFill="1" applyBorder="1" applyAlignment="1" applyProtection="1"/>
    <xf numFmtId="0" fontId="66" fillId="0" borderId="0" xfId="0" applyFont="1" applyFill="1" applyBorder="1" applyAlignment="1" applyProtection="1"/>
    <xf numFmtId="1" fontId="98" fillId="0" borderId="0" xfId="0" applyNumberFormat="1" applyFont="1" applyFill="1" applyBorder="1" applyAlignment="1" applyProtection="1">
      <alignment horizontal="center"/>
    </xf>
    <xf numFmtId="1" fontId="99" fillId="0" borderId="0" xfId="0" applyNumberFormat="1" applyFont="1" applyFill="1" applyBorder="1" applyAlignment="1" applyProtection="1">
      <alignment horizontal="center"/>
    </xf>
    <xf numFmtId="0" fontId="67" fillId="0" borderId="0" xfId="0" applyFont="1" applyFill="1" applyBorder="1" applyAlignment="1" applyProtection="1">
      <alignment horizontal="center"/>
    </xf>
    <xf numFmtId="165" fontId="70" fillId="0" borderId="0" xfId="0" applyNumberFormat="1" applyFont="1" applyFill="1" applyBorder="1" applyAlignment="1" applyProtection="1">
      <alignment horizontal="center"/>
    </xf>
    <xf numFmtId="1" fontId="72" fillId="0" borderId="0" xfId="0" applyNumberFormat="1" applyFont="1" applyFill="1" applyBorder="1" applyAlignment="1" applyProtection="1">
      <alignment horizontal="right"/>
    </xf>
    <xf numFmtId="165" fontId="71" fillId="0" borderId="0" xfId="0" applyNumberFormat="1" applyFont="1" applyFill="1" applyBorder="1" applyAlignment="1" applyProtection="1">
      <alignment horizontal="center"/>
    </xf>
    <xf numFmtId="0" fontId="71" fillId="0" borderId="0" xfId="0" applyFont="1" applyFill="1" applyBorder="1" applyAlignment="1" applyProtection="1"/>
    <xf numFmtId="166" fontId="67" fillId="0" borderId="5" xfId="0" applyNumberFormat="1" applyFont="1" applyFill="1" applyBorder="1" applyAlignment="1" applyProtection="1">
      <alignment vertical="top"/>
    </xf>
    <xf numFmtId="1" fontId="100" fillId="0" borderId="5" xfId="0" applyNumberFormat="1" applyFont="1" applyFill="1" applyBorder="1" applyAlignment="1" applyProtection="1">
      <alignment horizontal="center"/>
    </xf>
    <xf numFmtId="1" fontId="68" fillId="0" borderId="0" xfId="0" applyNumberFormat="1" applyFont="1" applyFill="1" applyBorder="1" applyAlignment="1" applyProtection="1">
      <alignment horizontal="left" vertical="center"/>
    </xf>
    <xf numFmtId="1" fontId="99" fillId="0" borderId="0" xfId="0" applyNumberFormat="1" applyFont="1" applyFill="1" applyBorder="1" applyAlignment="1" applyProtection="1">
      <alignment horizontal="center" vertical="center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0" fontId="49" fillId="0" borderId="0" xfId="0" applyFont="1" applyFill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vertical="top" shrinkToFit="1"/>
    </xf>
    <xf numFmtId="0" fontId="2" fillId="2" borderId="3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</xf>
    <xf numFmtId="0" fontId="39" fillId="2" borderId="4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  <protection locked="0"/>
    </xf>
    <xf numFmtId="0" fontId="2" fillId="2" borderId="6" xfId="0" applyFont="1" applyFill="1" applyBorder="1" applyAlignment="1" applyProtection="1">
      <alignment horizontal="center" shrinkToFit="1"/>
      <protection locked="0"/>
    </xf>
    <xf numFmtId="0" fontId="40" fillId="0" borderId="0" xfId="0" applyFont="1" applyFill="1" applyBorder="1" applyAlignment="1" applyProtection="1">
      <alignment horizontal="left" vertical="top"/>
    </xf>
    <xf numFmtId="0" fontId="27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32" fillId="0" borderId="1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shrinkToFit="1"/>
    </xf>
    <xf numFmtId="0" fontId="3" fillId="0" borderId="8" xfId="0" applyFont="1" applyBorder="1" applyAlignment="1" applyProtection="1">
      <alignment horizontal="center" shrinkToFit="1"/>
    </xf>
    <xf numFmtId="0" fontId="3" fillId="3" borderId="2" xfId="0" applyFont="1" applyFill="1" applyBorder="1" applyAlignment="1" applyProtection="1">
      <alignment horizontal="center" shrinkToFit="1"/>
    </xf>
    <xf numFmtId="0" fontId="37" fillId="3" borderId="7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shrinkToFit="1"/>
    </xf>
    <xf numFmtId="0" fontId="3" fillId="0" borderId="2" xfId="0" applyFont="1" applyBorder="1" applyAlignment="1">
      <alignment shrinkToFit="1"/>
    </xf>
    <xf numFmtId="0" fontId="37" fillId="3" borderId="2" xfId="0" applyFont="1" applyFill="1" applyBorder="1" applyAlignment="1" applyProtection="1">
      <alignment shrinkToFit="1"/>
    </xf>
    <xf numFmtId="0" fontId="3" fillId="4" borderId="2" xfId="0" applyFont="1" applyFill="1" applyBorder="1" applyAlignment="1" applyProtection="1">
      <alignment horizontal="center" shrinkToFit="1"/>
    </xf>
    <xf numFmtId="0" fontId="37" fillId="4" borderId="2" xfId="0" applyFont="1" applyFill="1" applyBorder="1" applyAlignment="1" applyProtection="1">
      <alignment shrinkToFit="1"/>
    </xf>
    <xf numFmtId="0" fontId="3" fillId="5" borderId="2" xfId="0" applyFont="1" applyFill="1" applyBorder="1" applyAlignment="1" applyProtection="1">
      <alignment horizontal="center" shrinkToFit="1"/>
    </xf>
    <xf numFmtId="0" fontId="37" fillId="5" borderId="2" xfId="0" applyFont="1" applyFill="1" applyBorder="1" applyAlignment="1" applyProtection="1">
      <alignment shrinkToFit="1"/>
    </xf>
    <xf numFmtId="0" fontId="3" fillId="2" borderId="40" xfId="0" applyFont="1" applyFill="1" applyBorder="1" applyAlignment="1">
      <alignment shrinkToFit="1"/>
    </xf>
    <xf numFmtId="0" fontId="3" fillId="2" borderId="40" xfId="0" applyFont="1" applyFill="1" applyBorder="1" applyAlignment="1" applyProtection="1">
      <alignment horizontal="center" shrinkToFit="1"/>
    </xf>
    <xf numFmtId="0" fontId="37" fillId="2" borderId="40" xfId="0" applyFont="1" applyFill="1" applyBorder="1" applyAlignment="1" applyProtection="1">
      <alignment shrinkToFit="1"/>
    </xf>
    <xf numFmtId="0" fontId="3" fillId="2" borderId="2" xfId="0" applyFont="1" applyFill="1" applyBorder="1" applyAlignment="1">
      <alignment shrinkToFit="1"/>
    </xf>
    <xf numFmtId="0" fontId="3" fillId="2" borderId="2" xfId="0" applyFont="1" applyFill="1" applyBorder="1" applyAlignment="1" applyProtection="1">
      <alignment horizontal="center" shrinkToFit="1"/>
    </xf>
    <xf numFmtId="0" fontId="37" fillId="2" borderId="2" xfId="0" applyFont="1" applyFill="1" applyBorder="1" applyAlignment="1" applyProtection="1">
      <alignment shrinkToFit="1"/>
    </xf>
    <xf numFmtId="0" fontId="3" fillId="6" borderId="2" xfId="0" applyFont="1" applyFill="1" applyBorder="1" applyAlignment="1">
      <alignment shrinkToFit="1"/>
    </xf>
    <xf numFmtId="0" fontId="3" fillId="6" borderId="2" xfId="0" applyFont="1" applyFill="1" applyBorder="1" applyAlignment="1" applyProtection="1">
      <alignment horizontal="center" shrinkToFit="1"/>
    </xf>
    <xf numFmtId="0" fontId="56" fillId="6" borderId="2" xfId="0" applyFont="1" applyFill="1" applyBorder="1" applyAlignment="1" applyProtection="1">
      <alignment shrinkToFit="1"/>
    </xf>
    <xf numFmtId="164" fontId="57" fillId="6" borderId="2" xfId="0" applyNumberFormat="1" applyFont="1" applyFill="1" applyBorder="1" applyAlignment="1" applyProtection="1">
      <alignment horizontal="center" shrinkToFit="1"/>
      <protection locked="0"/>
    </xf>
    <xf numFmtId="0" fontId="37" fillId="0" borderId="2" xfId="0" applyFont="1" applyBorder="1" applyAlignment="1" applyProtection="1">
      <alignment shrinkToFit="1"/>
    </xf>
    <xf numFmtId="0" fontId="101" fillId="29" borderId="106" xfId="0" applyFont="1" applyFill="1" applyBorder="1" applyAlignment="1" applyProtection="1">
      <alignment horizontal="center" shrinkToFit="1"/>
      <protection locked="0"/>
    </xf>
    <xf numFmtId="0" fontId="101" fillId="29" borderId="107" xfId="0" applyFont="1" applyFill="1" applyBorder="1" applyAlignment="1" applyProtection="1">
      <alignment horizontal="center" shrinkToFit="1"/>
      <protection locked="0"/>
    </xf>
    <xf numFmtId="0" fontId="101" fillId="29" borderId="108" xfId="0" applyFont="1" applyFill="1" applyBorder="1" applyAlignment="1" applyProtection="1">
      <alignment horizontal="center" shrinkToFit="1"/>
      <protection locked="0"/>
    </xf>
    <xf numFmtId="0" fontId="3" fillId="30" borderId="9" xfId="0" applyFont="1" applyFill="1" applyBorder="1" applyAlignment="1" applyProtection="1">
      <alignment horizontal="center" shrinkToFit="1"/>
      <protection locked="0"/>
    </xf>
    <xf numFmtId="0" fontId="3" fillId="30" borderId="2" xfId="0" applyFont="1" applyFill="1" applyBorder="1" applyAlignment="1" applyProtection="1">
      <alignment horizontal="center" shrinkToFit="1"/>
      <protection locked="0"/>
    </xf>
    <xf numFmtId="0" fontId="101" fillId="0" borderId="2" xfId="0" applyFont="1" applyBorder="1" applyAlignment="1" applyProtection="1">
      <alignment horizontal="center" shrinkToFit="1"/>
    </xf>
    <xf numFmtId="0" fontId="3" fillId="3" borderId="2" xfId="0" applyFont="1" applyFill="1" applyBorder="1" applyAlignment="1">
      <alignment shrinkToFit="1"/>
    </xf>
    <xf numFmtId="0" fontId="3" fillId="3" borderId="2" xfId="0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 applyProtection="1">
      <alignment horizontal="center" shrinkToFit="1"/>
    </xf>
    <xf numFmtId="0" fontId="3" fillId="4" borderId="2" xfId="0" applyFont="1" applyFill="1" applyBorder="1" applyAlignment="1">
      <alignment shrinkToFit="1"/>
    </xf>
    <xf numFmtId="0" fontId="3" fillId="4" borderId="2" xfId="0" applyFont="1" applyFill="1" applyBorder="1" applyAlignment="1" applyProtection="1">
      <alignment horizontal="center" shrinkToFit="1"/>
      <protection locked="0"/>
    </xf>
    <xf numFmtId="0" fontId="3" fillId="5" borderId="2" xfId="0" applyFont="1" applyFill="1" applyBorder="1" applyAlignment="1">
      <alignment shrinkToFit="1"/>
    </xf>
    <xf numFmtId="0" fontId="3" fillId="5" borderId="2" xfId="0" applyFont="1" applyFill="1" applyBorder="1" applyAlignment="1" applyProtection="1">
      <alignment horizontal="center" shrinkToFit="1"/>
      <protection locked="0"/>
    </xf>
    <xf numFmtId="164" fontId="3" fillId="3" borderId="2" xfId="0" applyNumberFormat="1" applyFont="1" applyFill="1" applyBorder="1" applyAlignment="1" applyProtection="1">
      <alignment horizontal="center" shrinkToFit="1"/>
      <protection locked="0"/>
    </xf>
    <xf numFmtId="164" fontId="3" fillId="4" borderId="2" xfId="0" applyNumberFormat="1" applyFont="1" applyFill="1" applyBorder="1" applyAlignment="1" applyProtection="1">
      <alignment horizontal="center" shrinkToFit="1"/>
      <protection locked="0"/>
    </xf>
    <xf numFmtId="16" fontId="3" fillId="5" borderId="2" xfId="0" applyNumberFormat="1" applyFont="1" applyFill="1" applyBorder="1" applyAlignment="1" applyProtection="1">
      <alignment horizontal="center" shrinkToFit="1"/>
    </xf>
    <xf numFmtId="164" fontId="3" fillId="5" borderId="2" xfId="0" applyNumberFormat="1" applyFont="1" applyFill="1" applyBorder="1" applyAlignment="1" applyProtection="1">
      <alignment horizontal="center" shrinkToFit="1"/>
      <protection locked="0"/>
    </xf>
    <xf numFmtId="164" fontId="3" fillId="2" borderId="40" xfId="0" applyNumberFormat="1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>
      <alignment shrinkToFit="1"/>
    </xf>
    <xf numFmtId="0" fontId="3" fillId="3" borderId="7" xfId="0" applyFont="1" applyFill="1" applyBorder="1" applyAlignment="1" applyProtection="1">
      <alignment horizontal="center" shrinkToFit="1"/>
      <protection locked="0"/>
    </xf>
    <xf numFmtId="164" fontId="3" fillId="3" borderId="7" xfId="0" applyNumberFormat="1" applyFont="1" applyFill="1" applyBorder="1" applyAlignment="1" applyProtection="1">
      <alignment horizontal="center" shrinkToFit="1"/>
      <protection locked="0"/>
    </xf>
    <xf numFmtId="164" fontId="3" fillId="2" borderId="2" xfId="0" applyNumberFormat="1" applyFont="1" applyFill="1" applyBorder="1" applyAlignment="1" applyProtection="1">
      <alignment horizontal="center" shrinkToFit="1"/>
      <protection locked="0"/>
    </xf>
    <xf numFmtId="0" fontId="37" fillId="6" borderId="2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horizontal="center" shrinkToFit="1"/>
    </xf>
    <xf numFmtId="0" fontId="3" fillId="0" borderId="2" xfId="0" applyFont="1" applyBorder="1" applyAlignment="1" applyProtection="1">
      <alignment horizontal="center" shrinkToFit="1"/>
      <protection locked="0"/>
    </xf>
    <xf numFmtId="1" fontId="9" fillId="0" borderId="0" xfId="0" applyNumberFormat="1" applyFont="1" applyFill="1" applyBorder="1" applyAlignment="1" applyProtection="1">
      <alignment vertical="center"/>
    </xf>
    <xf numFmtId="0" fontId="3" fillId="2" borderId="40" xfId="0" applyFont="1" applyFill="1" applyBorder="1" applyAlignment="1" applyProtection="1">
      <alignment horizontal="center" shrinkToFit="1"/>
      <protection locked="0"/>
    </xf>
    <xf numFmtId="0" fontId="3" fillId="2" borderId="2" xfId="0" applyFont="1" applyFill="1" applyBorder="1" applyAlignment="1" applyProtection="1">
      <alignment horizontal="center" shrinkToFit="1"/>
      <protection locked="0"/>
    </xf>
    <xf numFmtId="0" fontId="3" fillId="6" borderId="2" xfId="0" applyFont="1" applyFill="1" applyBorder="1" applyAlignment="1" applyProtection="1">
      <alignment horizontal="center" shrinkToFit="1"/>
      <protection locked="0"/>
    </xf>
    <xf numFmtId="1" fontId="103" fillId="31" borderId="2" xfId="0" applyNumberFormat="1" applyFont="1" applyFill="1" applyBorder="1" applyAlignment="1" applyProtection="1">
      <alignment horizontal="center" shrinkToFit="1"/>
      <protection locked="0"/>
    </xf>
    <xf numFmtId="1" fontId="103" fillId="31" borderId="40" xfId="0" applyNumberFormat="1" applyFont="1" applyFill="1" applyBorder="1" applyAlignment="1" applyProtection="1">
      <alignment horizontal="center" shrinkToFit="1"/>
      <protection locked="0"/>
    </xf>
    <xf numFmtId="1" fontId="103" fillId="31" borderId="7" xfId="0" applyNumberFormat="1" applyFont="1" applyFill="1" applyBorder="1" applyAlignment="1" applyProtection="1">
      <alignment horizontal="center" shrinkToFit="1"/>
      <protection locked="0"/>
    </xf>
    <xf numFmtId="1" fontId="103" fillId="0" borderId="2" xfId="0" applyNumberFormat="1" applyFont="1" applyBorder="1" applyAlignment="1" applyProtection="1">
      <alignment horizontal="center" shrinkToFit="1"/>
      <protection locked="0"/>
    </xf>
    <xf numFmtId="167" fontId="18" fillId="0" borderId="33" xfId="1" applyNumberFormat="1" applyFont="1" applyBorder="1" applyAlignment="1" applyProtection="1">
      <alignment horizontal="left" shrinkToFit="1"/>
      <protection locked="0"/>
    </xf>
    <xf numFmtId="167" fontId="18" fillId="0" borderId="82" xfId="1" applyNumberFormat="1" applyFont="1" applyBorder="1" applyAlignment="1" applyProtection="1">
      <alignment horizontal="left" shrinkToFit="1"/>
      <protection locked="0"/>
    </xf>
    <xf numFmtId="0" fontId="67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protection locked="0"/>
    </xf>
    <xf numFmtId="0" fontId="76" fillId="0" borderId="5" xfId="1" applyFont="1" applyBorder="1" applyAlignment="1" applyProtection="1">
      <alignment shrinkToFit="1"/>
      <protection locked="0"/>
    </xf>
    <xf numFmtId="0" fontId="76" fillId="0" borderId="5" xfId="1" applyFont="1" applyBorder="1" applyAlignment="1" applyProtection="1">
      <alignment horizontal="center"/>
      <protection locked="0"/>
    </xf>
    <xf numFmtId="0" fontId="76" fillId="0" borderId="5" xfId="1" applyFont="1" applyBorder="1" applyAlignment="1" applyProtection="1">
      <alignment horizontal="right"/>
      <protection locked="0"/>
    </xf>
    <xf numFmtId="0" fontId="77" fillId="0" borderId="0" xfId="1" applyFont="1" applyAlignment="1"/>
    <xf numFmtId="0" fontId="66" fillId="0" borderId="0" xfId="1" applyFont="1" applyBorder="1" applyAlignment="1">
      <alignment horizontal="left"/>
    </xf>
    <xf numFmtId="0" fontId="66" fillId="0" borderId="0" xfId="1" applyFont="1" applyAlignment="1"/>
    <xf numFmtId="0" fontId="66" fillId="0" borderId="0" xfId="1" applyFont="1" applyAlignment="1">
      <alignment horizontal="left"/>
    </xf>
    <xf numFmtId="0" fontId="68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alignment horizontal="left"/>
    </xf>
    <xf numFmtId="0" fontId="76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protection locked="0"/>
    </xf>
    <xf numFmtId="0" fontId="76" fillId="0" borderId="0" xfId="1" applyFont="1" applyBorder="1" applyAlignment="1" applyProtection="1">
      <alignment shrinkToFit="1"/>
      <protection locked="0"/>
    </xf>
    <xf numFmtId="0" fontId="76" fillId="0" borderId="0" xfId="1" applyFont="1" applyBorder="1" applyAlignment="1" applyProtection="1">
      <alignment horizontal="center"/>
      <protection locked="0"/>
    </xf>
    <xf numFmtId="0" fontId="76" fillId="0" borderId="20" xfId="1" applyFont="1" applyBorder="1" applyAlignment="1" applyProtection="1">
      <alignment horizontal="center" vertical="center"/>
    </xf>
    <xf numFmtId="0" fontId="76" fillId="0" borderId="109" xfId="1" applyFont="1" applyBorder="1" applyAlignment="1" applyProtection="1">
      <alignment horizontal="left" vertical="center"/>
    </xf>
    <xf numFmtId="0" fontId="76" fillId="0" borderId="109" xfId="1" applyFont="1" applyBorder="1" applyAlignment="1" applyProtection="1">
      <alignment horizontal="center" vertical="center"/>
    </xf>
    <xf numFmtId="0" fontId="76" fillId="0" borderId="25" xfId="1" applyFont="1" applyBorder="1" applyAlignment="1" applyProtection="1">
      <alignment horizontal="center" vertical="center"/>
      <protection locked="0"/>
    </xf>
    <xf numFmtId="0" fontId="76" fillId="0" borderId="25" xfId="1" applyFont="1" applyBorder="1" applyAlignment="1" applyProtection="1">
      <alignment horizontal="center" vertical="center" shrinkToFit="1"/>
      <protection locked="0"/>
    </xf>
    <xf numFmtId="0" fontId="76" fillId="0" borderId="25" xfId="1" applyFont="1" applyBorder="1" applyAlignment="1" applyProtection="1">
      <alignment horizontal="center" vertical="center" wrapText="1"/>
      <protection locked="0"/>
    </xf>
    <xf numFmtId="0" fontId="78" fillId="0" borderId="21" xfId="1" applyFont="1" applyBorder="1" applyAlignment="1" applyProtection="1">
      <alignment horizontal="center"/>
    </xf>
    <xf numFmtId="0" fontId="76" fillId="0" borderId="34" xfId="1" applyFont="1" applyBorder="1" applyAlignment="1" applyProtection="1">
      <alignment horizontal="left"/>
    </xf>
    <xf numFmtId="0" fontId="76" fillId="0" borderId="26" xfId="1" applyFont="1" applyBorder="1" applyAlignment="1" applyProtection="1"/>
    <xf numFmtId="0" fontId="76" fillId="0" borderId="34" xfId="1" applyFont="1" applyFill="1" applyBorder="1" applyAlignment="1" applyProtection="1">
      <alignment horizontal="left" shrinkToFit="1"/>
      <protection locked="0"/>
    </xf>
    <xf numFmtId="0" fontId="76" fillId="0" borderId="26" xfId="1" applyFont="1" applyFill="1" applyBorder="1" applyAlignment="1" applyProtection="1">
      <alignment horizontal="center"/>
      <protection locked="0"/>
    </xf>
    <xf numFmtId="1" fontId="69" fillId="0" borderId="0" xfId="1" applyNumberFormat="1" applyFont="1" applyAlignment="1">
      <alignment horizontal="left"/>
    </xf>
    <xf numFmtId="1" fontId="77" fillId="0" borderId="0" xfId="1" applyNumberFormat="1" applyFont="1" applyAlignment="1">
      <alignment horizontal="left"/>
    </xf>
    <xf numFmtId="0" fontId="76" fillId="0" borderId="26" xfId="1" applyFont="1" applyFill="1" applyBorder="1" applyAlignment="1" applyProtection="1">
      <alignment horizontal="left"/>
      <protection locked="0"/>
    </xf>
    <xf numFmtId="0" fontId="76" fillId="0" borderId="26" xfId="1" applyFont="1" applyFill="1" applyBorder="1" applyAlignment="1" applyProtection="1">
      <alignment horizontal="left" shrinkToFit="1"/>
      <protection locked="0"/>
    </xf>
    <xf numFmtId="0" fontId="66" fillId="0" borderId="34" xfId="1" applyFont="1" applyBorder="1" applyAlignment="1" applyProtection="1">
      <alignment horizontal="center"/>
    </xf>
    <xf numFmtId="0" fontId="66" fillId="0" borderId="34" xfId="1" applyFont="1" applyBorder="1" applyAlignment="1" applyProtection="1">
      <alignment horizontal="left"/>
    </xf>
    <xf numFmtId="0" fontId="76" fillId="0" borderId="26" xfId="1" applyFont="1" applyFill="1" applyBorder="1" applyAlignment="1" applyProtection="1">
      <protection locked="0"/>
    </xf>
    <xf numFmtId="0" fontId="76" fillId="0" borderId="34" xfId="1" applyFont="1" applyBorder="1" applyAlignment="1" applyProtection="1"/>
    <xf numFmtId="0" fontId="76" fillId="0" borderId="0" xfId="1" applyFont="1" applyAlignment="1" applyProtection="1">
      <alignment horizontal="left"/>
    </xf>
    <xf numFmtId="0" fontId="76" fillId="0" borderId="34" xfId="1" applyFont="1" applyBorder="1" applyAlignment="1" applyProtection="1">
      <alignment horizontal="center"/>
    </xf>
    <xf numFmtId="0" fontId="104" fillId="0" borderId="26" xfId="1" applyFont="1" applyFill="1" applyBorder="1" applyAlignment="1" applyProtection="1">
      <protection locked="0"/>
    </xf>
    <xf numFmtId="0" fontId="66" fillId="0" borderId="0" xfId="1" applyFont="1" applyBorder="1" applyAlignment="1" applyProtection="1">
      <alignment horizontal="left"/>
    </xf>
    <xf numFmtId="0" fontId="76" fillId="0" borderId="0" xfId="1" applyFont="1" applyAlignment="1" applyProtection="1">
      <alignment horizontal="center"/>
    </xf>
    <xf numFmtId="0" fontId="105" fillId="0" borderId="26" xfId="1" applyFont="1" applyFill="1" applyBorder="1" applyAlignment="1" applyProtection="1">
      <protection locked="0"/>
    </xf>
    <xf numFmtId="0" fontId="76" fillId="0" borderId="26" xfId="1" applyFont="1" applyFill="1" applyBorder="1" applyAlignment="1" applyProtection="1">
      <alignment wrapText="1"/>
      <protection locked="0"/>
    </xf>
    <xf numFmtId="0" fontId="66" fillId="0" borderId="21" xfId="1" applyFont="1" applyBorder="1" applyAlignment="1" applyProtection="1">
      <alignment horizontal="center"/>
    </xf>
    <xf numFmtId="0" fontId="68" fillId="0" borderId="0" xfId="1" applyFont="1" applyAlignment="1" applyProtection="1">
      <alignment horizontal="center"/>
    </xf>
    <xf numFmtId="0" fontId="76" fillId="0" borderId="0" xfId="1" applyFont="1" applyAlignment="1" applyProtection="1">
      <alignment horizontal="left"/>
      <protection locked="0"/>
    </xf>
    <xf numFmtId="0" fontId="76" fillId="0" borderId="0" xfId="1" applyFont="1" applyAlignment="1" applyProtection="1">
      <alignment horizontal="left" shrinkToFit="1"/>
      <protection locked="0"/>
    </xf>
    <xf numFmtId="0" fontId="76" fillId="0" borderId="0" xfId="1" applyFont="1" applyAlignment="1" applyProtection="1">
      <alignment horizontal="center"/>
      <protection locked="0"/>
    </xf>
    <xf numFmtId="0" fontId="76" fillId="0" borderId="0" xfId="1" applyFont="1" applyAlignment="1" applyProtection="1">
      <protection locked="0"/>
    </xf>
    <xf numFmtId="0" fontId="76" fillId="0" borderId="0" xfId="1" applyFont="1" applyAlignment="1" applyProtection="1">
      <alignment shrinkToFit="1"/>
      <protection locked="0"/>
    </xf>
    <xf numFmtId="0" fontId="3" fillId="32" borderId="2" xfId="0" applyFont="1" applyFill="1" applyBorder="1" applyAlignment="1">
      <alignment shrinkToFit="1"/>
    </xf>
    <xf numFmtId="0" fontId="3" fillId="32" borderId="2" xfId="0" applyFont="1" applyFill="1" applyBorder="1" applyAlignment="1" applyProtection="1">
      <alignment horizontal="center" shrinkToFit="1"/>
    </xf>
    <xf numFmtId="0" fontId="3" fillId="32" borderId="2" xfId="0" applyFont="1" applyFill="1" applyBorder="1" applyAlignment="1" applyProtection="1">
      <alignment horizontal="center" shrinkToFit="1"/>
      <protection locked="0"/>
    </xf>
    <xf numFmtId="0" fontId="37" fillId="32" borderId="2" xfId="0" applyFont="1" applyFill="1" applyBorder="1" applyAlignment="1" applyProtection="1">
      <alignment shrinkToFit="1"/>
    </xf>
    <xf numFmtId="164" fontId="3" fillId="32" borderId="2" xfId="0" applyNumberFormat="1" applyFont="1" applyFill="1" applyBorder="1" applyAlignment="1" applyProtection="1">
      <alignment horizontal="center" shrinkToFit="1"/>
      <protection locked="0"/>
    </xf>
    <xf numFmtId="0" fontId="70" fillId="0" borderId="0" xfId="0" applyFont="1" applyFill="1" applyBorder="1" applyAlignment="1" applyProtection="1">
      <alignment shrinkToFit="1"/>
    </xf>
    <xf numFmtId="0" fontId="66" fillId="0" borderId="38" xfId="0" applyFont="1" applyFill="1" applyBorder="1" applyAlignment="1" applyProtection="1">
      <alignment horizontal="lef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78" fillId="0" borderId="26" xfId="0" applyFont="1" applyFill="1" applyBorder="1" applyAlignment="1" applyProtection="1">
      <alignment horizontal="left" shrinkToFit="1"/>
      <protection locked="0"/>
    </xf>
    <xf numFmtId="0" fontId="18" fillId="0" borderId="35" xfId="1" applyFont="1" applyBorder="1" applyAlignment="1" applyProtection="1">
      <alignment horizontal="left"/>
      <protection locked="0"/>
    </xf>
    <xf numFmtId="0" fontId="18" fillId="0" borderId="105" xfId="1" applyFont="1" applyBorder="1" applyAlignment="1" applyProtection="1">
      <alignment horizontal="left"/>
      <protection locked="0"/>
    </xf>
    <xf numFmtId="167" fontId="18" fillId="0" borderId="33" xfId="1" applyNumberFormat="1" applyFont="1" applyBorder="1" applyAlignment="1" applyProtection="1">
      <alignment horizontal="left" wrapText="1"/>
      <protection locked="0"/>
    </xf>
    <xf numFmtId="0" fontId="107" fillId="0" borderId="21" xfId="1" applyFont="1" applyBorder="1" applyAlignment="1" applyProtection="1">
      <alignment horizontal="center"/>
    </xf>
    <xf numFmtId="0" fontId="107" fillId="0" borderId="34" xfId="1" applyFont="1" applyBorder="1" applyAlignment="1" applyProtection="1">
      <alignment horizontal="left"/>
    </xf>
    <xf numFmtId="0" fontId="107" fillId="0" borderId="26" xfId="1" applyFont="1" applyBorder="1" applyAlignment="1" applyProtection="1"/>
    <xf numFmtId="0" fontId="107" fillId="0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center"/>
      <protection locked="0"/>
    </xf>
    <xf numFmtId="1" fontId="108" fillId="0" borderId="0" xfId="1" applyNumberFormat="1" applyFont="1" applyAlignment="1">
      <alignment horizontal="left"/>
    </xf>
    <xf numFmtId="0" fontId="97" fillId="0" borderId="34" xfId="1" applyFont="1" applyBorder="1" applyAlignment="1" applyProtection="1">
      <alignment horizontal="center"/>
    </xf>
    <xf numFmtId="0" fontId="97" fillId="0" borderId="0" xfId="1" applyFont="1" applyAlignment="1"/>
    <xf numFmtId="0" fontId="97" fillId="0" borderId="34" xfId="1" applyFont="1" applyBorder="1" applyAlignment="1" applyProtection="1">
      <alignment horizontal="left"/>
    </xf>
    <xf numFmtId="0" fontId="108" fillId="0" borderId="0" xfId="1" applyFont="1" applyAlignment="1"/>
    <xf numFmtId="0" fontId="109" fillId="0" borderId="0" xfId="1" applyFont="1" applyAlignment="1"/>
    <xf numFmtId="0" fontId="110" fillId="0" borderId="26" xfId="1" applyFont="1" applyBorder="1" applyAlignment="1" applyProtection="1"/>
    <xf numFmtId="0" fontId="107" fillId="0" borderId="34" xfId="1" applyFont="1" applyBorder="1" applyAlignment="1" applyProtection="1"/>
    <xf numFmtId="0" fontId="107" fillId="0" borderId="26" xfId="1" applyFont="1" applyFill="1" applyBorder="1" applyAlignment="1" applyProtection="1">
      <protection locked="0"/>
    </xf>
    <xf numFmtId="0" fontId="97" fillId="0" borderId="0" xfId="1" applyFont="1" applyBorder="1" applyAlignment="1">
      <alignment horizontal="left"/>
    </xf>
    <xf numFmtId="0" fontId="107" fillId="0" borderId="0" xfId="0" applyFont="1" applyFill="1" applyBorder="1" applyAlignment="1" applyProtection="1">
      <alignment horizontal="left" shrinkToFit="1"/>
      <protection locked="0"/>
    </xf>
    <xf numFmtId="0" fontId="107" fillId="0" borderId="26" xfId="1" applyFont="1" applyBorder="1" applyAlignment="1" applyProtection="1">
      <alignment horizontal="left"/>
    </xf>
    <xf numFmtId="0" fontId="107" fillId="0" borderId="34" xfId="0" applyFont="1" applyFill="1" applyBorder="1" applyAlignment="1" applyProtection="1">
      <alignment horizontal="left" shrinkToFit="1"/>
      <protection locked="0"/>
    </xf>
    <xf numFmtId="0" fontId="107" fillId="33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/>
      <protection locked="0"/>
    </xf>
    <xf numFmtId="0" fontId="110" fillId="0" borderId="26" xfId="1" applyFont="1" applyFill="1" applyBorder="1" applyAlignment="1" applyProtection="1">
      <protection locked="0"/>
    </xf>
    <xf numFmtId="0" fontId="111" fillId="0" borderId="34" xfId="1" applyFont="1" applyBorder="1" applyAlignment="1" applyProtection="1">
      <alignment horizontal="left"/>
    </xf>
    <xf numFmtId="0" fontId="111" fillId="0" borderId="34" xfId="1" applyFont="1" applyFill="1" applyBorder="1" applyAlignment="1" applyProtection="1">
      <alignment horizontal="left" shrinkToFit="1"/>
      <protection locked="0"/>
    </xf>
    <xf numFmtId="0" fontId="18" fillId="0" borderId="84" xfId="1" applyFont="1" applyBorder="1" applyAlignment="1" applyProtection="1">
      <alignment horizontal="left" vertical="top" wrapText="1"/>
    </xf>
    <xf numFmtId="0" fontId="18" fillId="0" borderId="85" xfId="1" applyFont="1" applyBorder="1" applyAlignment="1" applyProtection="1">
      <alignment horizontal="left" vertical="top" wrapText="1"/>
    </xf>
    <xf numFmtId="0" fontId="18" fillId="0" borderId="86" xfId="1" applyFont="1" applyBorder="1" applyAlignment="1" applyProtection="1">
      <alignment horizontal="left" vertical="top" wrapText="1"/>
    </xf>
    <xf numFmtId="0" fontId="18" fillId="0" borderId="87" xfId="1" applyFont="1" applyBorder="1" applyAlignment="1" applyProtection="1">
      <alignment horizontal="left" vertical="top" wrapText="1"/>
    </xf>
    <xf numFmtId="0" fontId="18" fillId="0" borderId="0" xfId="1" applyFont="1" applyBorder="1" applyAlignment="1" applyProtection="1">
      <alignment horizontal="left" vertical="top" wrapText="1"/>
    </xf>
    <xf numFmtId="0" fontId="18" fillId="0" borderId="88" xfId="1" applyFont="1" applyBorder="1" applyAlignment="1" applyProtection="1">
      <alignment horizontal="left" vertical="top" wrapText="1"/>
    </xf>
    <xf numFmtId="0" fontId="18" fillId="0" borderId="89" xfId="1" applyFont="1" applyBorder="1" applyAlignment="1" applyProtection="1">
      <alignment horizontal="left" vertical="top" wrapText="1"/>
    </xf>
    <xf numFmtId="0" fontId="18" fillId="0" borderId="90" xfId="1" applyFont="1" applyBorder="1" applyAlignment="1" applyProtection="1">
      <alignment horizontal="left" vertical="top" wrapText="1"/>
    </xf>
    <xf numFmtId="0" fontId="18" fillId="0" borderId="91" xfId="1" applyFont="1" applyBorder="1" applyAlignment="1" applyProtection="1">
      <alignment horizontal="left" vertical="top" wrapText="1"/>
    </xf>
    <xf numFmtId="0" fontId="18" fillId="0" borderId="39" xfId="1" applyFont="1" applyBorder="1" applyAlignment="1" applyProtection="1">
      <alignment horizontal="left"/>
    </xf>
    <xf numFmtId="0" fontId="18" fillId="0" borderId="34" xfId="1" applyFont="1" applyBorder="1" applyAlignment="1" applyProtection="1">
      <alignment horizontal="left"/>
    </xf>
    <xf numFmtId="0" fontId="18" fillId="0" borderId="92" xfId="1" applyFont="1" applyBorder="1" applyAlignment="1" applyProtection="1">
      <alignment horizontal="left" vertical="top" wrapText="1"/>
    </xf>
    <xf numFmtId="0" fontId="18" fillId="0" borderId="93" xfId="1" applyFont="1" applyBorder="1" applyAlignment="1" applyProtection="1">
      <alignment horizontal="left" vertical="top" wrapText="1"/>
    </xf>
    <xf numFmtId="0" fontId="18" fillId="0" borderId="94" xfId="1" applyFont="1" applyBorder="1" applyAlignment="1" applyProtection="1">
      <alignment horizontal="left" vertical="top" wrapText="1"/>
    </xf>
    <xf numFmtId="0" fontId="18" fillId="0" borderId="95" xfId="1" applyFont="1" applyBorder="1" applyAlignment="1" applyProtection="1">
      <alignment horizontal="left" vertical="top" wrapText="1"/>
    </xf>
    <xf numFmtId="0" fontId="18" fillId="0" borderId="96" xfId="1" applyFont="1" applyBorder="1" applyAlignment="1" applyProtection="1">
      <alignment horizontal="left" vertical="top" wrapText="1"/>
    </xf>
    <xf numFmtId="0" fontId="70" fillId="0" borderId="0" xfId="0" applyFont="1" applyFill="1" applyBorder="1" applyAlignment="1" applyProtection="1">
      <alignment shrinkToFit="1"/>
    </xf>
    <xf numFmtId="164" fontId="72" fillId="0" borderId="0" xfId="0" applyNumberFormat="1" applyFont="1" applyFill="1" applyBorder="1" applyAlignment="1" applyProtection="1">
      <alignment horizontal="left" vertical="top" shrinkToFit="1"/>
    </xf>
    <xf numFmtId="0" fontId="70" fillId="0" borderId="31" xfId="0" applyFont="1" applyFill="1" applyBorder="1" applyAlignment="1" applyProtection="1">
      <alignment horizontal="left" shrinkToFit="1"/>
    </xf>
    <xf numFmtId="0" fontId="70" fillId="0" borderId="38" xfId="0" applyFont="1" applyFill="1" applyBorder="1" applyAlignment="1" applyProtection="1">
      <alignment horizontal="left" shrinkToFit="1"/>
    </xf>
    <xf numFmtId="0" fontId="70" fillId="0" borderId="0" xfId="0" applyFont="1" applyFill="1" applyBorder="1" applyAlignment="1" applyProtection="1">
      <alignment horizontal="right" shrinkToFit="1"/>
    </xf>
    <xf numFmtId="0" fontId="70" fillId="0" borderId="23" xfId="0" applyFont="1" applyFill="1" applyBorder="1" applyAlignment="1" applyProtection="1">
      <alignment horizontal="right" shrinkToFit="1"/>
    </xf>
    <xf numFmtId="164" fontId="72" fillId="0" borderId="37" xfId="0" applyNumberFormat="1" applyFont="1" applyFill="1" applyBorder="1" applyAlignment="1" applyProtection="1">
      <alignment horizontal="left" vertical="top" shrinkToFit="1"/>
    </xf>
    <xf numFmtId="164" fontId="72" fillId="0" borderId="31" xfId="0" applyNumberFormat="1" applyFont="1" applyFill="1" applyBorder="1" applyAlignment="1" applyProtection="1">
      <alignment horizontal="left" vertical="top" shrinkToFit="1"/>
    </xf>
    <xf numFmtId="0" fontId="70" fillId="0" borderId="32" xfId="0" applyFont="1" applyFill="1" applyBorder="1" applyAlignment="1" applyProtection="1">
      <alignment horizontal="left" shrinkToFit="1"/>
    </xf>
    <xf numFmtId="0" fontId="70" fillId="0" borderId="0" xfId="0" applyFont="1" applyFill="1" applyBorder="1" applyAlignment="1" applyProtection="1">
      <alignment horizontal="left" shrinkToFit="1"/>
    </xf>
    <xf numFmtId="0" fontId="70" fillId="0" borderId="58" xfId="0" applyFont="1" applyFill="1" applyBorder="1" applyAlignment="1" applyProtection="1">
      <alignment horizontal="left" shrinkToFit="1"/>
    </xf>
    <xf numFmtId="0" fontId="70" fillId="0" borderId="23" xfId="0" applyFont="1" applyFill="1" applyBorder="1" applyAlignment="1" applyProtection="1">
      <alignment horizontal="left" shrinkToFit="1"/>
    </xf>
    <xf numFmtId="0" fontId="66" fillId="0" borderId="57" xfId="0" applyFont="1" applyFill="1" applyBorder="1" applyAlignment="1" applyProtection="1">
      <alignment horizontal="left" shrinkToFit="1"/>
    </xf>
    <xf numFmtId="0" fontId="66" fillId="0" borderId="23" xfId="0" applyFont="1" applyFill="1" applyBorder="1" applyAlignment="1" applyProtection="1">
      <alignment horizontal="left" shrinkToFit="1"/>
    </xf>
    <xf numFmtId="164" fontId="72" fillId="0" borderId="57" xfId="0" applyNumberFormat="1" applyFont="1" applyFill="1" applyBorder="1" applyAlignment="1" applyProtection="1">
      <alignment horizontal="left" vertical="top" shrinkToFit="1"/>
    </xf>
    <xf numFmtId="0" fontId="66" fillId="0" borderId="57" xfId="0" applyFont="1" applyFill="1" applyBorder="1" applyAlignment="1" applyProtection="1">
      <alignment horizontal="right" shrinkToFit="1"/>
    </xf>
    <xf numFmtId="0" fontId="66" fillId="0" borderId="23" xfId="0" applyFont="1" applyFill="1" applyBorder="1" applyAlignment="1" applyProtection="1">
      <alignment horizontal="right" shrinkToFit="1"/>
    </xf>
    <xf numFmtId="0" fontId="70" fillId="0" borderId="56" xfId="0" applyFont="1" applyFill="1" applyBorder="1" applyAlignment="1" applyProtection="1">
      <alignment horizontal="center" shrinkToFit="1"/>
    </xf>
    <xf numFmtId="0" fontId="70" fillId="0" borderId="57" xfId="0" applyFont="1" applyFill="1" applyBorder="1" applyAlignment="1" applyProtection="1">
      <alignment horizontal="center" shrinkToFit="1"/>
    </xf>
    <xf numFmtId="0" fontId="70" fillId="0" borderId="58" xfId="0" applyFont="1" applyFill="1" applyBorder="1" applyAlignment="1" applyProtection="1">
      <alignment horizontal="center" shrinkToFit="1"/>
    </xf>
    <xf numFmtId="0" fontId="70" fillId="0" borderId="23" xfId="0" applyFont="1" applyFill="1" applyBorder="1" applyAlignment="1" applyProtection="1">
      <alignment horizontal="center" shrinkToFit="1"/>
    </xf>
    <xf numFmtId="164" fontId="72" fillId="0" borderId="32" xfId="0" applyNumberFormat="1" applyFont="1" applyFill="1" applyBorder="1" applyAlignment="1" applyProtection="1">
      <alignment horizontal="left" vertical="top" shrinkToFit="1"/>
    </xf>
    <xf numFmtId="164" fontId="72" fillId="0" borderId="0" xfId="0" applyNumberFormat="1" applyFont="1" applyFill="1" applyBorder="1" applyAlignment="1" applyProtection="1">
      <alignment horizontal="center" vertical="top" shrinkToFit="1"/>
    </xf>
    <xf numFmtId="164" fontId="72" fillId="0" borderId="57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Border="1" applyAlignment="1" applyProtection="1">
      <alignment shrinkToFit="1"/>
    </xf>
    <xf numFmtId="0" fontId="71" fillId="0" borderId="0" xfId="0" applyFont="1" applyFill="1" applyBorder="1" applyAlignment="1" applyProtection="1">
      <alignment horizontal="left" shrinkToFit="1"/>
    </xf>
    <xf numFmtId="0" fontId="79" fillId="0" borderId="57" xfId="0" applyFont="1" applyFill="1" applyBorder="1" applyAlignment="1" applyProtection="1">
      <alignment horizontal="center" shrinkToFit="1"/>
      <protection locked="0" hidden="1"/>
    </xf>
    <xf numFmtId="0" fontId="79" fillId="0" borderId="37" xfId="0" applyFont="1" applyFill="1" applyBorder="1" applyAlignment="1" applyProtection="1">
      <alignment horizontal="center" shrinkToFit="1"/>
      <protection locked="0" hidden="1"/>
    </xf>
    <xf numFmtId="0" fontId="79" fillId="0" borderId="23" xfId="0" applyFont="1" applyFill="1" applyBorder="1" applyAlignment="1" applyProtection="1">
      <alignment horizontal="center" shrinkToFit="1"/>
      <protection locked="0" hidden="1"/>
    </xf>
    <xf numFmtId="0" fontId="79" fillId="0" borderId="38" xfId="0" applyFont="1" applyFill="1" applyBorder="1" applyAlignment="1" applyProtection="1">
      <alignment horizontal="center" shrinkToFit="1"/>
      <protection locked="0" hidden="1"/>
    </xf>
    <xf numFmtId="0" fontId="70" fillId="0" borderId="57" xfId="0" applyFont="1" applyFill="1" applyBorder="1" applyAlignment="1" applyProtection="1">
      <alignment horizontal="left" shrinkToFit="1"/>
      <protection locked="0" hidden="1"/>
    </xf>
    <xf numFmtId="0" fontId="70" fillId="0" borderId="23" xfId="0" applyFont="1" applyFill="1" applyBorder="1" applyAlignment="1" applyProtection="1">
      <alignment horizontal="left" shrinkToFit="1"/>
      <protection locked="0" hidden="1"/>
    </xf>
    <xf numFmtId="164" fontId="72" fillId="0" borderId="31" xfId="0" applyNumberFormat="1" applyFont="1" applyFill="1" applyBorder="1" applyAlignment="1" applyProtection="1">
      <alignment horizontal="center" vertical="top" shrinkToFit="1"/>
    </xf>
    <xf numFmtId="164" fontId="72" fillId="0" borderId="37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Border="1" applyAlignment="1" applyProtection="1">
      <alignment shrinkToFit="1"/>
    </xf>
    <xf numFmtId="1" fontId="72" fillId="0" borderId="0" xfId="0" applyNumberFormat="1" applyFont="1" applyFill="1" applyBorder="1" applyAlignment="1" applyProtection="1">
      <alignment horizontal="right"/>
    </xf>
    <xf numFmtId="0" fontId="66" fillId="0" borderId="0" xfId="0" applyFont="1" applyFill="1" applyBorder="1" applyAlignment="1" applyProtection="1">
      <alignment horizontal="left" shrinkToFit="1"/>
    </xf>
    <xf numFmtId="0" fontId="66" fillId="0" borderId="0" xfId="0" applyFont="1" applyFill="1" applyBorder="1" applyAlignment="1" applyProtection="1">
      <alignment horizontal="right" shrinkToFit="1"/>
    </xf>
    <xf numFmtId="164" fontId="72" fillId="0" borderId="5" xfId="0" applyNumberFormat="1" applyFont="1" applyFill="1" applyBorder="1" applyAlignment="1" applyProtection="1">
      <alignment horizontal="center" vertical="top" shrinkToFit="1"/>
    </xf>
    <xf numFmtId="0" fontId="66" fillId="0" borderId="57" xfId="0" applyFont="1" applyBorder="1" applyAlignment="1">
      <alignment horizontal="center"/>
    </xf>
    <xf numFmtId="0" fontId="66" fillId="0" borderId="37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38" xfId="0" applyFont="1" applyBorder="1" applyAlignment="1">
      <alignment horizontal="center"/>
    </xf>
    <xf numFmtId="0" fontId="67" fillId="0" borderId="0" xfId="0" applyFont="1" applyFill="1" applyBorder="1" applyAlignment="1" applyProtection="1">
      <alignment horizontal="left" shrinkToFit="1"/>
    </xf>
    <xf numFmtId="0" fontId="67" fillId="0" borderId="23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right" shrinkToFit="1"/>
    </xf>
    <xf numFmtId="0" fontId="67" fillId="0" borderId="23" xfId="0" applyFont="1" applyFill="1" applyBorder="1" applyAlignment="1" applyProtection="1">
      <alignment horizontal="righ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38" xfId="0" applyFont="1" applyFill="1" applyBorder="1" applyAlignment="1" applyProtection="1">
      <alignment horizontal="left" shrinkToFit="1"/>
    </xf>
    <xf numFmtId="0" fontId="66" fillId="0" borderId="31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right" shrinkToFit="1"/>
    </xf>
    <xf numFmtId="0" fontId="71" fillId="0" borderId="23" xfId="0" applyFont="1" applyFill="1" applyBorder="1" applyAlignment="1" applyProtection="1">
      <alignment horizontal="right" shrinkToFit="1"/>
    </xf>
    <xf numFmtId="0" fontId="71" fillId="0" borderId="31" xfId="0" applyFont="1" applyFill="1" applyBorder="1" applyAlignment="1" applyProtection="1">
      <alignment horizontal="left" shrinkToFit="1"/>
    </xf>
    <xf numFmtId="0" fontId="71" fillId="0" borderId="38" xfId="0" applyFont="1" applyFill="1" applyBorder="1" applyAlignment="1" applyProtection="1">
      <alignment horizontal="left" shrinkToFit="1"/>
    </xf>
    <xf numFmtId="0" fontId="71" fillId="0" borderId="23" xfId="0" applyFont="1" applyFill="1" applyBorder="1" applyAlignment="1" applyProtection="1">
      <alignment horizontal="left" shrinkToFit="1"/>
    </xf>
    <xf numFmtId="0" fontId="70" fillId="0" borderId="57" xfId="0" applyFont="1" applyFill="1" applyBorder="1" applyAlignment="1" applyProtection="1">
      <alignment horizontal="left" shrinkToFit="1"/>
    </xf>
    <xf numFmtId="0" fontId="70" fillId="0" borderId="37" xfId="0" applyFont="1" applyFill="1" applyBorder="1" applyAlignment="1" applyProtection="1">
      <alignment horizontal="left" shrinkToFit="1"/>
    </xf>
    <xf numFmtId="0" fontId="106" fillId="0" borderId="0" xfId="0" applyFont="1" applyFill="1" applyBorder="1" applyAlignment="1" applyProtection="1">
      <alignment horizontal="center"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7" fillId="0" borderId="57" xfId="0" applyFont="1" applyFill="1" applyBorder="1" applyAlignment="1" applyProtection="1">
      <alignment horizontal="left" shrinkToFit="1"/>
      <protection locked="0" hidden="1"/>
    </xf>
    <xf numFmtId="0" fontId="7" fillId="0" borderId="23" xfId="0" applyFont="1" applyFill="1" applyBorder="1" applyAlignment="1" applyProtection="1">
      <alignment horizontal="left" shrinkToFit="1"/>
      <protection locked="0" hidden="1"/>
    </xf>
    <xf numFmtId="0" fontId="55" fillId="0" borderId="57" xfId="0" applyFont="1" applyFill="1" applyBorder="1" applyAlignment="1" applyProtection="1">
      <alignment horizontal="center" shrinkToFit="1"/>
      <protection locked="0" hidden="1"/>
    </xf>
    <xf numFmtId="0" fontId="55" fillId="0" borderId="37" xfId="0" applyFont="1" applyFill="1" applyBorder="1" applyAlignment="1" applyProtection="1">
      <alignment horizontal="center" shrinkToFit="1"/>
      <protection locked="0" hidden="1"/>
    </xf>
    <xf numFmtId="0" fontId="55" fillId="0" borderId="23" xfId="0" applyFont="1" applyFill="1" applyBorder="1" applyAlignment="1" applyProtection="1">
      <alignment horizontal="center" shrinkToFit="1"/>
      <protection locked="0" hidden="1"/>
    </xf>
    <xf numFmtId="0" fontId="55" fillId="0" borderId="38" xfId="0" applyFont="1" applyFill="1" applyBorder="1" applyAlignment="1" applyProtection="1">
      <alignment horizontal="center" shrinkToFit="1"/>
      <protection locked="0" hidden="1"/>
    </xf>
    <xf numFmtId="0" fontId="50" fillId="0" borderId="0" xfId="0" applyFont="1" applyFill="1" applyBorder="1" applyAlignment="1" applyProtection="1">
      <alignment shrinkToFit="1"/>
    </xf>
    <xf numFmtId="0" fontId="50" fillId="0" borderId="0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left" shrinkToFit="1"/>
    </xf>
    <xf numFmtId="164" fontId="61" fillId="0" borderId="0" xfId="0" applyNumberFormat="1" applyFont="1" applyFill="1" applyBorder="1" applyAlignment="1" applyProtection="1">
      <alignment horizontal="center" vertical="top" shrinkToFit="1"/>
    </xf>
    <xf numFmtId="164" fontId="61" fillId="0" borderId="5" xfId="0" applyNumberFormat="1" applyFont="1" applyFill="1" applyBorder="1" applyAlignment="1" applyProtection="1">
      <alignment horizontal="center" vertical="top" shrinkToFit="1"/>
    </xf>
    <xf numFmtId="164" fontId="61" fillId="0" borderId="0" xfId="0" applyNumberFormat="1" applyFont="1" applyFill="1" applyBorder="1" applyAlignment="1" applyProtection="1">
      <alignment horizontal="left" vertical="top" shrinkToFit="1"/>
    </xf>
    <xf numFmtId="0" fontId="50" fillId="0" borderId="31" xfId="0" applyFont="1" applyFill="1" applyBorder="1" applyAlignment="1" applyProtection="1">
      <alignment horizontal="left" shrinkToFit="1"/>
    </xf>
    <xf numFmtId="0" fontId="50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horizontal="right" shrinkToFit="1"/>
    </xf>
    <xf numFmtId="0" fontId="50" fillId="0" borderId="23" xfId="0" applyFont="1" applyFill="1" applyBorder="1" applyAlignment="1" applyProtection="1">
      <alignment horizontal="right" shrinkToFit="1"/>
    </xf>
    <xf numFmtId="0" fontId="50" fillId="0" borderId="32" xfId="0" applyFont="1" applyFill="1" applyBorder="1" applyAlignment="1" applyProtection="1">
      <alignment horizontal="left" shrinkToFit="1"/>
    </xf>
    <xf numFmtId="0" fontId="50" fillId="0" borderId="58" xfId="0" applyFont="1" applyFill="1" applyBorder="1" applyAlignment="1" applyProtection="1">
      <alignment horizontal="left" shrinkToFit="1"/>
    </xf>
    <xf numFmtId="164" fontId="61" fillId="0" borderId="31" xfId="0" applyNumberFormat="1" applyFont="1" applyFill="1" applyBorder="1" applyAlignment="1" applyProtection="1">
      <alignment horizontal="center" vertical="top" shrinkToFit="1"/>
    </xf>
    <xf numFmtId="0" fontId="47" fillId="0" borderId="0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left" shrinkToFit="1"/>
    </xf>
    <xf numFmtId="164" fontId="61" fillId="0" borderId="37" xfId="0" applyNumberFormat="1" applyFont="1" applyFill="1" applyBorder="1" applyAlignment="1" applyProtection="1">
      <alignment horizontal="left" vertical="top" shrinkToFit="1"/>
    </xf>
    <xf numFmtId="164" fontId="61" fillId="0" borderId="31" xfId="0" applyNumberFormat="1" applyFont="1" applyFill="1" applyBorder="1" applyAlignment="1" applyProtection="1">
      <alignment horizontal="left" vertical="top" shrinkToFit="1"/>
    </xf>
    <xf numFmtId="0" fontId="47" fillId="0" borderId="0" xfId="0" applyFont="1" applyFill="1" applyBorder="1" applyAlignment="1" applyProtection="1">
      <alignment horizontal="right" shrinkToFit="1"/>
    </xf>
    <xf numFmtId="0" fontId="47" fillId="0" borderId="23" xfId="0" applyFont="1" applyFill="1" applyBorder="1" applyAlignment="1" applyProtection="1">
      <alignment horizontal="right" shrinkToFit="1"/>
    </xf>
    <xf numFmtId="164" fontId="61" fillId="0" borderId="57" xfId="0" applyNumberFormat="1" applyFont="1" applyFill="1" applyBorder="1" applyAlignment="1" applyProtection="1">
      <alignment horizontal="center" vertical="top" shrinkToFit="1"/>
    </xf>
    <xf numFmtId="0" fontId="50" fillId="0" borderId="0" xfId="0" applyFont="1" applyBorder="1" applyAlignment="1" applyProtection="1">
      <alignment shrinkToFit="1"/>
    </xf>
    <xf numFmtId="0" fontId="47" fillId="0" borderId="31" xfId="0" applyFont="1" applyFill="1" applyBorder="1" applyAlignment="1" applyProtection="1">
      <alignment horizontal="left" shrinkToFit="1"/>
    </xf>
    <xf numFmtId="0" fontId="47" fillId="0" borderId="38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right" shrinkToFit="1"/>
    </xf>
    <xf numFmtId="0" fontId="49" fillId="0" borderId="23" xfId="0" applyFont="1" applyFill="1" applyBorder="1" applyAlignment="1" applyProtection="1">
      <alignment horizontal="right" shrinkToFit="1"/>
    </xf>
    <xf numFmtId="0" fontId="49" fillId="0" borderId="31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0" fontId="50" fillId="0" borderId="62" xfId="0" applyFont="1" applyFill="1" applyBorder="1" applyAlignment="1" applyProtection="1">
      <alignment horizontal="left" shrinkToFit="1"/>
    </xf>
    <xf numFmtId="0" fontId="50" fillId="0" borderId="63" xfId="0" applyFont="1" applyFill="1" applyBorder="1" applyAlignment="1" applyProtection="1">
      <alignment horizontal="left" shrinkToFit="1"/>
    </xf>
    <xf numFmtId="164" fontId="61" fillId="0" borderId="62" xfId="0" applyNumberFormat="1" applyFont="1" applyFill="1" applyBorder="1" applyAlignment="1" applyProtection="1">
      <alignment horizontal="left" vertical="top" shrinkToFit="1"/>
    </xf>
    <xf numFmtId="164" fontId="61" fillId="0" borderId="37" xfId="0" applyNumberFormat="1" applyFont="1" applyFill="1" applyBorder="1" applyAlignment="1" applyProtection="1">
      <alignment horizontal="center" vertical="top" shrinkToFit="1"/>
    </xf>
    <xf numFmtId="0" fontId="50" fillId="0" borderId="31" xfId="0" applyFont="1" applyBorder="1" applyAlignment="1" applyProtection="1">
      <alignment shrinkToFit="1"/>
    </xf>
    <xf numFmtId="0" fontId="0" fillId="0" borderId="5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8" xfId="0" applyBorder="1" applyAlignment="1">
      <alignment horizontal="center"/>
    </xf>
    <xf numFmtId="0" fontId="49" fillId="0" borderId="57" xfId="0" applyFont="1" applyFill="1" applyBorder="1" applyAlignment="1" applyProtection="1">
      <alignment horizontal="right" shrinkToFit="1"/>
    </xf>
    <xf numFmtId="164" fontId="61" fillId="0" borderId="57" xfId="0" applyNumberFormat="1" applyFont="1" applyFill="1" applyBorder="1" applyAlignment="1" applyProtection="1">
      <alignment horizontal="left" vertical="top" shrinkToFit="1"/>
    </xf>
    <xf numFmtId="0" fontId="49" fillId="0" borderId="57" xfId="0" applyFont="1" applyFill="1" applyBorder="1" applyAlignment="1" applyProtection="1">
      <alignment horizontal="left" shrinkToFit="1"/>
    </xf>
    <xf numFmtId="0" fontId="49" fillId="0" borderId="23" xfId="0" applyFont="1" applyFill="1" applyBorder="1" applyAlignment="1" applyProtection="1">
      <alignment horizontal="left" shrinkToFit="1"/>
    </xf>
    <xf numFmtId="0" fontId="50" fillId="0" borderId="56" xfId="0" applyFont="1" applyFill="1" applyBorder="1" applyAlignment="1" applyProtection="1">
      <alignment horizontal="center" shrinkToFit="1"/>
    </xf>
    <xf numFmtId="0" fontId="50" fillId="0" borderId="57" xfId="0" applyFont="1" applyFill="1" applyBorder="1" applyAlignment="1" applyProtection="1">
      <alignment horizontal="center" shrinkToFit="1"/>
    </xf>
    <xf numFmtId="0" fontId="50" fillId="0" borderId="58" xfId="0" applyFont="1" applyFill="1" applyBorder="1" applyAlignment="1" applyProtection="1">
      <alignment horizontal="center" shrinkToFit="1"/>
    </xf>
    <xf numFmtId="0" fontId="50" fillId="0" borderId="23" xfId="0" applyFont="1" applyFill="1" applyBorder="1" applyAlignment="1" applyProtection="1">
      <alignment horizontal="center" shrinkToFit="1"/>
    </xf>
    <xf numFmtId="0" fontId="49" fillId="0" borderId="0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right" shrinkToFit="1"/>
    </xf>
    <xf numFmtId="0" fontId="48" fillId="0" borderId="23" xfId="0" applyFont="1" applyFill="1" applyBorder="1" applyAlignment="1" applyProtection="1">
      <alignment horizontal="right" shrinkToFit="1"/>
    </xf>
    <xf numFmtId="0" fontId="48" fillId="0" borderId="31" xfId="0" applyFont="1" applyFill="1" applyBorder="1" applyAlignment="1" applyProtection="1">
      <alignment horizontal="left" shrinkToFit="1"/>
    </xf>
    <xf numFmtId="0" fontId="48" fillId="0" borderId="38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left" shrinkToFit="1"/>
    </xf>
    <xf numFmtId="0" fontId="48" fillId="0" borderId="23" xfId="0" applyFont="1" applyFill="1" applyBorder="1" applyAlignment="1" applyProtection="1">
      <alignment horizontal="left" shrinkToFit="1"/>
    </xf>
    <xf numFmtId="1" fontId="60" fillId="0" borderId="0" xfId="0" applyNumberFormat="1" applyFont="1" applyFill="1" applyBorder="1" applyAlignment="1" applyProtection="1">
      <alignment horizontal="right"/>
    </xf>
    <xf numFmtId="0" fontId="62" fillId="0" borderId="0" xfId="0" applyFont="1" applyFill="1" applyBorder="1" applyAlignment="1" applyProtection="1">
      <alignment horizontal="left" shrinkToFit="1"/>
      <protection locked="0" hidden="1"/>
    </xf>
    <xf numFmtId="0" fontId="63" fillId="0" borderId="0" xfId="0" applyFont="1" applyFill="1" applyBorder="1" applyAlignment="1" applyProtection="1">
      <alignment horizontal="center" shrinkToFit="1"/>
      <protection locked="0" hidden="1"/>
    </xf>
    <xf numFmtId="0" fontId="63" fillId="0" borderId="31" xfId="0" applyFont="1" applyFill="1" applyBorder="1" applyAlignment="1" applyProtection="1">
      <alignment horizontal="center" shrinkToFit="1"/>
      <protection locked="0" hidden="1"/>
    </xf>
    <xf numFmtId="0" fontId="7" fillId="0" borderId="0" xfId="0" applyFont="1" applyFill="1" applyBorder="1" applyAlignment="1" applyProtection="1">
      <alignment horizontal="left" shrinkToFit="1"/>
      <protection locked="0" hidden="1"/>
    </xf>
    <xf numFmtId="0" fontId="55" fillId="0" borderId="0" xfId="0" applyFont="1" applyFill="1" applyBorder="1" applyAlignment="1" applyProtection="1">
      <alignment horizontal="center" shrinkToFit="1"/>
      <protection locked="0" hidden="1"/>
    </xf>
    <xf numFmtId="0" fontId="55" fillId="0" borderId="31" xfId="0" applyFont="1" applyFill="1" applyBorder="1" applyAlignment="1" applyProtection="1">
      <alignment horizontal="center" shrinkToFit="1"/>
      <protection locked="0" hidden="1"/>
    </xf>
    <xf numFmtId="0" fontId="62" fillId="0" borderId="57" xfId="0" applyFont="1" applyFill="1" applyBorder="1" applyAlignment="1" applyProtection="1">
      <alignment horizontal="left" shrinkToFit="1"/>
      <protection locked="0" hidden="1"/>
    </xf>
    <xf numFmtId="0" fontId="63" fillId="0" borderId="57" xfId="0" applyFont="1" applyFill="1" applyBorder="1" applyAlignment="1" applyProtection="1">
      <alignment horizontal="center" shrinkToFit="1"/>
      <protection locked="0" hidden="1"/>
    </xf>
    <xf numFmtId="0" fontId="63" fillId="0" borderId="37" xfId="0" applyFont="1" applyFill="1" applyBorder="1" applyAlignment="1" applyProtection="1">
      <alignment horizontal="center" shrinkToFit="1"/>
      <protection locked="0" hidden="1"/>
    </xf>
    <xf numFmtId="164" fontId="61" fillId="0" borderId="32" xfId="0" applyNumberFormat="1" applyFont="1" applyFill="1" applyBorder="1" applyAlignment="1" applyProtection="1">
      <alignment horizontal="left" vertical="top" shrinkToFit="1"/>
    </xf>
    <xf numFmtId="0" fontId="60" fillId="0" borderId="0" xfId="0" applyFont="1" applyFill="1" applyBorder="1" applyAlignment="1" applyProtection="1">
      <alignment horizontal="center" shrinkToFit="1"/>
    </xf>
    <xf numFmtId="1" fontId="102" fillId="31" borderId="110" xfId="0" applyNumberFormat="1" applyFont="1" applyFill="1" applyBorder="1" applyAlignment="1" applyProtection="1">
      <alignment horizontal="center" shrinkToFit="1"/>
      <protection locked="0"/>
    </xf>
    <xf numFmtId="1" fontId="102" fillId="31" borderId="111" xfId="0" applyNumberFormat="1" applyFont="1" applyFill="1" applyBorder="1" applyAlignment="1" applyProtection="1">
      <alignment horizontal="center" shrinkToFit="1"/>
      <protection locked="0"/>
    </xf>
    <xf numFmtId="0" fontId="64" fillId="0" borderId="49" xfId="1" applyFont="1" applyBorder="1" applyAlignment="1">
      <alignment horizontal="center" vertical="top" wrapText="1"/>
    </xf>
    <xf numFmtId="0" fontId="24" fillId="0" borderId="50" xfId="1" applyFont="1" applyBorder="1" applyAlignment="1">
      <alignment horizontal="center" vertical="center" wrapText="1"/>
    </xf>
    <xf numFmtId="0" fontId="24" fillId="0" borderId="51" xfId="1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9" fillId="0" borderId="64" xfId="0" applyFont="1" applyBorder="1" applyAlignment="1">
      <alignment horizontal="right" vertical="center"/>
    </xf>
    <xf numFmtId="0" fontId="29" fillId="0" borderId="24" xfId="0" applyFont="1" applyBorder="1" applyAlignment="1">
      <alignment horizontal="right" vertical="center"/>
    </xf>
    <xf numFmtId="0" fontId="29" fillId="0" borderId="65" xfId="0" applyFont="1" applyBorder="1" applyAlignment="1">
      <alignment horizontal="right" vertical="center"/>
    </xf>
    <xf numFmtId="0" fontId="29" fillId="0" borderId="64" xfId="0" applyFont="1" applyBorder="1" applyAlignment="1">
      <alignment horizontal="left" vertical="center"/>
    </xf>
    <xf numFmtId="0" fontId="29" fillId="0" borderId="24" xfId="0" applyFont="1" applyBorder="1" applyAlignment="1">
      <alignment horizontal="left" vertical="center"/>
    </xf>
    <xf numFmtId="0" fontId="29" fillId="0" borderId="65" xfId="0" applyFont="1" applyBorder="1" applyAlignment="1">
      <alignment horizontal="left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horizontal="left" vertical="center"/>
    </xf>
    <xf numFmtId="0" fontId="27" fillId="0" borderId="66" xfId="0" applyFont="1" applyFill="1" applyBorder="1" applyAlignment="1" applyProtection="1">
      <alignment horizontal="center" vertical="center" textRotation="90"/>
      <protection hidden="1"/>
    </xf>
    <xf numFmtId="164" fontId="14" fillId="0" borderId="68" xfId="0" applyNumberFormat="1" applyFont="1" applyFill="1" applyBorder="1" applyAlignment="1" applyProtection="1">
      <alignment horizontal="center" vertical="top" wrapText="1"/>
    </xf>
    <xf numFmtId="0" fontId="0" fillId="0" borderId="0" xfId="0" applyProtection="1"/>
    <xf numFmtId="0" fontId="7" fillId="0" borderId="76" xfId="0" applyFont="1" applyFill="1" applyBorder="1" applyAlignment="1" applyProtection="1">
      <alignment horizontal="center"/>
    </xf>
    <xf numFmtId="0" fontId="7" fillId="0" borderId="77" xfId="0" applyFont="1" applyFill="1" applyBorder="1" applyAlignment="1" applyProtection="1">
      <alignment horizontal="center"/>
    </xf>
    <xf numFmtId="0" fontId="7" fillId="0" borderId="79" xfId="0" applyFont="1" applyFill="1" applyBorder="1" applyAlignment="1" applyProtection="1">
      <alignment horizontal="center"/>
    </xf>
    <xf numFmtId="0" fontId="7" fillId="0" borderId="80" xfId="0" applyFont="1" applyFill="1" applyBorder="1" applyAlignment="1" applyProtection="1">
      <alignment horizontal="center"/>
    </xf>
    <xf numFmtId="0" fontId="7" fillId="0" borderId="75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0" fontId="7" fillId="0" borderId="81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left"/>
    </xf>
    <xf numFmtId="0" fontId="15" fillId="0" borderId="67" xfId="0" applyFont="1" applyFill="1" applyBorder="1" applyAlignment="1" applyProtection="1">
      <alignment horizontal="left"/>
    </xf>
    <xf numFmtId="1" fontId="23" fillId="0" borderId="0" xfId="0" applyNumberFormat="1" applyFont="1" applyFill="1" applyBorder="1" applyAlignment="1" applyProtection="1">
      <alignment horizontal="center"/>
    </xf>
    <xf numFmtId="0" fontId="12" fillId="0" borderId="68" xfId="0" applyFont="1" applyFill="1" applyBorder="1" applyAlignment="1" applyProtection="1"/>
    <xf numFmtId="0" fontId="12" fillId="0" borderId="67" xfId="0" applyFont="1" applyFill="1" applyBorder="1" applyAlignment="1" applyProtection="1"/>
    <xf numFmtId="0" fontId="12" fillId="0" borderId="70" xfId="0" applyFont="1" applyFill="1" applyBorder="1" applyAlignment="1" applyProtection="1"/>
    <xf numFmtId="0" fontId="12" fillId="0" borderId="71" xfId="0" applyFont="1" applyFill="1" applyBorder="1" applyAlignment="1" applyProtection="1"/>
    <xf numFmtId="0" fontId="12" fillId="0" borderId="0" xfId="0" applyFont="1" applyFill="1" applyBorder="1" applyAlignment="1" applyProtection="1">
      <alignment horizontal="left"/>
    </xf>
    <xf numFmtId="0" fontId="12" fillId="0" borderId="67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>
      <alignment horizontal="right"/>
    </xf>
    <xf numFmtId="0" fontId="15" fillId="0" borderId="67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/>
    <xf numFmtId="0" fontId="2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7" fillId="0" borderId="74" xfId="0" applyFont="1" applyFill="1" applyBorder="1" applyAlignment="1" applyProtection="1">
      <alignment horizontal="center"/>
    </xf>
    <xf numFmtId="0" fontId="7" fillId="0" borderId="78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7" fillId="0" borderId="73" xfId="0" applyFont="1" applyFill="1" applyBorder="1" applyAlignment="1" applyProtection="1">
      <alignment horizontal="center"/>
    </xf>
    <xf numFmtId="164" fontId="14" fillId="0" borderId="68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/>
    </xf>
    <xf numFmtId="49" fontId="6" fillId="0" borderId="0" xfId="0" applyNumberFormat="1" applyFont="1" applyFill="1" applyBorder="1" applyAlignment="1" applyProtection="1">
      <alignment horizontal="center"/>
    </xf>
    <xf numFmtId="1" fontId="23" fillId="0" borderId="0" xfId="0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 applyProtection="1">
      <alignment horizontal="right"/>
    </xf>
    <xf numFmtId="0" fontId="12" fillId="0" borderId="68" xfId="0" applyFont="1" applyFill="1" applyBorder="1" applyAlignment="1" applyProtection="1">
      <alignment horizontal="left"/>
    </xf>
    <xf numFmtId="0" fontId="12" fillId="0" borderId="70" xfId="0" applyFont="1" applyFill="1" applyBorder="1" applyAlignment="1" applyProtection="1">
      <alignment horizontal="left"/>
    </xf>
    <xf numFmtId="0" fontId="12" fillId="0" borderId="71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/>
    <xf numFmtId="0" fontId="6" fillId="0" borderId="0" xfId="0" applyFont="1" applyFill="1" applyBorder="1" applyAlignment="1" applyProtection="1"/>
    <xf numFmtId="0" fontId="6" fillId="0" borderId="68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15" fillId="0" borderId="72" xfId="0" applyFont="1" applyFill="1" applyBorder="1" applyAlignment="1" applyProtection="1">
      <alignment horizontal="left"/>
    </xf>
    <xf numFmtId="0" fontId="15" fillId="0" borderId="71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right"/>
    </xf>
    <xf numFmtId="0" fontId="12" fillId="0" borderId="67" xfId="0" applyFont="1" applyFill="1" applyBorder="1" applyAlignment="1" applyProtection="1">
      <alignment horizontal="right"/>
    </xf>
    <xf numFmtId="0" fontId="12" fillId="0" borderId="62" xfId="0" applyFont="1" applyFill="1" applyBorder="1" applyAlignment="1" applyProtection="1">
      <alignment horizontal="left"/>
    </xf>
    <xf numFmtId="0" fontId="12" fillId="0" borderId="69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67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right"/>
    </xf>
    <xf numFmtId="0" fontId="4" fillId="0" borderId="67" xfId="0" applyFont="1" applyFill="1" applyBorder="1" applyAlignment="1" applyProtection="1">
      <alignment horizontal="right"/>
    </xf>
    <xf numFmtId="0" fontId="12" fillId="0" borderId="72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 vertical="top"/>
    </xf>
    <xf numFmtId="164" fontId="14" fillId="0" borderId="68" xfId="0" applyNumberFormat="1" applyFont="1" applyFill="1" applyBorder="1" applyAlignment="1" applyProtection="1">
      <alignment vertical="top" wrapText="1"/>
    </xf>
    <xf numFmtId="0" fontId="24" fillId="0" borderId="0" xfId="0" applyFont="1" applyAlignment="1" applyProtection="1"/>
    <xf numFmtId="1" fontId="22" fillId="0" borderId="0" xfId="0" applyNumberFormat="1" applyFont="1" applyFill="1" applyBorder="1" applyAlignment="1" applyProtection="1">
      <alignment horizontal="right"/>
    </xf>
    <xf numFmtId="0" fontId="0" fillId="0" borderId="0" xfId="0" applyAlignment="1" applyProtection="1"/>
    <xf numFmtId="0" fontId="15" fillId="0" borderId="0" xfId="0" applyFont="1" applyFill="1" applyBorder="1" applyAlignment="1" applyProtection="1"/>
    <xf numFmtId="0" fontId="15" fillId="0" borderId="67" xfId="0" applyFont="1" applyFill="1" applyBorder="1" applyAlignment="1" applyProtection="1"/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2"/>
    <cellStyle name="Note 2" xfId="39"/>
    <cellStyle name="Output 2" xfId="40"/>
    <cellStyle name="Title 2" xfId="41"/>
    <cellStyle name="Total 2" xfId="42"/>
    <cellStyle name="Warning Text 2" xfId="43"/>
  </cellStyles>
  <dxfs count="270">
    <dxf>
      <font>
        <color indexed="13"/>
      </font>
    </dxf>
    <dxf>
      <font>
        <color indexed="22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lor rgb="FFC00000"/>
      </font>
      <fill>
        <patternFill patternType="none">
          <bgColor auto="1"/>
        </patternFill>
      </fill>
    </dxf>
    <dxf>
      <font>
        <strike val="0"/>
        <color rgb="FFC00000"/>
      </font>
      <fill>
        <patternFill patternType="none">
          <bgColor auto="1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142875</xdr:colOff>
      <xdr:row>1</xdr:row>
      <xdr:rowOff>151341</xdr:rowOff>
    </xdr:from>
    <xdr:to>
      <xdr:col>36</xdr:col>
      <xdr:colOff>161926</xdr:colOff>
      <xdr:row>5</xdr:row>
      <xdr:rowOff>142875</xdr:rowOff>
    </xdr:to>
    <xdr:sp macro="" textlink="">
      <xdr:nvSpPr>
        <xdr:cNvPr id="3" name="TextBox 2"/>
        <xdr:cNvSpPr txBox="1"/>
      </xdr:nvSpPr>
      <xdr:spPr>
        <a:xfrm>
          <a:off x="4286250" y="389466"/>
          <a:ext cx="2371726" cy="6773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200025</xdr:colOff>
      <xdr:row>2</xdr:row>
      <xdr:rowOff>70403</xdr:rowOff>
    </xdr:from>
    <xdr:to>
      <xdr:col>44</xdr:col>
      <xdr:colOff>569430</xdr:colOff>
      <xdr:row>6</xdr:row>
      <xdr:rowOff>85725</xdr:rowOff>
    </xdr:to>
    <xdr:sp macro="" textlink="">
      <xdr:nvSpPr>
        <xdr:cNvPr id="2" name="TextBox 1"/>
        <xdr:cNvSpPr txBox="1"/>
      </xdr:nvSpPr>
      <xdr:spPr>
        <a:xfrm>
          <a:off x="7497003" y="484533"/>
          <a:ext cx="2821057" cy="6696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bi\d\stoni%20tenis\bata\stss-09-10\zrebovi\bata\STSS-07-08\zrebovi\top%2012%20mladj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ta/AppData/Local/Opera/Opera/temporary_downloads/bata/STSS-07-08/zrebovi/top%2012%20mladj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rezultati/excel-rezultati/bata/STSS-07-08/zrebovi/top%2012%20mladj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zrebovi/kvalifikacioni%20seniori%202/bata/STSS-07-08/zrebovi/top%2012%20mladj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ke,%202016-17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i,%202016-17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arh/rang%20seniori,%202016-17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B5" t="str">
            <v>Todorović Andrea</v>
          </cell>
          <cell r="D5">
            <v>162</v>
          </cell>
        </row>
        <row r="6">
          <cell r="B6" t="str">
            <v>Lupulesku Izabela</v>
          </cell>
          <cell r="D6">
            <v>723</v>
          </cell>
        </row>
        <row r="7">
          <cell r="B7" t="str">
            <v>Šurjan Sabina</v>
          </cell>
          <cell r="D7">
            <v>212</v>
          </cell>
        </row>
        <row r="8">
          <cell r="B8" t="str">
            <v>Tružinski Viktoria</v>
          </cell>
          <cell r="D8">
            <v>710</v>
          </cell>
        </row>
        <row r="9">
          <cell r="B9" t="str">
            <v>Maksuti Aneta</v>
          </cell>
          <cell r="D9">
            <v>654</v>
          </cell>
        </row>
        <row r="10">
          <cell r="B10" t="str">
            <v>Fenjveši Ana Žofia</v>
          </cell>
          <cell r="D10">
            <v>552</v>
          </cell>
        </row>
        <row r="11">
          <cell r="B11" t="str">
            <v>Vejnović Ivana</v>
          </cell>
          <cell r="D11">
            <v>354.5</v>
          </cell>
        </row>
        <row r="12">
          <cell r="B12" t="str">
            <v>Savić Aleksandra</v>
          </cell>
          <cell r="D12">
            <v>325.5</v>
          </cell>
        </row>
        <row r="13">
          <cell r="B13" t="str">
            <v>Lupulesku Anelia</v>
          </cell>
          <cell r="D13">
            <v>259</v>
          </cell>
        </row>
        <row r="14">
          <cell r="B14" t="str">
            <v>Jokić Tijana</v>
          </cell>
          <cell r="D14">
            <v>199</v>
          </cell>
        </row>
        <row r="15">
          <cell r="B15" t="str">
            <v>Aleksandrić Ana</v>
          </cell>
          <cell r="D15">
            <v>187.5</v>
          </cell>
        </row>
        <row r="16">
          <cell r="B16" t="str">
            <v>Vignjević Dragana</v>
          </cell>
          <cell r="D16">
            <v>169</v>
          </cell>
        </row>
        <row r="17">
          <cell r="B17" t="str">
            <v>Ratić Anđelija</v>
          </cell>
          <cell r="D17">
            <v>155.5</v>
          </cell>
        </row>
        <row r="18">
          <cell r="B18" t="str">
            <v>Radonjić Aleksandra</v>
          </cell>
          <cell r="D18">
            <v>155.5</v>
          </cell>
        </row>
        <row r="19">
          <cell r="B19" t="str">
            <v>Menger Anđela</v>
          </cell>
          <cell r="D19">
            <v>140.5</v>
          </cell>
        </row>
        <row r="20">
          <cell r="B20" t="str">
            <v>Kandić Neda</v>
          </cell>
          <cell r="D20">
            <v>122.5</v>
          </cell>
        </row>
        <row r="21">
          <cell r="B21" t="str">
            <v>Halas Ela</v>
          </cell>
          <cell r="D21">
            <v>76</v>
          </cell>
        </row>
        <row r="22">
          <cell r="B22" t="str">
            <v>Perović Ivana</v>
          </cell>
          <cell r="D22">
            <v>76</v>
          </cell>
        </row>
        <row r="23">
          <cell r="B23" t="str">
            <v>Mihailović Olga</v>
          </cell>
          <cell r="D23">
            <v>64.5</v>
          </cell>
        </row>
        <row r="24">
          <cell r="B24" t="str">
            <v>Đurčik Aliz</v>
          </cell>
          <cell r="D24">
            <v>47</v>
          </cell>
        </row>
        <row r="25">
          <cell r="B25" t="str">
            <v>Popović Miljana</v>
          </cell>
          <cell r="D25">
            <v>11</v>
          </cell>
        </row>
        <row r="26">
          <cell r="B26" t="str">
            <v>Rinčić Julijana</v>
          </cell>
          <cell r="D26">
            <v>11</v>
          </cell>
        </row>
        <row r="27">
          <cell r="B27" t="str">
            <v>Rančić Ana</v>
          </cell>
          <cell r="D27">
            <v>11</v>
          </cell>
        </row>
        <row r="28">
          <cell r="B28" t="str">
            <v>Krstić Jovana</v>
          </cell>
          <cell r="D28">
            <v>11</v>
          </cell>
        </row>
        <row r="29">
          <cell r="B29" t="str">
            <v>Benke Edina</v>
          </cell>
          <cell r="D29">
            <v>11</v>
          </cell>
        </row>
        <row r="30">
          <cell r="B30" t="str">
            <v>Sorad Henrieta</v>
          </cell>
          <cell r="D30">
            <v>7</v>
          </cell>
        </row>
        <row r="31">
          <cell r="B31" t="str">
            <v>Milovanović Ivana</v>
          </cell>
          <cell r="D31">
            <v>7</v>
          </cell>
        </row>
        <row r="32">
          <cell r="B32" t="str">
            <v>Tot Eva</v>
          </cell>
          <cell r="D32">
            <v>7</v>
          </cell>
        </row>
        <row r="33">
          <cell r="B33" t="str">
            <v>Vignjević Branislava</v>
          </cell>
          <cell r="D33">
            <v>7</v>
          </cell>
        </row>
        <row r="34">
          <cell r="B34" t="str">
            <v>Stajić Marija</v>
          </cell>
          <cell r="D34">
            <v>7</v>
          </cell>
        </row>
        <row r="35">
          <cell r="B35">
            <v>0</v>
          </cell>
          <cell r="D35">
            <v>0</v>
          </cell>
        </row>
        <row r="36">
          <cell r="B36">
            <v>0</v>
          </cell>
          <cell r="D36">
            <v>0</v>
          </cell>
        </row>
        <row r="37">
          <cell r="B37">
            <v>0</v>
          </cell>
          <cell r="D37">
            <v>0</v>
          </cell>
        </row>
        <row r="38">
          <cell r="B38">
            <v>0</v>
          </cell>
          <cell r="D38">
            <v>0</v>
          </cell>
        </row>
        <row r="39">
          <cell r="B39">
            <v>0</v>
          </cell>
          <cell r="D39">
            <v>0</v>
          </cell>
        </row>
        <row r="40">
          <cell r="B40">
            <v>0</v>
          </cell>
          <cell r="D40">
            <v>0</v>
          </cell>
        </row>
        <row r="41">
          <cell r="B41">
            <v>0</v>
          </cell>
          <cell r="D41">
            <v>0</v>
          </cell>
        </row>
        <row r="42">
          <cell r="B42">
            <v>0</v>
          </cell>
          <cell r="D42">
            <v>0</v>
          </cell>
        </row>
        <row r="43">
          <cell r="B43">
            <v>0</v>
          </cell>
          <cell r="D43">
            <v>0</v>
          </cell>
        </row>
        <row r="44">
          <cell r="B44">
            <v>0</v>
          </cell>
          <cell r="D44">
            <v>0</v>
          </cell>
        </row>
        <row r="45">
          <cell r="B45">
            <v>0</v>
          </cell>
          <cell r="D45">
            <v>0</v>
          </cell>
        </row>
        <row r="46">
          <cell r="B46">
            <v>0</v>
          </cell>
          <cell r="D46">
            <v>0</v>
          </cell>
        </row>
        <row r="47">
          <cell r="B47">
            <v>0</v>
          </cell>
          <cell r="D47">
            <v>0</v>
          </cell>
        </row>
        <row r="48">
          <cell r="B48">
            <v>0</v>
          </cell>
          <cell r="D48">
            <v>0</v>
          </cell>
        </row>
        <row r="49">
          <cell r="B49">
            <v>0</v>
          </cell>
          <cell r="D49">
            <v>0</v>
          </cell>
        </row>
        <row r="50">
          <cell r="B50">
            <v>0</v>
          </cell>
          <cell r="D50">
            <v>0</v>
          </cell>
        </row>
        <row r="51">
          <cell r="B51">
            <v>0</v>
          </cell>
          <cell r="D51">
            <v>0</v>
          </cell>
        </row>
        <row r="52">
          <cell r="B52">
            <v>0</v>
          </cell>
          <cell r="D52">
            <v>0</v>
          </cell>
        </row>
        <row r="53">
          <cell r="B53">
            <v>0</v>
          </cell>
          <cell r="D53">
            <v>0</v>
          </cell>
        </row>
        <row r="54">
          <cell r="B54">
            <v>0</v>
          </cell>
          <cell r="D54">
            <v>0</v>
          </cell>
        </row>
        <row r="55">
          <cell r="B55">
            <v>0</v>
          </cell>
          <cell r="D55">
            <v>0</v>
          </cell>
        </row>
        <row r="56">
          <cell r="B56">
            <v>0</v>
          </cell>
          <cell r="D56">
            <v>0</v>
          </cell>
        </row>
        <row r="57">
          <cell r="B57">
            <v>0</v>
          </cell>
          <cell r="D57">
            <v>0</v>
          </cell>
        </row>
        <row r="58">
          <cell r="B58">
            <v>0</v>
          </cell>
          <cell r="D58">
            <v>0</v>
          </cell>
        </row>
        <row r="59">
          <cell r="B59">
            <v>0</v>
          </cell>
          <cell r="D59">
            <v>0</v>
          </cell>
        </row>
        <row r="60">
          <cell r="B60">
            <v>0</v>
          </cell>
          <cell r="D60">
            <v>0</v>
          </cell>
        </row>
        <row r="61">
          <cell r="B61">
            <v>0</v>
          </cell>
          <cell r="D61">
            <v>0</v>
          </cell>
        </row>
        <row r="62">
          <cell r="B62">
            <v>0</v>
          </cell>
          <cell r="D62">
            <v>0</v>
          </cell>
        </row>
        <row r="63">
          <cell r="B63">
            <v>0</v>
          </cell>
          <cell r="D63">
            <v>0</v>
          </cell>
        </row>
        <row r="64">
          <cell r="B64">
            <v>0</v>
          </cell>
          <cell r="D64">
            <v>0</v>
          </cell>
        </row>
        <row r="65">
          <cell r="B65">
            <v>0</v>
          </cell>
          <cell r="D65">
            <v>0</v>
          </cell>
        </row>
        <row r="66">
          <cell r="B66">
            <v>0</v>
          </cell>
          <cell r="D66">
            <v>0</v>
          </cell>
        </row>
        <row r="67">
          <cell r="B67">
            <v>0</v>
          </cell>
          <cell r="D67">
            <v>0</v>
          </cell>
        </row>
        <row r="68">
          <cell r="B68">
            <v>0</v>
          </cell>
          <cell r="D68">
            <v>0</v>
          </cell>
        </row>
        <row r="69">
          <cell r="B69">
            <v>0</v>
          </cell>
          <cell r="D69">
            <v>0</v>
          </cell>
        </row>
        <row r="70">
          <cell r="B70">
            <v>0</v>
          </cell>
          <cell r="D70">
            <v>0</v>
          </cell>
        </row>
        <row r="71">
          <cell r="B71">
            <v>0</v>
          </cell>
          <cell r="D71">
            <v>0</v>
          </cell>
        </row>
        <row r="72">
          <cell r="B72">
            <v>0</v>
          </cell>
          <cell r="D72">
            <v>0</v>
          </cell>
        </row>
        <row r="73">
          <cell r="B73">
            <v>0</v>
          </cell>
          <cell r="D73">
            <v>0</v>
          </cell>
        </row>
        <row r="74">
          <cell r="B74">
            <v>0</v>
          </cell>
          <cell r="D74">
            <v>0</v>
          </cell>
        </row>
        <row r="75">
          <cell r="B75">
            <v>0</v>
          </cell>
          <cell r="D75">
            <v>0</v>
          </cell>
        </row>
        <row r="76">
          <cell r="B76">
            <v>0</v>
          </cell>
          <cell r="D76">
            <v>0</v>
          </cell>
        </row>
        <row r="77">
          <cell r="B77">
            <v>0</v>
          </cell>
          <cell r="D77">
            <v>0</v>
          </cell>
        </row>
        <row r="78">
          <cell r="B78">
            <v>0</v>
          </cell>
          <cell r="D78">
            <v>0</v>
          </cell>
        </row>
        <row r="79">
          <cell r="B79">
            <v>0</v>
          </cell>
          <cell r="D79">
            <v>0</v>
          </cell>
        </row>
        <row r="80">
          <cell r="B80">
            <v>0</v>
          </cell>
          <cell r="D80">
            <v>0</v>
          </cell>
        </row>
        <row r="81">
          <cell r="B81">
            <v>0</v>
          </cell>
          <cell r="D81">
            <v>0</v>
          </cell>
        </row>
        <row r="82">
          <cell r="B82">
            <v>0</v>
          </cell>
          <cell r="D82">
            <v>0</v>
          </cell>
        </row>
        <row r="83">
          <cell r="B83">
            <v>0</v>
          </cell>
          <cell r="D83">
            <v>0</v>
          </cell>
        </row>
        <row r="84">
          <cell r="B84">
            <v>0</v>
          </cell>
          <cell r="D84">
            <v>0</v>
          </cell>
        </row>
        <row r="85">
          <cell r="B85">
            <v>0</v>
          </cell>
          <cell r="D85">
            <v>0</v>
          </cell>
        </row>
        <row r="86">
          <cell r="B86">
            <v>0</v>
          </cell>
          <cell r="D86">
            <v>0</v>
          </cell>
        </row>
        <row r="87">
          <cell r="B87">
            <v>0</v>
          </cell>
          <cell r="D87">
            <v>0</v>
          </cell>
        </row>
        <row r="88">
          <cell r="B88">
            <v>0</v>
          </cell>
          <cell r="D88">
            <v>0</v>
          </cell>
        </row>
        <row r="89">
          <cell r="B89">
            <v>0</v>
          </cell>
          <cell r="D89">
            <v>0</v>
          </cell>
        </row>
        <row r="90">
          <cell r="B90">
            <v>0</v>
          </cell>
          <cell r="D90">
            <v>0</v>
          </cell>
        </row>
        <row r="91">
          <cell r="B91">
            <v>0</v>
          </cell>
          <cell r="D91">
            <v>0</v>
          </cell>
        </row>
        <row r="92">
          <cell r="B92">
            <v>0</v>
          </cell>
          <cell r="D92">
            <v>0</v>
          </cell>
        </row>
        <row r="93">
          <cell r="B93">
            <v>0</v>
          </cell>
          <cell r="D93">
            <v>0</v>
          </cell>
        </row>
        <row r="94">
          <cell r="B94">
            <v>0</v>
          </cell>
          <cell r="D94">
            <v>0</v>
          </cell>
        </row>
        <row r="95">
          <cell r="B95">
            <v>0</v>
          </cell>
          <cell r="D95">
            <v>0</v>
          </cell>
        </row>
        <row r="96">
          <cell r="B96">
            <v>0</v>
          </cell>
          <cell r="D96">
            <v>0</v>
          </cell>
        </row>
        <row r="97">
          <cell r="B97">
            <v>0</v>
          </cell>
          <cell r="D97">
            <v>0</v>
          </cell>
        </row>
        <row r="98">
          <cell r="B98">
            <v>0</v>
          </cell>
          <cell r="D98">
            <v>0</v>
          </cell>
        </row>
        <row r="99">
          <cell r="B99">
            <v>0</v>
          </cell>
          <cell r="D99">
            <v>0</v>
          </cell>
        </row>
        <row r="100">
          <cell r="B100">
            <v>0</v>
          </cell>
          <cell r="D100">
            <v>0</v>
          </cell>
        </row>
        <row r="101">
          <cell r="B101">
            <v>0</v>
          </cell>
          <cell r="D101">
            <v>0</v>
          </cell>
        </row>
        <row r="102">
          <cell r="B102">
            <v>0</v>
          </cell>
          <cell r="D102">
            <v>0</v>
          </cell>
        </row>
        <row r="103">
          <cell r="B103">
            <v>0</v>
          </cell>
          <cell r="D103">
            <v>0</v>
          </cell>
        </row>
        <row r="104">
          <cell r="B104">
            <v>0</v>
          </cell>
          <cell r="D104">
            <v>0</v>
          </cell>
        </row>
        <row r="105">
          <cell r="B105">
            <v>0</v>
          </cell>
          <cell r="D105">
            <v>0</v>
          </cell>
        </row>
        <row r="106">
          <cell r="B106">
            <v>0</v>
          </cell>
          <cell r="D106">
            <v>0</v>
          </cell>
        </row>
        <row r="107">
          <cell r="B107">
            <v>0</v>
          </cell>
          <cell r="D107">
            <v>0</v>
          </cell>
        </row>
        <row r="108">
          <cell r="B108">
            <v>0</v>
          </cell>
          <cell r="D108">
            <v>0</v>
          </cell>
        </row>
        <row r="109">
          <cell r="B109">
            <v>0</v>
          </cell>
          <cell r="D109">
            <v>0</v>
          </cell>
        </row>
        <row r="110">
          <cell r="B110">
            <v>0</v>
          </cell>
          <cell r="D110">
            <v>0</v>
          </cell>
        </row>
        <row r="111">
          <cell r="B111">
            <v>0</v>
          </cell>
          <cell r="D111">
            <v>0</v>
          </cell>
        </row>
        <row r="112">
          <cell r="B112">
            <v>0</v>
          </cell>
          <cell r="D112">
            <v>0</v>
          </cell>
        </row>
        <row r="113">
          <cell r="B113">
            <v>0</v>
          </cell>
          <cell r="D113">
            <v>0</v>
          </cell>
        </row>
        <row r="114">
          <cell r="B114">
            <v>0</v>
          </cell>
          <cell r="D114">
            <v>0</v>
          </cell>
        </row>
        <row r="115">
          <cell r="B115">
            <v>0</v>
          </cell>
          <cell r="D115">
            <v>0</v>
          </cell>
        </row>
        <row r="116">
          <cell r="B116">
            <v>0</v>
          </cell>
          <cell r="D116">
            <v>0</v>
          </cell>
        </row>
        <row r="117">
          <cell r="B117">
            <v>0</v>
          </cell>
          <cell r="D117">
            <v>0</v>
          </cell>
        </row>
        <row r="118">
          <cell r="B118">
            <v>0</v>
          </cell>
          <cell r="D118">
            <v>0</v>
          </cell>
        </row>
        <row r="119">
          <cell r="B119">
            <v>0</v>
          </cell>
          <cell r="D119">
            <v>0</v>
          </cell>
        </row>
        <row r="120">
          <cell r="B120">
            <v>0</v>
          </cell>
          <cell r="D120">
            <v>0</v>
          </cell>
        </row>
        <row r="121">
          <cell r="B121">
            <v>0</v>
          </cell>
          <cell r="D121">
            <v>0</v>
          </cell>
        </row>
        <row r="122">
          <cell r="B122">
            <v>0</v>
          </cell>
          <cell r="D122">
            <v>0</v>
          </cell>
        </row>
        <row r="123">
          <cell r="B123">
            <v>0</v>
          </cell>
          <cell r="D123">
            <v>0</v>
          </cell>
        </row>
        <row r="124">
          <cell r="B124">
            <v>0</v>
          </cell>
          <cell r="D124">
            <v>0</v>
          </cell>
        </row>
        <row r="125">
          <cell r="B125">
            <v>0</v>
          </cell>
          <cell r="D125">
            <v>0</v>
          </cell>
        </row>
        <row r="126">
          <cell r="B126">
            <v>0</v>
          </cell>
          <cell r="D126">
            <v>0</v>
          </cell>
        </row>
        <row r="127">
          <cell r="B127">
            <v>0</v>
          </cell>
          <cell r="D127">
            <v>0</v>
          </cell>
        </row>
        <row r="128">
          <cell r="B128">
            <v>0</v>
          </cell>
          <cell r="D128">
            <v>0</v>
          </cell>
        </row>
        <row r="129">
          <cell r="B129">
            <v>0</v>
          </cell>
          <cell r="D129">
            <v>0</v>
          </cell>
        </row>
        <row r="130">
          <cell r="B130">
            <v>0</v>
          </cell>
          <cell r="D130">
            <v>0</v>
          </cell>
        </row>
        <row r="131">
          <cell r="B131">
            <v>0</v>
          </cell>
          <cell r="D131">
            <v>0</v>
          </cell>
        </row>
        <row r="132">
          <cell r="B132">
            <v>0</v>
          </cell>
          <cell r="D132">
            <v>0</v>
          </cell>
        </row>
        <row r="133">
          <cell r="B133">
            <v>0</v>
          </cell>
          <cell r="D133">
            <v>0</v>
          </cell>
        </row>
        <row r="134">
          <cell r="B134">
            <v>0</v>
          </cell>
          <cell r="D134">
            <v>0</v>
          </cell>
        </row>
        <row r="135">
          <cell r="B135">
            <v>0</v>
          </cell>
          <cell r="D135">
            <v>0</v>
          </cell>
        </row>
        <row r="136">
          <cell r="B136">
            <v>0</v>
          </cell>
          <cell r="D136">
            <v>0</v>
          </cell>
        </row>
        <row r="137">
          <cell r="B137">
            <v>0</v>
          </cell>
          <cell r="D137">
            <v>0</v>
          </cell>
        </row>
        <row r="138">
          <cell r="B138">
            <v>0</v>
          </cell>
          <cell r="D138">
            <v>0</v>
          </cell>
        </row>
        <row r="139">
          <cell r="B139">
            <v>0</v>
          </cell>
          <cell r="D139">
            <v>0</v>
          </cell>
        </row>
        <row r="140">
          <cell r="B140">
            <v>0</v>
          </cell>
          <cell r="D140">
            <v>0</v>
          </cell>
        </row>
        <row r="141">
          <cell r="B141">
            <v>0</v>
          </cell>
          <cell r="D141">
            <v>0</v>
          </cell>
        </row>
        <row r="142">
          <cell r="B142">
            <v>0</v>
          </cell>
          <cell r="D142">
            <v>0</v>
          </cell>
        </row>
        <row r="143">
          <cell r="B143">
            <v>0</v>
          </cell>
          <cell r="D143">
            <v>0</v>
          </cell>
        </row>
        <row r="144">
          <cell r="B144">
            <v>0</v>
          </cell>
          <cell r="D144">
            <v>0</v>
          </cell>
        </row>
        <row r="145">
          <cell r="B145">
            <v>0</v>
          </cell>
          <cell r="D145">
            <v>0</v>
          </cell>
        </row>
        <row r="146">
          <cell r="B146">
            <v>0</v>
          </cell>
          <cell r="D146">
            <v>0</v>
          </cell>
        </row>
        <row r="147">
          <cell r="B147">
            <v>0</v>
          </cell>
          <cell r="D147">
            <v>0</v>
          </cell>
        </row>
        <row r="148">
          <cell r="B148">
            <v>0</v>
          </cell>
          <cell r="D148">
            <v>0</v>
          </cell>
        </row>
        <row r="149">
          <cell r="B149">
            <v>0</v>
          </cell>
          <cell r="D149">
            <v>0</v>
          </cell>
        </row>
        <row r="150">
          <cell r="B150">
            <v>0</v>
          </cell>
          <cell r="D150">
            <v>0</v>
          </cell>
        </row>
        <row r="151">
          <cell r="B151">
            <v>0</v>
          </cell>
          <cell r="D151">
            <v>0</v>
          </cell>
        </row>
        <row r="152">
          <cell r="B152">
            <v>0</v>
          </cell>
          <cell r="D152">
            <v>0</v>
          </cell>
        </row>
        <row r="153">
          <cell r="B153">
            <v>0</v>
          </cell>
          <cell r="D153">
            <v>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8">
          <cell r="D8">
            <v>678</v>
          </cell>
        </row>
        <row r="9">
          <cell r="D9">
            <v>618</v>
          </cell>
        </row>
        <row r="10">
          <cell r="D10">
            <v>555</v>
          </cell>
        </row>
        <row r="11">
          <cell r="D11">
            <v>484</v>
          </cell>
        </row>
        <row r="12">
          <cell r="D12">
            <v>411</v>
          </cell>
        </row>
        <row r="13">
          <cell r="D13">
            <v>382</v>
          </cell>
        </row>
        <row r="14">
          <cell r="D14">
            <v>375</v>
          </cell>
        </row>
        <row r="15">
          <cell r="D15">
            <v>325.5</v>
          </cell>
        </row>
        <row r="16">
          <cell r="D16">
            <v>249.5</v>
          </cell>
        </row>
        <row r="17">
          <cell r="D17">
            <v>212</v>
          </cell>
        </row>
        <row r="18">
          <cell r="D18">
            <v>187.5</v>
          </cell>
        </row>
        <row r="19">
          <cell r="D19">
            <v>187.5</v>
          </cell>
        </row>
        <row r="20">
          <cell r="D20">
            <v>184.5</v>
          </cell>
        </row>
        <row r="21">
          <cell r="D21">
            <v>184.5</v>
          </cell>
        </row>
        <row r="22">
          <cell r="D22">
            <v>158.5</v>
          </cell>
        </row>
        <row r="23">
          <cell r="D23">
            <v>152</v>
          </cell>
        </row>
        <row r="24">
          <cell r="D24">
            <v>136</v>
          </cell>
        </row>
        <row r="25">
          <cell r="D25">
            <v>118.5</v>
          </cell>
        </row>
        <row r="26">
          <cell r="D26">
            <v>105</v>
          </cell>
        </row>
        <row r="27">
          <cell r="D27">
            <v>83</v>
          </cell>
        </row>
        <row r="28">
          <cell r="D28">
            <v>76</v>
          </cell>
        </row>
        <row r="29">
          <cell r="D29">
            <v>76</v>
          </cell>
        </row>
        <row r="30">
          <cell r="D30">
            <v>76</v>
          </cell>
        </row>
        <row r="31">
          <cell r="D31">
            <v>76</v>
          </cell>
        </row>
        <row r="32">
          <cell r="D32">
            <v>58</v>
          </cell>
        </row>
        <row r="33">
          <cell r="D33">
            <v>58</v>
          </cell>
        </row>
        <row r="34">
          <cell r="D34">
            <v>47</v>
          </cell>
        </row>
        <row r="35">
          <cell r="D35">
            <v>47</v>
          </cell>
        </row>
        <row r="36">
          <cell r="D36">
            <v>47</v>
          </cell>
        </row>
        <row r="37">
          <cell r="D37">
            <v>47</v>
          </cell>
        </row>
        <row r="38">
          <cell r="D38">
            <v>47</v>
          </cell>
        </row>
        <row r="39">
          <cell r="D39">
            <v>47</v>
          </cell>
        </row>
        <row r="40">
          <cell r="D40">
            <v>47</v>
          </cell>
        </row>
        <row r="41">
          <cell r="D41">
            <v>47</v>
          </cell>
        </row>
        <row r="42">
          <cell r="D42">
            <v>47</v>
          </cell>
        </row>
        <row r="43">
          <cell r="D43">
            <v>47</v>
          </cell>
        </row>
        <row r="44">
          <cell r="D44">
            <v>47</v>
          </cell>
        </row>
        <row r="45">
          <cell r="D45">
            <v>47</v>
          </cell>
        </row>
        <row r="46">
          <cell r="D46">
            <v>47</v>
          </cell>
        </row>
        <row r="47">
          <cell r="D47">
            <v>47</v>
          </cell>
        </row>
        <row r="48">
          <cell r="D48">
            <v>29</v>
          </cell>
        </row>
        <row r="49">
          <cell r="D49">
            <v>29</v>
          </cell>
        </row>
        <row r="50">
          <cell r="D50">
            <v>29</v>
          </cell>
        </row>
        <row r="51">
          <cell r="D51">
            <v>29</v>
          </cell>
        </row>
        <row r="52">
          <cell r="D52">
            <v>29</v>
          </cell>
        </row>
        <row r="53">
          <cell r="D53">
            <v>29</v>
          </cell>
        </row>
        <row r="54">
          <cell r="D54">
            <v>18</v>
          </cell>
        </row>
        <row r="55">
          <cell r="D55">
            <v>18</v>
          </cell>
        </row>
        <row r="56">
          <cell r="D56">
            <v>18</v>
          </cell>
        </row>
        <row r="57">
          <cell r="D57">
            <v>18</v>
          </cell>
        </row>
        <row r="58">
          <cell r="D58">
            <v>18</v>
          </cell>
        </row>
        <row r="59">
          <cell r="D59">
            <v>11</v>
          </cell>
        </row>
        <row r="60">
          <cell r="D60">
            <v>11</v>
          </cell>
        </row>
        <row r="61">
          <cell r="D61">
            <v>11</v>
          </cell>
        </row>
        <row r="62">
          <cell r="D62">
            <v>11</v>
          </cell>
        </row>
        <row r="63">
          <cell r="D63">
            <v>11</v>
          </cell>
        </row>
        <row r="64">
          <cell r="D64">
            <v>11</v>
          </cell>
        </row>
        <row r="65">
          <cell r="D65">
            <v>11</v>
          </cell>
        </row>
        <row r="66">
          <cell r="D66">
            <v>11</v>
          </cell>
        </row>
        <row r="67">
          <cell r="D67">
            <v>11</v>
          </cell>
        </row>
        <row r="68">
          <cell r="D68">
            <v>11</v>
          </cell>
        </row>
        <row r="69">
          <cell r="D69">
            <v>11</v>
          </cell>
        </row>
        <row r="70">
          <cell r="D70">
            <v>11</v>
          </cell>
        </row>
        <row r="71">
          <cell r="D71">
            <v>11</v>
          </cell>
        </row>
        <row r="72">
          <cell r="D72">
            <v>7</v>
          </cell>
        </row>
        <row r="73">
          <cell r="D73">
            <v>7</v>
          </cell>
        </row>
        <row r="74">
          <cell r="D74">
            <v>7</v>
          </cell>
        </row>
        <row r="75">
          <cell r="D75">
            <v>7</v>
          </cell>
        </row>
        <row r="76">
          <cell r="D76">
            <v>7</v>
          </cell>
        </row>
        <row r="77">
          <cell r="D77">
            <v>7</v>
          </cell>
        </row>
        <row r="78">
          <cell r="D78">
            <v>7</v>
          </cell>
        </row>
        <row r="79">
          <cell r="D79">
            <v>7</v>
          </cell>
        </row>
        <row r="80">
          <cell r="D80">
            <v>7</v>
          </cell>
        </row>
        <row r="81">
          <cell r="D81">
            <v>7</v>
          </cell>
        </row>
        <row r="82">
          <cell r="D82">
            <v>7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B5" t="str">
            <v>Karakašević Aleksandar</v>
          </cell>
        </row>
        <row r="6">
          <cell r="B6" t="str">
            <v>Pete Žolt</v>
          </cell>
        </row>
        <row r="7">
          <cell r="B7" t="str">
            <v>Jevtović Marko</v>
          </cell>
        </row>
        <row r="8">
          <cell r="B8" t="str">
            <v>Strugarević Nikola</v>
          </cell>
        </row>
        <row r="9">
          <cell r="B9" t="str">
            <v>Subotić Dragan</v>
          </cell>
        </row>
        <row r="10">
          <cell r="B10" t="str">
            <v>Radonjić Vladimir</v>
          </cell>
        </row>
        <row r="11">
          <cell r="B11" t="str">
            <v>Katić Ivor</v>
          </cell>
        </row>
        <row r="12">
          <cell r="B12" t="str">
            <v>Popović Marko</v>
          </cell>
        </row>
        <row r="13">
          <cell r="B13" t="str">
            <v>Gacev Aleksa</v>
          </cell>
        </row>
        <row r="14">
          <cell r="B14" t="str">
            <v>Nađ Nemedi Valentin</v>
          </cell>
        </row>
        <row r="15">
          <cell r="B15" t="str">
            <v>Majstorović Ilija</v>
          </cell>
        </row>
        <row r="16">
          <cell r="B16" t="str">
            <v>Kostadinović Stefan</v>
          </cell>
        </row>
        <row r="17">
          <cell r="B17" t="str">
            <v>Lupulesku Lorencio</v>
          </cell>
        </row>
        <row r="18">
          <cell r="B18" t="str">
            <v>Grbić Nikola</v>
          </cell>
        </row>
        <row r="19">
          <cell r="B19" t="str">
            <v>Halas Kristian</v>
          </cell>
        </row>
        <row r="20">
          <cell r="B20" t="str">
            <v>Adamović Aleksa</v>
          </cell>
        </row>
        <row r="21">
          <cell r="B21" t="str">
            <v>Radaković Aleksandar</v>
          </cell>
        </row>
        <row r="22">
          <cell r="B22" t="str">
            <v>Martinović Nikša</v>
          </cell>
        </row>
        <row r="23">
          <cell r="B23" t="str">
            <v>Milenković Miloš</v>
          </cell>
        </row>
        <row r="24">
          <cell r="B24" t="str">
            <v>Marinković Nikola</v>
          </cell>
        </row>
        <row r="25">
          <cell r="B25" t="str">
            <v>Jovanović Milan</v>
          </cell>
        </row>
        <row r="26">
          <cell r="B26" t="str">
            <v>Nikodijević Petar</v>
          </cell>
        </row>
        <row r="27">
          <cell r="B27" t="str">
            <v>Simić Dalibor</v>
          </cell>
        </row>
        <row r="28">
          <cell r="B28" t="str">
            <v>Ocokoljić Dejan</v>
          </cell>
        </row>
        <row r="29">
          <cell r="B29" t="str">
            <v>Đan Branislav</v>
          </cell>
        </row>
        <row r="30">
          <cell r="B30" t="str">
            <v>Takarič Robert</v>
          </cell>
        </row>
        <row r="31">
          <cell r="B31" t="str">
            <v>Mitrović Milan</v>
          </cell>
        </row>
        <row r="32">
          <cell r="B32" t="str">
            <v>Jović Đorđe</v>
          </cell>
        </row>
        <row r="33">
          <cell r="B33" t="str">
            <v>Mitrović Ivan</v>
          </cell>
        </row>
        <row r="34">
          <cell r="B34" t="str">
            <v>Fišer Robert</v>
          </cell>
        </row>
        <row r="35">
          <cell r="B35" t="str">
            <v>Čonić Denis</v>
          </cell>
        </row>
        <row r="36">
          <cell r="B36" t="str">
            <v>Čolaković Miroslav</v>
          </cell>
        </row>
        <row r="37">
          <cell r="B37" t="str">
            <v>Mihailović Boris</v>
          </cell>
        </row>
        <row r="38">
          <cell r="B38" t="str">
            <v>Jovanović Stevan</v>
          </cell>
        </row>
        <row r="39">
          <cell r="B39" t="str">
            <v>Stančić Marko</v>
          </cell>
        </row>
        <row r="40">
          <cell r="B40" t="str">
            <v>Danijali Admir</v>
          </cell>
        </row>
        <row r="41">
          <cell r="B41" t="str">
            <v>Miljković Andreja</v>
          </cell>
        </row>
        <row r="42">
          <cell r="B42" t="str">
            <v>Ignjatović Stefan</v>
          </cell>
        </row>
        <row r="43">
          <cell r="B43" t="str">
            <v>Živković Igor</v>
          </cell>
        </row>
        <row r="44">
          <cell r="B44" t="str">
            <v>Colić Nikola</v>
          </cell>
        </row>
        <row r="45">
          <cell r="B45" t="str">
            <v>Bognar Bence</v>
          </cell>
        </row>
        <row r="46">
          <cell r="B46" t="str">
            <v>Komlušan Stefan</v>
          </cell>
        </row>
        <row r="47">
          <cell r="B47" t="str">
            <v>Grbić Nikola</v>
          </cell>
        </row>
        <row r="48">
          <cell r="B48" t="str">
            <v>Fenjveši Florian</v>
          </cell>
        </row>
        <row r="49">
          <cell r="B49" t="str">
            <v>Marinković Miloš</v>
          </cell>
        </row>
        <row r="50">
          <cell r="B50" t="str">
            <v>Mihalović Dominik</v>
          </cell>
        </row>
        <row r="51">
          <cell r="B51" t="str">
            <v>Čović Miodrag</v>
          </cell>
        </row>
        <row r="52">
          <cell r="B52" t="str">
            <v>Starević Dušan</v>
          </cell>
        </row>
        <row r="53">
          <cell r="B53" t="str">
            <v>Stančević Aleksandar</v>
          </cell>
        </row>
        <row r="54">
          <cell r="B54" t="str">
            <v>Jović Dragan</v>
          </cell>
        </row>
        <row r="55">
          <cell r="B55" t="str">
            <v>Desić Dušan</v>
          </cell>
        </row>
        <row r="56">
          <cell r="B56" t="str">
            <v>Janković Srećko</v>
          </cell>
        </row>
        <row r="57">
          <cell r="B57" t="str">
            <v>Dimitrijević Aleksa</v>
          </cell>
        </row>
        <row r="58">
          <cell r="B58" t="str">
            <v>Kovačević Jovan</v>
          </cell>
        </row>
        <row r="59">
          <cell r="B59" t="str">
            <v>Červik Kristian</v>
          </cell>
        </row>
        <row r="60">
          <cell r="B60" t="str">
            <v>Lukić Uglješa</v>
          </cell>
        </row>
        <row r="61">
          <cell r="B61" t="str">
            <v>Todorović Marko</v>
          </cell>
        </row>
        <row r="62">
          <cell r="B62" t="str">
            <v>Marković Martin</v>
          </cell>
        </row>
        <row r="63">
          <cell r="B63" t="str">
            <v>Miletić Vladimir</v>
          </cell>
        </row>
        <row r="64">
          <cell r="B64" t="str">
            <v>Stamenković Nikola</v>
          </cell>
        </row>
        <row r="65">
          <cell r="B65" t="str">
            <v>Bogdanović Ivan</v>
          </cell>
        </row>
        <row r="66">
          <cell r="B66" t="str">
            <v>Filipović Bogdan</v>
          </cell>
        </row>
        <row r="67">
          <cell r="B67" t="str">
            <v>Gacev Momčilo</v>
          </cell>
        </row>
        <row r="68">
          <cell r="B68" t="str">
            <v>Đorđević Dragan</v>
          </cell>
        </row>
        <row r="69">
          <cell r="B69" t="str">
            <v>Živković Vladan</v>
          </cell>
        </row>
        <row r="70">
          <cell r="B70" t="str">
            <v>Perović Vladimir</v>
          </cell>
        </row>
        <row r="71">
          <cell r="B71" t="str">
            <v>Drobnjaković Milinko</v>
          </cell>
        </row>
        <row r="72">
          <cell r="B72" t="str">
            <v>Tiragić Zoran</v>
          </cell>
        </row>
        <row r="73">
          <cell r="B73" t="str">
            <v>Marković Jovan</v>
          </cell>
        </row>
        <row r="74">
          <cell r="B74" t="str">
            <v>Klem Ištvan</v>
          </cell>
        </row>
        <row r="75">
          <cell r="B75" t="str">
            <v>Andrašić Luka</v>
          </cell>
        </row>
        <row r="76">
          <cell r="B76" t="str">
            <v>Đurđev Žarko</v>
          </cell>
        </row>
        <row r="77">
          <cell r="B77" t="str">
            <v>Čubrilo Luka</v>
          </cell>
        </row>
        <row r="78">
          <cell r="B78" t="str">
            <v>Stanišić Ognjen</v>
          </cell>
        </row>
        <row r="79">
          <cell r="B79" t="str">
            <v>Bosika Jovan</v>
          </cell>
        </row>
        <row r="80">
          <cell r="B80" t="str">
            <v>Mršić Strahinja</v>
          </cell>
        </row>
        <row r="81">
          <cell r="B81" t="str">
            <v>Bojer Aleksandru</v>
          </cell>
        </row>
        <row r="82">
          <cell r="B82" t="str">
            <v>Vučetić Ivan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0</v>
          </cell>
        </row>
        <row r="126">
          <cell r="B126">
            <v>0</v>
          </cell>
        </row>
        <row r="127">
          <cell r="B127">
            <v>0</v>
          </cell>
        </row>
        <row r="128">
          <cell r="B128">
            <v>0</v>
          </cell>
        </row>
        <row r="129">
          <cell r="B129">
            <v>0</v>
          </cell>
        </row>
        <row r="130">
          <cell r="B130">
            <v>0</v>
          </cell>
        </row>
        <row r="131">
          <cell r="B131">
            <v>0</v>
          </cell>
        </row>
        <row r="132">
          <cell r="B132">
            <v>0</v>
          </cell>
        </row>
        <row r="133">
          <cell r="B133">
            <v>0</v>
          </cell>
        </row>
        <row r="134">
          <cell r="B134">
            <v>0</v>
          </cell>
        </row>
        <row r="135">
          <cell r="B135">
            <v>0</v>
          </cell>
        </row>
        <row r="136">
          <cell r="B136">
            <v>0</v>
          </cell>
        </row>
        <row r="137">
          <cell r="B137">
            <v>0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2">
          <cell r="B142">
            <v>0</v>
          </cell>
        </row>
        <row r="143">
          <cell r="B143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7">
          <cell r="B147">
            <v>0</v>
          </cell>
        </row>
        <row r="148">
          <cell r="B148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33"/>
  <sheetViews>
    <sheetView showGridLines="0" zoomScale="112" zoomScaleNormal="112" workbookViewId="0">
      <selection activeCell="C4" sqref="C4"/>
    </sheetView>
  </sheetViews>
  <sheetFormatPr defaultRowHeight="15"/>
  <cols>
    <col min="1" max="1" width="6.28515625" style="1" customWidth="1"/>
    <col min="2" max="2" width="25.42578125" style="7" customWidth="1"/>
    <col min="3" max="3" width="33.7109375" style="8" customWidth="1"/>
    <col min="4" max="4" width="30" style="8" customWidth="1"/>
    <col min="5" max="16384" width="9.140625" style="1"/>
  </cols>
  <sheetData>
    <row r="1" spans="1:4" ht="30" customHeight="1" thickTop="1" thickBot="1">
      <c r="A1" s="186" t="s">
        <v>178</v>
      </c>
      <c r="B1" s="373" t="s">
        <v>179</v>
      </c>
      <c r="C1" s="187"/>
      <c r="D1" s="188"/>
    </row>
    <row r="2" spans="1:4" ht="13.5" customHeight="1" thickTop="1">
      <c r="A2" s="2"/>
      <c r="B2" s="3"/>
      <c r="C2" s="4"/>
      <c r="D2" s="4"/>
    </row>
    <row r="3" spans="1:4" ht="26.25" customHeight="1">
      <c r="A3" s="184" t="s">
        <v>19</v>
      </c>
      <c r="B3" s="185"/>
      <c r="C3" s="373" t="s">
        <v>179</v>
      </c>
      <c r="D3" s="374"/>
    </row>
    <row r="4" spans="1:4" ht="26.25" customHeight="1">
      <c r="A4" s="73" t="s">
        <v>35</v>
      </c>
      <c r="B4" s="74"/>
      <c r="C4" s="375" t="s">
        <v>184</v>
      </c>
      <c r="D4" s="208"/>
    </row>
    <row r="5" spans="1:4" ht="26.25" customHeight="1">
      <c r="A5" s="409" t="s">
        <v>20</v>
      </c>
      <c r="B5" s="410" t="s">
        <v>20</v>
      </c>
      <c r="C5" s="207" t="s">
        <v>180</v>
      </c>
      <c r="D5" s="208"/>
    </row>
    <row r="6" spans="1:4" ht="26.25" customHeight="1">
      <c r="A6" s="409" t="s">
        <v>21</v>
      </c>
      <c r="B6" s="410" t="s">
        <v>21</v>
      </c>
      <c r="C6" s="207" t="s">
        <v>181</v>
      </c>
      <c r="D6" s="208"/>
    </row>
    <row r="7" spans="1:4" ht="26.25" customHeight="1">
      <c r="A7" s="409" t="s">
        <v>22</v>
      </c>
      <c r="B7" s="410" t="s">
        <v>22</v>
      </c>
      <c r="C7" s="312" t="s">
        <v>182</v>
      </c>
      <c r="D7" s="313"/>
    </row>
    <row r="8" spans="1:4" ht="26.25" customHeight="1">
      <c r="A8" s="182" t="s">
        <v>36</v>
      </c>
      <c r="B8" s="183"/>
      <c r="C8" s="221" t="s">
        <v>101</v>
      </c>
      <c r="D8" s="222"/>
    </row>
    <row r="9" spans="1:4" ht="28.5" customHeight="1">
      <c r="A9" s="5"/>
      <c r="B9" s="5"/>
      <c r="C9" s="6"/>
      <c r="D9" s="6"/>
    </row>
    <row r="10" spans="1:4" ht="21" customHeight="1">
      <c r="A10" s="411"/>
      <c r="B10" s="412"/>
      <c r="C10" s="412"/>
      <c r="D10" s="413"/>
    </row>
    <row r="11" spans="1:4" ht="21" customHeight="1">
      <c r="A11" s="414"/>
      <c r="B11" s="404"/>
      <c r="C11" s="404"/>
      <c r="D11" s="415"/>
    </row>
    <row r="12" spans="1:4" ht="21" customHeight="1">
      <c r="A12" s="414"/>
      <c r="B12" s="404"/>
      <c r="C12" s="404"/>
      <c r="D12" s="415"/>
    </row>
    <row r="13" spans="1:4" ht="21" customHeight="1">
      <c r="A13" s="414"/>
      <c r="B13" s="404"/>
      <c r="C13" s="404"/>
      <c r="D13" s="415"/>
    </row>
    <row r="14" spans="1:4" ht="21" customHeight="1">
      <c r="A14" s="414"/>
      <c r="B14" s="404"/>
      <c r="C14" s="404"/>
      <c r="D14" s="415"/>
    </row>
    <row r="15" spans="1:4" ht="21" customHeight="1">
      <c r="A15" s="414"/>
      <c r="B15" s="404"/>
      <c r="C15" s="404"/>
      <c r="D15" s="415"/>
    </row>
    <row r="16" spans="1:4" ht="21" customHeight="1">
      <c r="A16" s="414"/>
      <c r="B16" s="404"/>
      <c r="C16" s="404"/>
      <c r="D16" s="415"/>
    </row>
    <row r="17" spans="1:4" ht="21" customHeight="1">
      <c r="A17" s="414"/>
      <c r="B17" s="404"/>
      <c r="C17" s="404"/>
      <c r="D17" s="415"/>
    </row>
    <row r="18" spans="1:4" ht="21" customHeight="1">
      <c r="A18" s="414"/>
      <c r="B18" s="404"/>
      <c r="C18" s="404"/>
      <c r="D18" s="415"/>
    </row>
    <row r="19" spans="1:4" ht="21" customHeight="1">
      <c r="A19" s="414"/>
      <c r="B19" s="404"/>
      <c r="C19" s="404"/>
      <c r="D19" s="415"/>
    </row>
    <row r="20" spans="1:4" ht="21" customHeight="1">
      <c r="A20" s="414"/>
      <c r="B20" s="404"/>
      <c r="C20" s="404"/>
      <c r="D20" s="415"/>
    </row>
    <row r="21" spans="1:4">
      <c r="A21" s="414"/>
      <c r="B21" s="404"/>
      <c r="C21" s="404"/>
      <c r="D21" s="415"/>
    </row>
    <row r="22" spans="1:4" ht="30" customHeight="1">
      <c r="A22" s="414"/>
      <c r="B22" s="404"/>
      <c r="C22" s="404"/>
      <c r="D22" s="415"/>
    </row>
    <row r="23" spans="1:4" ht="22.5" customHeight="1">
      <c r="A23" s="414"/>
      <c r="B23" s="404"/>
      <c r="C23" s="404"/>
      <c r="D23" s="415"/>
    </row>
    <row r="24" spans="1:4" ht="30" hidden="1" customHeight="1">
      <c r="A24" s="414"/>
      <c r="B24" s="404"/>
      <c r="C24" s="404"/>
      <c r="D24" s="415"/>
    </row>
    <row r="25" spans="1:4" ht="30" hidden="1" customHeight="1">
      <c r="A25" s="400"/>
      <c r="B25" s="401"/>
      <c r="C25" s="401"/>
      <c r="D25" s="402"/>
    </row>
    <row r="26" spans="1:4" ht="18" hidden="1" customHeight="1">
      <c r="A26" s="403"/>
      <c r="B26" s="404"/>
      <c r="C26" s="404"/>
      <c r="D26" s="405"/>
    </row>
    <row r="27" spans="1:4" ht="17.25" customHeight="1">
      <c r="A27" s="403"/>
      <c r="B27" s="404"/>
      <c r="C27" s="404"/>
      <c r="D27" s="405"/>
    </row>
    <row r="28" spans="1:4" ht="16.5" customHeight="1">
      <c r="A28" s="403"/>
      <c r="B28" s="404"/>
      <c r="C28" s="404"/>
      <c r="D28" s="405"/>
    </row>
    <row r="29" spans="1:4" ht="18" customHeight="1">
      <c r="A29" s="403"/>
      <c r="B29" s="404"/>
      <c r="C29" s="404"/>
      <c r="D29" s="405"/>
    </row>
    <row r="30" spans="1:4" hidden="1">
      <c r="A30" s="403"/>
      <c r="B30" s="404"/>
      <c r="C30" s="404"/>
      <c r="D30" s="405"/>
    </row>
    <row r="31" spans="1:4" ht="16.5" customHeight="1">
      <c r="A31" s="403"/>
      <c r="B31" s="404"/>
      <c r="C31" s="404"/>
      <c r="D31" s="405"/>
    </row>
    <row r="32" spans="1:4" ht="16.5" customHeight="1">
      <c r="A32" s="403"/>
      <c r="B32" s="404"/>
      <c r="C32" s="404"/>
      <c r="D32" s="405"/>
    </row>
    <row r="33" spans="1:4" ht="183" customHeight="1">
      <c r="A33" s="406"/>
      <c r="B33" s="407"/>
      <c r="C33" s="407"/>
      <c r="D33" s="408"/>
    </row>
  </sheetData>
  <sheetProtection selectLockedCells="1"/>
  <mergeCells count="5">
    <mergeCell ref="A25:D33"/>
    <mergeCell ref="A5:B5"/>
    <mergeCell ref="A6:B6"/>
    <mergeCell ref="A7:B7"/>
    <mergeCell ref="A10:D24"/>
  </mergeCells>
  <phoneticPr fontId="0" type="noConversion"/>
  <pageMargins left="0.47244094488188981" right="0.43307086614173229" top="0.47244094488188981" bottom="0.27559055118110237" header="0.23622047244094491" footer="0.2362204724409449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/>
  <dimension ref="A1:N358"/>
  <sheetViews>
    <sheetView zoomScale="90" zoomScaleNormal="90" zoomScaleSheetLayoutView="90" workbookViewId="0">
      <selection activeCell="I9" sqref="I9"/>
    </sheetView>
  </sheetViews>
  <sheetFormatPr defaultRowHeight="10.5" customHeight="1"/>
  <cols>
    <col min="1" max="1" width="5.140625" style="357" customWidth="1"/>
    <col min="2" max="2" width="31.28515625" style="349" customWidth="1"/>
    <col min="3" max="3" width="24" style="353" hidden="1" customWidth="1"/>
    <col min="4" max="4" width="24" style="361" hidden="1" customWidth="1"/>
    <col min="5" max="5" width="28.85546875" style="362" customWidth="1"/>
    <col min="6" max="6" width="7.42578125" style="360" customWidth="1"/>
    <col min="7" max="7" width="6.5703125" style="360" customWidth="1"/>
    <col min="8" max="8" width="7.85546875" style="360" customWidth="1"/>
    <col min="9" max="9" width="9.140625" style="360" customWidth="1"/>
    <col min="10" max="10" width="5.28515625" style="320" customWidth="1"/>
    <col min="11" max="11" width="38.85546875" style="321" customWidth="1"/>
    <col min="12" max="12" width="9.140625" style="322"/>
    <col min="13" max="13" width="20.42578125" style="322" bestFit="1" customWidth="1"/>
    <col min="14" max="14" width="9.140625" style="323"/>
    <col min="15" max="16384" width="9.140625" style="322"/>
  </cols>
  <sheetData>
    <row r="1" spans="1:14" ht="25.5" customHeight="1" thickBot="1">
      <c r="A1" s="314" t="str">
        <f>info!C3</f>
        <v>Pojedinačno prvenstvo RSTSN za kadete I kadetkinje</v>
      </c>
      <c r="B1" s="315"/>
      <c r="C1" s="315"/>
      <c r="D1" s="316"/>
      <c r="E1" s="317"/>
      <c r="F1" s="318"/>
      <c r="G1" s="318"/>
      <c r="H1" s="318"/>
      <c r="I1" s="319" t="str">
        <f>info!C4</f>
        <v>kadetkinje parovi</v>
      </c>
    </row>
    <row r="2" spans="1:14" ht="17.25" customHeight="1" thickTop="1">
      <c r="A2" s="324"/>
      <c r="B2" s="325"/>
      <c r="C2" s="326"/>
      <c r="D2" s="327"/>
      <c r="E2" s="328"/>
      <c r="F2" s="329"/>
      <c r="G2" s="329"/>
      <c r="H2" s="329"/>
      <c r="I2" s="329"/>
    </row>
    <row r="3" spans="1:14" ht="28.5" customHeight="1">
      <c r="A3" s="330"/>
      <c r="B3" s="331" t="s">
        <v>95</v>
      </c>
      <c r="C3" s="332" t="s">
        <v>50</v>
      </c>
      <c r="D3" s="333" t="s">
        <v>96</v>
      </c>
      <c r="E3" s="334" t="s">
        <v>12</v>
      </c>
      <c r="F3" s="335" t="s">
        <v>97</v>
      </c>
      <c r="G3" s="335" t="s">
        <v>98</v>
      </c>
      <c r="H3" s="335" t="s">
        <v>99</v>
      </c>
      <c r="I3" s="335" t="s">
        <v>57</v>
      </c>
    </row>
    <row r="4" spans="1:14" ht="15" customHeight="1">
      <c r="A4" s="336">
        <v>1</v>
      </c>
      <c r="B4" s="337" t="s">
        <v>185</v>
      </c>
      <c r="C4" s="338" t="s">
        <v>107</v>
      </c>
      <c r="D4" s="338" t="s">
        <v>103</v>
      </c>
      <c r="E4" s="339" t="s">
        <v>188</v>
      </c>
      <c r="F4" s="340">
        <v>170</v>
      </c>
      <c r="G4" s="340">
        <v>160</v>
      </c>
      <c r="H4" s="340">
        <v>330</v>
      </c>
      <c r="I4" s="340">
        <v>1</v>
      </c>
      <c r="J4" s="341">
        <v>1</v>
      </c>
      <c r="K4" s="372"/>
    </row>
    <row r="5" spans="1:14" ht="15" customHeight="1">
      <c r="A5" s="336">
        <v>2</v>
      </c>
      <c r="B5" s="398" t="s">
        <v>186</v>
      </c>
      <c r="C5" s="378" t="s">
        <v>139</v>
      </c>
      <c r="D5" s="379" t="s">
        <v>102</v>
      </c>
      <c r="E5" s="399" t="s">
        <v>187</v>
      </c>
      <c r="F5" s="340">
        <v>135</v>
      </c>
      <c r="G5" s="340">
        <v>50</v>
      </c>
      <c r="H5" s="340">
        <v>185</v>
      </c>
      <c r="I5" s="381">
        <v>17</v>
      </c>
      <c r="J5" s="342">
        <v>64</v>
      </c>
      <c r="K5" s="372"/>
    </row>
    <row r="6" spans="1:14" ht="15" customHeight="1">
      <c r="A6" s="336">
        <v>3</v>
      </c>
      <c r="B6" s="337" t="s">
        <v>189</v>
      </c>
      <c r="C6" s="338" t="s">
        <v>136</v>
      </c>
      <c r="D6" s="338" t="s">
        <v>137</v>
      </c>
      <c r="E6" s="344" t="s">
        <v>187</v>
      </c>
      <c r="F6" s="340">
        <v>95</v>
      </c>
      <c r="G6" s="340">
        <v>10</v>
      </c>
      <c r="H6" s="340">
        <v>105</v>
      </c>
      <c r="I6" s="340">
        <v>16</v>
      </c>
      <c r="J6" s="341">
        <v>32</v>
      </c>
      <c r="K6" s="372"/>
    </row>
    <row r="7" spans="1:14" ht="15" customHeight="1">
      <c r="A7" s="336">
        <v>4</v>
      </c>
      <c r="B7" s="337" t="s">
        <v>190</v>
      </c>
      <c r="C7" s="338" t="s">
        <v>177</v>
      </c>
      <c r="D7" s="338" t="s">
        <v>153</v>
      </c>
      <c r="E7" s="344" t="s">
        <v>191</v>
      </c>
      <c r="F7" s="340">
        <v>200</v>
      </c>
      <c r="G7" s="340">
        <v>110</v>
      </c>
      <c r="H7" s="340">
        <v>310</v>
      </c>
      <c r="I7" s="340">
        <v>32</v>
      </c>
      <c r="J7" s="342">
        <v>33</v>
      </c>
      <c r="K7" s="372"/>
    </row>
    <row r="8" spans="1:14" ht="15" customHeight="1">
      <c r="A8" s="336">
        <v>5</v>
      </c>
      <c r="B8" s="337" t="s">
        <v>192</v>
      </c>
      <c r="C8" s="338" t="s">
        <v>106</v>
      </c>
      <c r="D8" s="338" t="s">
        <v>104</v>
      </c>
      <c r="E8" s="344" t="s">
        <v>193</v>
      </c>
      <c r="F8" s="340">
        <v>110</v>
      </c>
      <c r="G8" s="340">
        <v>0</v>
      </c>
      <c r="H8" s="340">
        <v>110</v>
      </c>
      <c r="I8" s="340">
        <v>9</v>
      </c>
      <c r="J8" s="341">
        <v>16</v>
      </c>
      <c r="K8" s="372"/>
    </row>
    <row r="9" spans="1:14" ht="15" customHeight="1">
      <c r="A9" s="336">
        <v>6</v>
      </c>
      <c r="B9" s="337" t="s">
        <v>194</v>
      </c>
      <c r="C9" s="338" t="s">
        <v>138</v>
      </c>
      <c r="D9" s="338" t="s">
        <v>147</v>
      </c>
      <c r="E9" s="344" t="s">
        <v>195</v>
      </c>
      <c r="F9" s="340">
        <v>0</v>
      </c>
      <c r="G9" s="340">
        <v>20</v>
      </c>
      <c r="H9" s="340">
        <v>20</v>
      </c>
      <c r="I9" s="340">
        <v>24</v>
      </c>
      <c r="J9" s="341">
        <v>17</v>
      </c>
      <c r="K9" s="372"/>
    </row>
    <row r="10" spans="1:14" ht="15" customHeight="1">
      <c r="A10" s="336">
        <v>7</v>
      </c>
      <c r="B10" s="337" t="s">
        <v>178</v>
      </c>
      <c r="C10" s="338" t="s">
        <v>142</v>
      </c>
      <c r="D10" s="338" t="s">
        <v>141</v>
      </c>
      <c r="E10" s="344" t="s">
        <v>178</v>
      </c>
      <c r="F10" s="340" t="s">
        <v>178</v>
      </c>
      <c r="G10" s="340" t="s">
        <v>178</v>
      </c>
      <c r="H10" s="340" t="s">
        <v>178</v>
      </c>
      <c r="I10" s="340" t="s">
        <v>178</v>
      </c>
      <c r="J10" s="342">
        <v>48</v>
      </c>
      <c r="K10" s="372"/>
    </row>
    <row r="11" spans="1:14" ht="15" customHeight="1">
      <c r="A11" s="336">
        <v>8</v>
      </c>
      <c r="B11" s="337" t="s">
        <v>178</v>
      </c>
      <c r="C11" s="338" t="s">
        <v>109</v>
      </c>
      <c r="D11" s="338" t="s">
        <v>108</v>
      </c>
      <c r="E11" s="344" t="s">
        <v>178</v>
      </c>
      <c r="F11" s="340" t="s">
        <v>178</v>
      </c>
      <c r="G11" s="340" t="s">
        <v>178</v>
      </c>
      <c r="H11" s="340" t="s">
        <v>178</v>
      </c>
      <c r="I11" s="340" t="s">
        <v>178</v>
      </c>
      <c r="J11" s="342">
        <v>49</v>
      </c>
      <c r="K11" s="372"/>
    </row>
    <row r="12" spans="1:14" ht="15" customHeight="1">
      <c r="A12" s="336">
        <v>9</v>
      </c>
      <c r="B12" s="337" t="s">
        <v>178</v>
      </c>
      <c r="C12" s="338" t="s">
        <v>132</v>
      </c>
      <c r="D12" s="372" t="s">
        <v>130</v>
      </c>
      <c r="E12" s="344" t="s">
        <v>178</v>
      </c>
      <c r="F12" s="340" t="s">
        <v>178</v>
      </c>
      <c r="G12" s="340" t="s">
        <v>178</v>
      </c>
      <c r="H12" s="340" t="s">
        <v>178</v>
      </c>
      <c r="I12" s="340" t="s">
        <v>178</v>
      </c>
      <c r="J12" s="341">
        <v>8</v>
      </c>
      <c r="K12" s="372"/>
    </row>
    <row r="13" spans="1:14" ht="15" customHeight="1">
      <c r="A13" s="336">
        <v>10</v>
      </c>
      <c r="B13" s="337" t="s">
        <v>178</v>
      </c>
      <c r="C13" s="338" t="s">
        <v>129</v>
      </c>
      <c r="D13" s="338" t="s">
        <v>131</v>
      </c>
      <c r="E13" s="344" t="s">
        <v>178</v>
      </c>
      <c r="F13" s="340" t="s">
        <v>178</v>
      </c>
      <c r="G13" s="340" t="s">
        <v>178</v>
      </c>
      <c r="H13" s="340" t="s">
        <v>178</v>
      </c>
      <c r="I13" s="340" t="s">
        <v>178</v>
      </c>
      <c r="J13" s="341">
        <v>9</v>
      </c>
      <c r="K13" s="372"/>
      <c r="L13" s="345"/>
      <c r="N13" s="346"/>
    </row>
    <row r="14" spans="1:14" ht="15" customHeight="1">
      <c r="A14" s="336">
        <v>11</v>
      </c>
      <c r="B14" s="337" t="s">
        <v>178</v>
      </c>
      <c r="C14" s="338" t="s">
        <v>154</v>
      </c>
      <c r="D14" s="338" t="s">
        <v>105</v>
      </c>
      <c r="E14" s="344" t="s">
        <v>178</v>
      </c>
      <c r="F14" s="340" t="s">
        <v>178</v>
      </c>
      <c r="G14" s="340" t="s">
        <v>178</v>
      </c>
      <c r="H14" s="340" t="s">
        <v>178</v>
      </c>
      <c r="I14" s="340" t="s">
        <v>178</v>
      </c>
      <c r="J14" s="341">
        <v>24</v>
      </c>
      <c r="K14" s="372"/>
      <c r="L14" s="345"/>
      <c r="N14" s="346"/>
    </row>
    <row r="15" spans="1:14" ht="15" customHeight="1">
      <c r="A15" s="336">
        <v>12</v>
      </c>
      <c r="B15" s="337" t="s">
        <v>178</v>
      </c>
      <c r="C15" s="338" t="s">
        <v>124</v>
      </c>
      <c r="D15" s="372" t="s">
        <v>126</v>
      </c>
      <c r="E15" s="344" t="s">
        <v>178</v>
      </c>
      <c r="F15" s="340" t="s">
        <v>178</v>
      </c>
      <c r="G15" s="340" t="s">
        <v>178</v>
      </c>
      <c r="H15" s="340" t="s">
        <v>178</v>
      </c>
      <c r="I15" s="340" t="s">
        <v>178</v>
      </c>
      <c r="J15" s="341">
        <v>25</v>
      </c>
      <c r="K15" s="372"/>
      <c r="L15" s="345"/>
      <c r="N15" s="346"/>
    </row>
    <row r="16" spans="1:14" ht="15" customHeight="1">
      <c r="A16" s="336">
        <v>13</v>
      </c>
      <c r="B16" s="337" t="s">
        <v>178</v>
      </c>
      <c r="C16" s="338" t="s">
        <v>176</v>
      </c>
      <c r="D16" s="338" t="s">
        <v>175</v>
      </c>
      <c r="E16" s="344" t="s">
        <v>178</v>
      </c>
      <c r="F16" s="340" t="s">
        <v>178</v>
      </c>
      <c r="G16" s="340" t="s">
        <v>178</v>
      </c>
      <c r="H16" s="340" t="s">
        <v>178</v>
      </c>
      <c r="I16" s="340" t="s">
        <v>178</v>
      </c>
      <c r="J16" s="342">
        <v>40</v>
      </c>
      <c r="K16" s="372"/>
      <c r="L16" s="345"/>
      <c r="N16" s="346"/>
    </row>
    <row r="17" spans="1:14" ht="15" customHeight="1">
      <c r="A17" s="336">
        <v>14</v>
      </c>
      <c r="B17" s="337" t="s">
        <v>178</v>
      </c>
      <c r="C17" s="338" t="s">
        <v>163</v>
      </c>
      <c r="D17" s="338" t="s">
        <v>162</v>
      </c>
      <c r="E17" s="344" t="s">
        <v>178</v>
      </c>
      <c r="F17" s="340" t="s">
        <v>178</v>
      </c>
      <c r="G17" s="340" t="s">
        <v>178</v>
      </c>
      <c r="H17" s="340" t="s">
        <v>178</v>
      </c>
      <c r="I17" s="340" t="s">
        <v>178</v>
      </c>
      <c r="J17" s="342">
        <v>41</v>
      </c>
      <c r="K17" s="372"/>
      <c r="L17" s="345"/>
      <c r="N17" s="346"/>
    </row>
    <row r="18" spans="1:14" s="384" customFormat="1" ht="15" customHeight="1">
      <c r="A18" s="376">
        <v>15</v>
      </c>
      <c r="B18" s="337" t="s">
        <v>178</v>
      </c>
      <c r="C18" s="338" t="s">
        <v>121</v>
      </c>
      <c r="D18" s="338" t="s">
        <v>122</v>
      </c>
      <c r="E18" s="344" t="s">
        <v>178</v>
      </c>
      <c r="F18" s="340" t="s">
        <v>178</v>
      </c>
      <c r="G18" s="340" t="s">
        <v>178</v>
      </c>
      <c r="H18" s="340" t="s">
        <v>178</v>
      </c>
      <c r="I18" s="340" t="s">
        <v>178</v>
      </c>
      <c r="J18" s="382">
        <v>56</v>
      </c>
      <c r="K18" s="379"/>
      <c r="L18" s="383"/>
      <c r="N18" s="385"/>
    </row>
    <row r="19" spans="1:14" s="384" customFormat="1" ht="15" customHeight="1">
      <c r="A19" s="376">
        <v>16</v>
      </c>
      <c r="B19" s="337" t="s">
        <v>178</v>
      </c>
      <c r="C19" s="378"/>
      <c r="D19" s="378"/>
      <c r="E19" s="344" t="s">
        <v>178</v>
      </c>
      <c r="F19" s="340" t="s">
        <v>178</v>
      </c>
      <c r="G19" s="340"/>
      <c r="H19" s="381"/>
      <c r="I19" s="381" t="s">
        <v>178</v>
      </c>
      <c r="J19" s="382">
        <v>57</v>
      </c>
      <c r="K19" s="379"/>
      <c r="L19" s="383"/>
      <c r="N19" s="385"/>
    </row>
    <row r="20" spans="1:14" s="384" customFormat="1" ht="15" customHeight="1">
      <c r="A20" s="376"/>
      <c r="B20" s="337"/>
      <c r="C20" s="378"/>
      <c r="D20" s="379"/>
      <c r="E20" s="380"/>
      <c r="F20" s="340"/>
      <c r="G20" s="381"/>
      <c r="H20" s="381"/>
      <c r="I20" s="381"/>
      <c r="J20" s="386"/>
      <c r="K20" s="379"/>
      <c r="L20" s="383"/>
      <c r="N20" s="385"/>
    </row>
    <row r="21" spans="1:14" s="384" customFormat="1" ht="15" customHeight="1">
      <c r="A21" s="376"/>
      <c r="B21" s="377" t="s">
        <v>178</v>
      </c>
      <c r="C21" s="378"/>
      <c r="D21" s="378" t="s">
        <v>110</v>
      </c>
      <c r="E21" s="380" t="s">
        <v>178</v>
      </c>
      <c r="F21" s="340" t="s">
        <v>178</v>
      </c>
      <c r="G21" s="381" t="s">
        <v>178</v>
      </c>
      <c r="H21" s="381"/>
      <c r="I21" s="381"/>
      <c r="J21" s="387">
        <v>4</v>
      </c>
      <c r="K21" s="379"/>
      <c r="L21" s="383"/>
      <c r="N21" s="385"/>
    </row>
    <row r="22" spans="1:14" s="384" customFormat="1" ht="15" customHeight="1">
      <c r="A22" s="376"/>
      <c r="B22" s="377" t="s">
        <v>178</v>
      </c>
      <c r="C22" s="378"/>
      <c r="D22" s="378" t="s">
        <v>111</v>
      </c>
      <c r="E22" s="380" t="s">
        <v>178</v>
      </c>
      <c r="F22" s="340" t="s">
        <v>178</v>
      </c>
      <c r="G22" s="381" t="s">
        <v>178</v>
      </c>
      <c r="H22" s="381"/>
      <c r="I22" s="381"/>
      <c r="J22" s="387">
        <v>5</v>
      </c>
      <c r="K22" s="379"/>
      <c r="L22" s="383"/>
      <c r="N22" s="385"/>
    </row>
    <row r="23" spans="1:14" s="384" customFormat="1" ht="15" customHeight="1">
      <c r="A23" s="376"/>
      <c r="B23" s="377" t="s">
        <v>178</v>
      </c>
      <c r="C23" s="378"/>
      <c r="D23" s="379" t="s">
        <v>127</v>
      </c>
      <c r="E23" s="380" t="s">
        <v>178</v>
      </c>
      <c r="F23" s="340" t="s">
        <v>178</v>
      </c>
      <c r="G23" s="381" t="e">
        <f>INDEX([5]Sheet1!$D$5:$D$199,MATCH(D23,[5]Sheet1!$B$5:$B$199,0))</f>
        <v>#N/A</v>
      </c>
      <c r="H23" s="381"/>
      <c r="I23" s="381"/>
      <c r="J23" s="387">
        <v>12</v>
      </c>
      <c r="K23" s="379"/>
      <c r="L23" s="383"/>
      <c r="N23" s="385"/>
    </row>
    <row r="24" spans="1:14" s="384" customFormat="1" ht="15" customHeight="1">
      <c r="A24" s="376"/>
      <c r="B24" s="377"/>
      <c r="C24" s="378"/>
      <c r="D24" s="378"/>
      <c r="E24" s="380"/>
      <c r="F24" s="340"/>
      <c r="G24" s="381"/>
      <c r="H24" s="381"/>
      <c r="I24" s="381"/>
      <c r="J24" s="387">
        <v>13</v>
      </c>
      <c r="K24" s="379"/>
      <c r="L24" s="383"/>
      <c r="N24" s="385"/>
    </row>
    <row r="25" spans="1:14" s="384" customFormat="1" ht="10.5" customHeight="1">
      <c r="A25" s="376"/>
      <c r="B25" s="377" t="s">
        <v>178</v>
      </c>
      <c r="C25" s="388"/>
      <c r="D25" s="378"/>
      <c r="E25" s="380" t="s">
        <v>178</v>
      </c>
      <c r="F25" s="340" t="s">
        <v>178</v>
      </c>
      <c r="G25" s="381"/>
      <c r="H25" s="381"/>
      <c r="I25" s="381"/>
      <c r="J25" s="387">
        <v>21</v>
      </c>
      <c r="K25" s="379"/>
      <c r="L25" s="383"/>
      <c r="N25" s="385"/>
    </row>
    <row r="26" spans="1:14" s="384" customFormat="1" ht="10.5" customHeight="1">
      <c r="A26" s="376"/>
      <c r="B26" s="377" t="s">
        <v>178</v>
      </c>
      <c r="C26" s="378"/>
      <c r="D26" s="378"/>
      <c r="E26" s="380" t="s">
        <v>178</v>
      </c>
      <c r="F26" s="340" t="s">
        <v>178</v>
      </c>
      <c r="G26" s="381"/>
      <c r="H26" s="381"/>
      <c r="I26" s="381"/>
      <c r="J26" s="387">
        <v>28</v>
      </c>
      <c r="K26" s="379"/>
      <c r="L26" s="383"/>
      <c r="N26" s="385"/>
    </row>
    <row r="27" spans="1:14" s="384" customFormat="1" ht="11.25" customHeight="1">
      <c r="A27" s="376"/>
      <c r="B27" s="377" t="s">
        <v>178</v>
      </c>
      <c r="C27" s="389" t="s">
        <v>157</v>
      </c>
      <c r="D27" s="390"/>
      <c r="E27" s="380" t="s">
        <v>178</v>
      </c>
      <c r="F27" s="340" t="s">
        <v>178</v>
      </c>
      <c r="G27" s="381"/>
      <c r="H27" s="381"/>
      <c r="I27" s="381"/>
      <c r="J27" s="387"/>
      <c r="K27" s="379"/>
      <c r="L27" s="383"/>
      <c r="N27" s="385"/>
    </row>
    <row r="28" spans="1:14" s="384" customFormat="1" ht="11.25" customHeight="1">
      <c r="A28" s="376"/>
      <c r="B28" s="377" t="s">
        <v>178</v>
      </c>
      <c r="C28" s="378" t="s">
        <v>156</v>
      </c>
      <c r="D28" s="390"/>
      <c r="E28" s="380" t="s">
        <v>178</v>
      </c>
      <c r="F28" s="340" t="s">
        <v>178</v>
      </c>
      <c r="G28" s="381" t="s">
        <v>178</v>
      </c>
      <c r="H28" s="381"/>
      <c r="I28" s="381"/>
      <c r="J28" s="387">
        <v>29</v>
      </c>
      <c r="K28" s="379"/>
      <c r="L28" s="383"/>
      <c r="N28" s="385"/>
    </row>
    <row r="29" spans="1:14" s="384" customFormat="1" ht="11.25" customHeight="1">
      <c r="A29" s="376"/>
      <c r="B29" s="377" t="s">
        <v>178</v>
      </c>
      <c r="C29" s="378" t="s">
        <v>140</v>
      </c>
      <c r="D29" s="379"/>
      <c r="E29" s="380" t="s">
        <v>178</v>
      </c>
      <c r="F29" s="340" t="s">
        <v>183</v>
      </c>
      <c r="G29" s="381" t="s">
        <v>178</v>
      </c>
      <c r="H29" s="381"/>
      <c r="I29" s="381"/>
      <c r="J29" s="386"/>
      <c r="K29" s="379"/>
      <c r="L29" s="383"/>
      <c r="N29" s="385"/>
    </row>
    <row r="30" spans="1:14" s="384" customFormat="1" ht="11.25" customHeight="1">
      <c r="A30" s="376"/>
      <c r="B30" s="377" t="s">
        <v>178</v>
      </c>
      <c r="C30" s="378" t="s">
        <v>155</v>
      </c>
      <c r="D30" s="379"/>
      <c r="E30" s="380" t="s">
        <v>178</v>
      </c>
      <c r="F30" s="340" t="s">
        <v>178</v>
      </c>
      <c r="G30" s="381" t="s">
        <v>178</v>
      </c>
      <c r="H30" s="381"/>
      <c r="I30" s="381"/>
      <c r="J30" s="386"/>
      <c r="K30" s="379"/>
      <c r="L30" s="383"/>
      <c r="N30" s="385"/>
    </row>
    <row r="31" spans="1:14" s="384" customFormat="1" ht="11.25" customHeight="1">
      <c r="A31" s="376"/>
      <c r="B31" s="377" t="s">
        <v>178</v>
      </c>
      <c r="C31" s="378" t="s">
        <v>123</v>
      </c>
      <c r="D31" s="379"/>
      <c r="E31" s="380" t="s">
        <v>178</v>
      </c>
      <c r="F31" s="340" t="s">
        <v>178</v>
      </c>
      <c r="G31" s="381" t="s">
        <v>178</v>
      </c>
      <c r="H31" s="381"/>
      <c r="I31" s="381"/>
      <c r="J31" s="386"/>
      <c r="K31" s="379"/>
      <c r="L31" s="383"/>
      <c r="N31" s="385"/>
    </row>
    <row r="32" spans="1:14" s="384" customFormat="1" ht="11.25" customHeight="1">
      <c r="A32" s="376"/>
      <c r="B32" s="377" t="s">
        <v>178</v>
      </c>
      <c r="C32" s="378" t="s">
        <v>170</v>
      </c>
      <c r="D32" s="390"/>
      <c r="E32" s="380" t="s">
        <v>178</v>
      </c>
      <c r="F32" s="340" t="s">
        <v>178</v>
      </c>
      <c r="G32" s="381" t="s">
        <v>178</v>
      </c>
      <c r="H32" s="381"/>
      <c r="I32" s="381"/>
      <c r="J32" s="386"/>
      <c r="K32" s="379"/>
      <c r="L32" s="383"/>
      <c r="N32" s="385"/>
    </row>
    <row r="33" spans="1:14" s="384" customFormat="1" ht="11.25" customHeight="1">
      <c r="A33" s="376"/>
      <c r="B33" s="377" t="s">
        <v>178</v>
      </c>
      <c r="C33" s="378" t="s">
        <v>114</v>
      </c>
      <c r="D33" s="390"/>
      <c r="E33" s="380" t="s">
        <v>178</v>
      </c>
      <c r="F33" s="340" t="s">
        <v>178</v>
      </c>
      <c r="G33" s="381" t="s">
        <v>178</v>
      </c>
      <c r="H33" s="381"/>
      <c r="I33" s="381"/>
      <c r="J33" s="386"/>
      <c r="K33" s="379"/>
      <c r="L33" s="383"/>
      <c r="N33" s="385"/>
    </row>
    <row r="34" spans="1:14" s="384" customFormat="1" ht="11.25" customHeight="1">
      <c r="A34" s="376"/>
      <c r="B34" s="377" t="s">
        <v>178</v>
      </c>
      <c r="C34" s="378" t="s">
        <v>146</v>
      </c>
      <c r="D34" s="379"/>
      <c r="E34" s="380" t="s">
        <v>178</v>
      </c>
      <c r="F34" s="340" t="s">
        <v>178</v>
      </c>
      <c r="G34" s="381" t="s">
        <v>178</v>
      </c>
      <c r="H34" s="381"/>
      <c r="I34" s="381"/>
      <c r="J34" s="386"/>
      <c r="K34" s="391"/>
      <c r="L34" s="383"/>
      <c r="N34" s="385"/>
    </row>
    <row r="35" spans="1:14" s="384" customFormat="1" ht="11.25" customHeight="1">
      <c r="A35" s="376"/>
      <c r="B35" s="377" t="s">
        <v>178</v>
      </c>
      <c r="C35" s="378" t="s">
        <v>115</v>
      </c>
      <c r="D35" s="390"/>
      <c r="E35" s="380" t="s">
        <v>178</v>
      </c>
      <c r="F35" s="340" t="s">
        <v>178</v>
      </c>
      <c r="G35" s="381" t="s">
        <v>178</v>
      </c>
      <c r="H35" s="381"/>
      <c r="I35" s="381"/>
      <c r="J35" s="386"/>
      <c r="K35" s="391"/>
      <c r="L35" s="383"/>
      <c r="M35" s="392"/>
      <c r="N35" s="385"/>
    </row>
    <row r="36" spans="1:14" s="384" customFormat="1" ht="11.25" customHeight="1">
      <c r="A36" s="376"/>
      <c r="B36" s="393" t="s">
        <v>178</v>
      </c>
      <c r="C36" s="378" t="s">
        <v>144</v>
      </c>
      <c r="D36" s="379"/>
      <c r="E36" s="380" t="s">
        <v>178</v>
      </c>
      <c r="F36" s="340" t="s">
        <v>178</v>
      </c>
      <c r="G36" s="381" t="s">
        <v>178</v>
      </c>
      <c r="H36" s="381"/>
      <c r="I36" s="381"/>
      <c r="J36" s="386"/>
      <c r="K36" s="391"/>
      <c r="L36" s="383"/>
      <c r="M36" s="392"/>
      <c r="N36" s="385"/>
    </row>
    <row r="37" spans="1:14" s="384" customFormat="1" ht="11.25" customHeight="1">
      <c r="A37" s="376"/>
      <c r="B37" s="377" t="s">
        <v>178</v>
      </c>
      <c r="C37" s="378" t="s">
        <v>143</v>
      </c>
      <c r="D37" s="379"/>
      <c r="E37" s="380" t="s">
        <v>178</v>
      </c>
      <c r="F37" s="340" t="s">
        <v>178</v>
      </c>
      <c r="G37" s="381" t="s">
        <v>178</v>
      </c>
      <c r="H37" s="381"/>
      <c r="I37" s="381"/>
      <c r="J37" s="386"/>
      <c r="K37" s="391"/>
      <c r="L37" s="383"/>
      <c r="M37" s="392"/>
      <c r="N37" s="385"/>
    </row>
    <row r="38" spans="1:14" s="384" customFormat="1" ht="11.25" customHeight="1">
      <c r="A38" s="376"/>
      <c r="B38" s="377" t="s">
        <v>178</v>
      </c>
      <c r="C38" s="378" t="s">
        <v>167</v>
      </c>
      <c r="D38" s="390"/>
      <c r="E38" s="380" t="s">
        <v>178</v>
      </c>
      <c r="F38" s="340" t="s">
        <v>178</v>
      </c>
      <c r="G38" s="381" t="s">
        <v>178</v>
      </c>
      <c r="H38" s="381"/>
      <c r="I38" s="381"/>
      <c r="J38" s="386"/>
      <c r="K38" s="391"/>
      <c r="L38" s="383"/>
      <c r="M38" s="379"/>
      <c r="N38" s="385"/>
    </row>
    <row r="39" spans="1:14" s="384" customFormat="1" ht="11.25" customHeight="1">
      <c r="A39" s="376"/>
      <c r="B39" s="377" t="s">
        <v>178</v>
      </c>
      <c r="C39" s="378" t="s">
        <v>116</v>
      </c>
      <c r="D39" s="379"/>
      <c r="E39" s="380" t="s">
        <v>178</v>
      </c>
      <c r="F39" s="340" t="s">
        <v>178</v>
      </c>
      <c r="G39" s="381" t="s">
        <v>178</v>
      </c>
      <c r="H39" s="381"/>
      <c r="I39" s="381"/>
      <c r="J39" s="386"/>
      <c r="K39" s="391"/>
      <c r="L39" s="383"/>
      <c r="M39" s="379"/>
      <c r="N39" s="385"/>
    </row>
    <row r="40" spans="1:14" s="384" customFormat="1" ht="11.25" customHeight="1">
      <c r="A40" s="376"/>
      <c r="B40" s="394" t="s">
        <v>178</v>
      </c>
      <c r="C40" s="378" t="s">
        <v>152</v>
      </c>
      <c r="D40" s="390"/>
      <c r="E40" s="380" t="s">
        <v>178</v>
      </c>
      <c r="F40" s="340" t="s">
        <v>178</v>
      </c>
      <c r="G40" s="381" t="s">
        <v>178</v>
      </c>
      <c r="H40" s="381"/>
      <c r="I40" s="381"/>
      <c r="J40" s="386"/>
      <c r="K40" s="391"/>
      <c r="L40" s="383"/>
      <c r="M40" s="379"/>
      <c r="N40" s="385"/>
    </row>
    <row r="41" spans="1:14" s="384" customFormat="1" ht="11.25" customHeight="1">
      <c r="A41" s="376"/>
      <c r="B41" s="377" t="s">
        <v>178</v>
      </c>
      <c r="C41" s="379" t="s">
        <v>164</v>
      </c>
      <c r="D41" s="379"/>
      <c r="E41" s="379" t="s">
        <v>178</v>
      </c>
      <c r="F41" s="340" t="s">
        <v>178</v>
      </c>
      <c r="G41" s="381" t="s">
        <v>178</v>
      </c>
      <c r="H41" s="381"/>
      <c r="I41" s="381"/>
      <c r="J41" s="386"/>
      <c r="K41" s="391"/>
      <c r="L41" s="383"/>
      <c r="M41" s="379"/>
      <c r="N41" s="385"/>
    </row>
    <row r="42" spans="1:14" s="384" customFormat="1" ht="11.25" customHeight="1">
      <c r="A42" s="376"/>
      <c r="B42" s="377" t="s">
        <v>178</v>
      </c>
      <c r="C42" s="378" t="s">
        <v>171</v>
      </c>
      <c r="D42" s="390"/>
      <c r="E42" s="380" t="s">
        <v>178</v>
      </c>
      <c r="F42" s="340" t="s">
        <v>178</v>
      </c>
      <c r="G42" s="381" t="s">
        <v>178</v>
      </c>
      <c r="H42" s="381"/>
      <c r="I42" s="381"/>
      <c r="J42" s="386"/>
      <c r="K42" s="391"/>
      <c r="L42" s="383"/>
      <c r="M42" s="379"/>
      <c r="N42" s="385"/>
    </row>
    <row r="43" spans="1:14" s="384" customFormat="1" ht="11.25" customHeight="1">
      <c r="A43" s="376"/>
      <c r="B43" s="377" t="s">
        <v>178</v>
      </c>
      <c r="C43" s="378" t="s">
        <v>135</v>
      </c>
      <c r="D43" s="390"/>
      <c r="E43" s="380" t="s">
        <v>178</v>
      </c>
      <c r="F43" s="340" t="s">
        <v>178</v>
      </c>
      <c r="G43" s="381" t="s">
        <v>178</v>
      </c>
      <c r="H43" s="381"/>
      <c r="I43" s="381"/>
      <c r="J43" s="386"/>
      <c r="K43" s="391"/>
      <c r="L43" s="383"/>
      <c r="M43" s="395"/>
      <c r="N43" s="385"/>
    </row>
    <row r="44" spans="1:14" s="384" customFormat="1" ht="11.25" customHeight="1">
      <c r="A44" s="376"/>
      <c r="B44" s="377" t="s">
        <v>178</v>
      </c>
      <c r="C44" s="378" t="s">
        <v>145</v>
      </c>
      <c r="D44" s="378"/>
      <c r="E44" s="380" t="s">
        <v>178</v>
      </c>
      <c r="F44" s="340" t="s">
        <v>178</v>
      </c>
      <c r="G44" s="381" t="s">
        <v>178</v>
      </c>
      <c r="H44" s="381"/>
      <c r="I44" s="381"/>
      <c r="J44" s="386"/>
      <c r="K44" s="391"/>
      <c r="L44" s="383"/>
      <c r="M44" s="379"/>
      <c r="N44" s="385"/>
    </row>
    <row r="45" spans="1:14" s="384" customFormat="1" ht="11.25" customHeight="1">
      <c r="A45" s="376"/>
      <c r="B45" s="377" t="s">
        <v>178</v>
      </c>
      <c r="C45" s="379" t="s">
        <v>166</v>
      </c>
      <c r="D45" s="379"/>
      <c r="E45" s="379" t="s">
        <v>178</v>
      </c>
      <c r="F45" s="340" t="s">
        <v>178</v>
      </c>
      <c r="G45" s="381" t="s">
        <v>178</v>
      </c>
      <c r="H45" s="381"/>
      <c r="I45" s="381"/>
      <c r="J45" s="386"/>
      <c r="K45" s="391"/>
      <c r="L45" s="383"/>
      <c r="M45" s="379"/>
      <c r="N45" s="385"/>
    </row>
    <row r="46" spans="1:14" s="384" customFormat="1" ht="11.25" customHeight="1">
      <c r="A46" s="376"/>
      <c r="B46" s="377" t="s">
        <v>178</v>
      </c>
      <c r="C46" s="378" t="s">
        <v>151</v>
      </c>
      <c r="D46" s="379"/>
      <c r="E46" s="380" t="s">
        <v>178</v>
      </c>
      <c r="F46" s="340" t="s">
        <v>178</v>
      </c>
      <c r="G46" s="381" t="s">
        <v>178</v>
      </c>
      <c r="H46" s="381"/>
      <c r="I46" s="381"/>
      <c r="J46" s="386"/>
      <c r="K46" s="391"/>
      <c r="L46" s="383"/>
      <c r="M46" s="379"/>
      <c r="N46" s="385"/>
    </row>
    <row r="47" spans="1:14" s="384" customFormat="1" ht="11.25" customHeight="1">
      <c r="A47" s="376"/>
      <c r="B47" s="377" t="s">
        <v>178</v>
      </c>
      <c r="C47" s="389" t="s">
        <v>125</v>
      </c>
      <c r="D47" s="379"/>
      <c r="E47" s="380" t="s">
        <v>178</v>
      </c>
      <c r="F47" s="340" t="e">
        <f>INDEX([6]Sheet1!$D$5:$D$199,MATCH(C47,[7]Sheet1!$B$5:$B$199,0))</f>
        <v>#N/A</v>
      </c>
      <c r="G47" s="381" t="s">
        <v>178</v>
      </c>
      <c r="H47" s="381"/>
      <c r="I47" s="381"/>
      <c r="J47" s="386"/>
      <c r="K47" s="391"/>
      <c r="L47" s="383"/>
      <c r="M47" s="379"/>
      <c r="N47" s="385"/>
    </row>
    <row r="48" spans="1:14" s="384" customFormat="1" ht="11.25" customHeight="1">
      <c r="A48" s="376"/>
      <c r="B48" s="377" t="s">
        <v>178</v>
      </c>
      <c r="C48" s="389" t="s">
        <v>150</v>
      </c>
      <c r="D48" s="390"/>
      <c r="E48" s="380" t="s">
        <v>178</v>
      </c>
      <c r="F48" s="340" t="e">
        <f>INDEX([6]Sheet1!$D$5:$D$199,MATCH(C48,[7]Sheet1!$B$5:$B$199,0))</f>
        <v>#N/A</v>
      </c>
      <c r="G48" s="381" t="s">
        <v>178</v>
      </c>
      <c r="H48" s="381"/>
      <c r="I48" s="381"/>
      <c r="J48" s="386"/>
      <c r="K48" s="391"/>
      <c r="L48" s="383"/>
      <c r="M48" s="379"/>
      <c r="N48" s="385"/>
    </row>
    <row r="49" spans="1:14" s="384" customFormat="1" ht="11.25" customHeight="1">
      <c r="A49" s="376"/>
      <c r="B49" s="377" t="s">
        <v>178</v>
      </c>
      <c r="C49" s="389" t="s">
        <v>120</v>
      </c>
      <c r="D49" s="379"/>
      <c r="E49" s="380" t="s">
        <v>178</v>
      </c>
      <c r="F49" s="340" t="e">
        <f>INDEX([6]Sheet1!$D$5:$D$199,MATCH(C49,[7]Sheet1!$B$5:$B$199,0))</f>
        <v>#N/A</v>
      </c>
      <c r="G49" s="381" t="s">
        <v>178</v>
      </c>
      <c r="H49" s="381"/>
      <c r="I49" s="381"/>
      <c r="J49" s="386"/>
      <c r="K49" s="391"/>
      <c r="L49" s="383"/>
      <c r="M49" s="379"/>
      <c r="N49" s="385"/>
    </row>
    <row r="50" spans="1:14" s="384" customFormat="1" ht="11.25" customHeight="1">
      <c r="A50" s="376"/>
      <c r="B50" s="377" t="s">
        <v>178</v>
      </c>
      <c r="C50" s="389" t="s">
        <v>117</v>
      </c>
      <c r="D50" s="396"/>
      <c r="E50" s="380" t="s">
        <v>178</v>
      </c>
      <c r="F50" s="340" t="e">
        <f>INDEX([6]Sheet1!$D$5:$D$199,MATCH(C50,[7]Sheet1!$B$5:$B$199,0))</f>
        <v>#N/A</v>
      </c>
      <c r="G50" s="381" t="s">
        <v>178</v>
      </c>
      <c r="H50" s="381"/>
      <c r="I50" s="381"/>
      <c r="J50" s="386"/>
      <c r="K50" s="391"/>
      <c r="L50" s="383"/>
      <c r="M50" s="379"/>
      <c r="N50" s="385"/>
    </row>
    <row r="51" spans="1:14" s="384" customFormat="1" ht="11.25" customHeight="1">
      <c r="A51" s="376"/>
      <c r="B51" s="377" t="s">
        <v>178</v>
      </c>
      <c r="C51" s="389" t="s">
        <v>112</v>
      </c>
      <c r="D51" s="390"/>
      <c r="E51" s="380" t="s">
        <v>178</v>
      </c>
      <c r="F51" s="340" t="e">
        <f>INDEX([6]Sheet1!$D$5:$D$199,MATCH(C51,[7]Sheet1!$B$5:$B$199,0))</f>
        <v>#N/A</v>
      </c>
      <c r="G51" s="381" t="s">
        <v>178</v>
      </c>
      <c r="H51" s="381"/>
      <c r="I51" s="381"/>
      <c r="J51" s="386"/>
      <c r="K51" s="391"/>
      <c r="L51" s="383"/>
      <c r="M51" s="379"/>
      <c r="N51" s="385"/>
    </row>
    <row r="52" spans="1:14" s="384" customFormat="1" ht="11.25" customHeight="1">
      <c r="A52" s="376"/>
      <c r="B52" s="377" t="s">
        <v>178</v>
      </c>
      <c r="C52" s="389" t="s">
        <v>113</v>
      </c>
      <c r="D52" s="396"/>
      <c r="E52" s="380" t="s">
        <v>178</v>
      </c>
      <c r="F52" s="340" t="e">
        <f>INDEX([6]Sheet1!$D$5:$D$199,MATCH(C52,[7]Sheet1!$B$5:$B$199,0))</f>
        <v>#N/A</v>
      </c>
      <c r="G52" s="381" t="s">
        <v>178</v>
      </c>
      <c r="H52" s="381"/>
      <c r="I52" s="381"/>
      <c r="J52" s="386"/>
      <c r="K52" s="391"/>
      <c r="L52" s="383"/>
      <c r="M52" s="379"/>
      <c r="N52" s="385"/>
    </row>
    <row r="53" spans="1:14" s="384" customFormat="1" ht="11.25" customHeight="1">
      <c r="A53" s="376"/>
      <c r="B53" s="377" t="s">
        <v>178</v>
      </c>
      <c r="C53" s="389" t="s">
        <v>133</v>
      </c>
      <c r="D53" s="379"/>
      <c r="E53" s="380" t="s">
        <v>178</v>
      </c>
      <c r="F53" s="340" t="e">
        <f>INDEX([6]Sheet1!$D$5:$D$199,MATCH(C53,[7]Sheet1!$B$5:$B$199,0))</f>
        <v>#N/A</v>
      </c>
      <c r="G53" s="381" t="s">
        <v>178</v>
      </c>
      <c r="H53" s="381"/>
      <c r="I53" s="381"/>
      <c r="J53" s="386"/>
      <c r="K53" s="391"/>
      <c r="L53" s="383"/>
      <c r="M53" s="379"/>
      <c r="N53" s="385"/>
    </row>
    <row r="54" spans="1:14" s="384" customFormat="1" ht="11.25" customHeight="1">
      <c r="A54" s="376"/>
      <c r="B54" s="377" t="s">
        <v>178</v>
      </c>
      <c r="C54" s="389" t="s">
        <v>128</v>
      </c>
      <c r="D54" s="394"/>
      <c r="E54" s="380" t="s">
        <v>178</v>
      </c>
      <c r="F54" s="340" t="e">
        <f>INDEX([6]Sheet1!$D$5:$D$199,MATCH(C54,[7]Sheet1!$B$5:$B$199,0))</f>
        <v>#N/A</v>
      </c>
      <c r="G54" s="381" t="s">
        <v>178</v>
      </c>
      <c r="H54" s="381"/>
      <c r="I54" s="381"/>
      <c r="J54" s="386"/>
      <c r="K54" s="391"/>
      <c r="L54" s="383"/>
      <c r="M54" s="379"/>
      <c r="N54" s="385"/>
    </row>
    <row r="55" spans="1:14" s="384" customFormat="1" ht="11.25" customHeight="1">
      <c r="A55" s="376"/>
      <c r="B55" s="377" t="s">
        <v>178</v>
      </c>
      <c r="C55" s="389" t="s">
        <v>134</v>
      </c>
      <c r="D55" s="379"/>
      <c r="E55" s="380" t="s">
        <v>178</v>
      </c>
      <c r="F55" s="340" t="e">
        <f>INDEX([6]Sheet1!$D$5:$D$199,MATCH(C55,[7]Sheet1!$B$5:$B$199,0))</f>
        <v>#N/A</v>
      </c>
      <c r="G55" s="381" t="s">
        <v>178</v>
      </c>
      <c r="H55" s="381"/>
      <c r="I55" s="381"/>
      <c r="J55" s="386"/>
      <c r="K55" s="391"/>
      <c r="L55" s="383"/>
      <c r="M55" s="379"/>
      <c r="N55" s="385"/>
    </row>
    <row r="56" spans="1:14" s="384" customFormat="1" ht="11.25" customHeight="1">
      <c r="A56" s="376"/>
      <c r="B56" s="377" t="s">
        <v>178</v>
      </c>
      <c r="C56" s="389" t="s">
        <v>148</v>
      </c>
      <c r="D56" s="379"/>
      <c r="E56" s="380" t="s">
        <v>178</v>
      </c>
      <c r="F56" s="340" t="e">
        <f>INDEX([6]Sheet1!$D$5:$D$199,MATCH(C56,[7]Sheet1!$B$5:$B$199,0))</f>
        <v>#N/A</v>
      </c>
      <c r="G56" s="381" t="s">
        <v>178</v>
      </c>
      <c r="H56" s="381"/>
      <c r="I56" s="381"/>
      <c r="J56" s="386"/>
      <c r="K56" s="391"/>
      <c r="L56" s="383"/>
      <c r="M56" s="379"/>
      <c r="N56" s="385"/>
    </row>
    <row r="57" spans="1:14" s="384" customFormat="1" ht="11.25" customHeight="1">
      <c r="A57" s="376"/>
      <c r="B57" s="377" t="s">
        <v>178</v>
      </c>
      <c r="C57" s="389" t="s">
        <v>119</v>
      </c>
      <c r="D57" s="390"/>
      <c r="E57" s="380" t="s">
        <v>178</v>
      </c>
      <c r="F57" s="340" t="e">
        <f>INDEX([6]Sheet1!$D$5:$D$199,MATCH(C57,[7]Sheet1!$B$5:$B$199,0))</f>
        <v>#N/A</v>
      </c>
      <c r="G57" s="381" t="s">
        <v>178</v>
      </c>
      <c r="H57" s="381"/>
      <c r="I57" s="381"/>
      <c r="J57" s="386"/>
      <c r="K57" s="391"/>
      <c r="L57" s="383"/>
      <c r="M57" s="379"/>
      <c r="N57" s="385"/>
    </row>
    <row r="58" spans="1:14" s="384" customFormat="1" ht="11.25" customHeight="1">
      <c r="A58" s="376"/>
      <c r="B58" s="377" t="s">
        <v>178</v>
      </c>
      <c r="C58" s="389" t="s">
        <v>149</v>
      </c>
      <c r="D58" s="390"/>
      <c r="E58" s="380" t="s">
        <v>178</v>
      </c>
      <c r="F58" s="340" t="e">
        <f>INDEX([6]Sheet1!$D$5:$D$199,MATCH(C58,[7]Sheet1!$B$5:$B$199,0))</f>
        <v>#N/A</v>
      </c>
      <c r="G58" s="381" t="s">
        <v>178</v>
      </c>
      <c r="H58" s="381"/>
      <c r="I58" s="381"/>
      <c r="J58" s="386"/>
      <c r="K58" s="391"/>
      <c r="L58" s="383"/>
      <c r="M58" s="379"/>
      <c r="N58" s="385"/>
    </row>
    <row r="59" spans="1:14" s="384" customFormat="1" ht="11.25" customHeight="1">
      <c r="A59" s="376"/>
      <c r="B59" s="377" t="s">
        <v>178</v>
      </c>
      <c r="C59" s="389" t="s">
        <v>118</v>
      </c>
      <c r="D59" s="397"/>
      <c r="E59" s="380" t="s">
        <v>178</v>
      </c>
      <c r="F59" s="340" t="e">
        <f>INDEX([6]Sheet1!$D$5:$D$199,MATCH(C59,[7]Sheet1!$B$5:$B$199,0))</f>
        <v>#N/A</v>
      </c>
      <c r="G59" s="381" t="s">
        <v>178</v>
      </c>
      <c r="H59" s="381"/>
      <c r="I59" s="381"/>
      <c r="J59" s="386"/>
      <c r="K59" s="391"/>
      <c r="L59" s="383"/>
      <c r="M59" s="379"/>
      <c r="N59" s="385"/>
    </row>
    <row r="60" spans="1:14" s="384" customFormat="1" ht="11.25" customHeight="1">
      <c r="A60" s="376"/>
      <c r="B60" s="377" t="s">
        <v>178</v>
      </c>
      <c r="C60" s="389" t="s">
        <v>158</v>
      </c>
      <c r="D60" s="390"/>
      <c r="E60" s="380" t="s">
        <v>178</v>
      </c>
      <c r="F60" s="340" t="e">
        <f>INDEX([6]Sheet1!$D$5:$D$199,MATCH(C60,[7]Sheet1!$B$5:$B$199,0))</f>
        <v>#N/A</v>
      </c>
      <c r="G60" s="381" t="s">
        <v>178</v>
      </c>
      <c r="H60" s="381"/>
      <c r="I60" s="381"/>
      <c r="J60" s="386"/>
      <c r="K60" s="391"/>
      <c r="L60" s="383"/>
      <c r="M60" s="379"/>
      <c r="N60" s="385"/>
    </row>
    <row r="61" spans="1:14" s="384" customFormat="1" ht="11.25" customHeight="1">
      <c r="A61" s="376"/>
      <c r="B61" s="377" t="s">
        <v>178</v>
      </c>
      <c r="C61" s="389" t="s">
        <v>161</v>
      </c>
      <c r="D61" s="390"/>
      <c r="E61" s="380" t="s">
        <v>178</v>
      </c>
      <c r="F61" s="340" t="e">
        <f>INDEX([6]Sheet1!$D$5:$D$199,MATCH(C61,[7]Sheet1!$B$5:$B$199,0))</f>
        <v>#N/A</v>
      </c>
      <c r="G61" s="381" t="s">
        <v>178</v>
      </c>
      <c r="H61" s="381"/>
      <c r="I61" s="381"/>
      <c r="J61" s="386"/>
      <c r="K61" s="391"/>
      <c r="L61" s="383"/>
      <c r="M61" s="379"/>
      <c r="N61" s="385"/>
    </row>
    <row r="62" spans="1:14" s="384" customFormat="1" ht="11.25" customHeight="1">
      <c r="A62" s="376"/>
      <c r="B62" s="377" t="s">
        <v>178</v>
      </c>
      <c r="C62" s="389" t="s">
        <v>159</v>
      </c>
      <c r="D62" s="379"/>
      <c r="E62" s="380" t="s">
        <v>178</v>
      </c>
      <c r="F62" s="340" t="e">
        <f>INDEX([6]Sheet1!$D$5:$D$199,MATCH(C62,[7]Sheet1!$B$5:$B$199,0))</f>
        <v>#N/A</v>
      </c>
      <c r="G62" s="381" t="s">
        <v>178</v>
      </c>
      <c r="H62" s="381"/>
      <c r="I62" s="381"/>
      <c r="J62" s="386"/>
      <c r="K62" s="391"/>
      <c r="L62" s="383"/>
      <c r="M62" s="379"/>
      <c r="N62" s="385"/>
    </row>
    <row r="63" spans="1:14" s="384" customFormat="1" ht="11.25" customHeight="1">
      <c r="A63" s="376"/>
      <c r="B63" s="377" t="s">
        <v>178</v>
      </c>
      <c r="C63" s="389" t="s">
        <v>160</v>
      </c>
      <c r="D63" s="397"/>
      <c r="E63" s="380" t="s">
        <v>178</v>
      </c>
      <c r="F63" s="340" t="e">
        <f>INDEX([6]Sheet1!$D$5:$D$199,MATCH(C63,[7]Sheet1!$B$5:$B$199,0))</f>
        <v>#N/A</v>
      </c>
      <c r="G63" s="381" t="s">
        <v>178</v>
      </c>
      <c r="H63" s="381"/>
      <c r="I63" s="381"/>
      <c r="J63" s="386"/>
      <c r="K63" s="391"/>
      <c r="L63" s="383"/>
      <c r="N63" s="385"/>
    </row>
    <row r="64" spans="1:14" s="384" customFormat="1" ht="11.25" customHeight="1">
      <c r="A64" s="376"/>
      <c r="B64" s="377" t="s">
        <v>178</v>
      </c>
      <c r="C64" s="389" t="s">
        <v>165</v>
      </c>
      <c r="D64" s="380"/>
      <c r="E64" s="380" t="s">
        <v>178</v>
      </c>
      <c r="F64" s="340" t="e">
        <f>INDEX([6]Sheet1!$D$5:$D$199,MATCH(C64,[7]Sheet1!$B$5:$B$199,0))</f>
        <v>#N/A</v>
      </c>
      <c r="G64" s="381" t="s">
        <v>178</v>
      </c>
      <c r="H64" s="381"/>
      <c r="I64" s="381"/>
      <c r="J64" s="386"/>
      <c r="K64" s="391"/>
      <c r="L64" s="383"/>
      <c r="M64" s="379"/>
      <c r="N64" s="385"/>
    </row>
    <row r="65" spans="1:14" s="384" customFormat="1" ht="11.25" customHeight="1">
      <c r="A65" s="376"/>
      <c r="B65" s="377" t="s">
        <v>178</v>
      </c>
      <c r="C65" s="389" t="s">
        <v>168</v>
      </c>
      <c r="D65" s="390"/>
      <c r="E65" s="380" t="s">
        <v>178</v>
      </c>
      <c r="F65" s="340" t="e">
        <f>INDEX([6]Sheet1!$D$5:$D$199,MATCH(C65,[7]Sheet1!$B$5:$B$199,0))</f>
        <v>#N/A</v>
      </c>
      <c r="G65" s="381" t="s">
        <v>178</v>
      </c>
      <c r="H65" s="381"/>
      <c r="I65" s="381"/>
      <c r="J65" s="386"/>
      <c r="K65" s="391"/>
      <c r="L65" s="383"/>
      <c r="M65" s="379"/>
      <c r="N65" s="385"/>
    </row>
    <row r="66" spans="1:14" s="384" customFormat="1" ht="11.25" customHeight="1">
      <c r="A66" s="376"/>
      <c r="B66" s="377" t="s">
        <v>178</v>
      </c>
      <c r="C66" s="389" t="s">
        <v>169</v>
      </c>
      <c r="D66" s="397"/>
      <c r="E66" s="380" t="s">
        <v>178</v>
      </c>
      <c r="F66" s="340" t="e">
        <f>INDEX([6]Sheet1!$D$5:$D$199,MATCH(C66,[7]Sheet1!$B$5:$B$199,0))</f>
        <v>#N/A</v>
      </c>
      <c r="G66" s="381" t="s">
        <v>178</v>
      </c>
      <c r="H66" s="381"/>
      <c r="I66" s="381"/>
      <c r="J66" s="386"/>
      <c r="K66" s="391"/>
      <c r="L66" s="383"/>
      <c r="M66" s="379"/>
      <c r="N66" s="385"/>
    </row>
    <row r="67" spans="1:14" s="384" customFormat="1" ht="11.25" customHeight="1">
      <c r="A67" s="376"/>
      <c r="B67" s="377" t="s">
        <v>178</v>
      </c>
      <c r="C67" s="377" t="s">
        <v>172</v>
      </c>
      <c r="D67" s="390"/>
      <c r="E67" s="380" t="s">
        <v>183</v>
      </c>
      <c r="F67" s="340" t="e">
        <f>INDEX([6]Sheet1!$D$5:$D$199,MATCH(C67,[7]Sheet1!$B$5:$B$199,0))</f>
        <v>#N/A</v>
      </c>
      <c r="G67" s="381"/>
      <c r="H67" s="381"/>
      <c r="I67" s="381"/>
      <c r="J67" s="386"/>
      <c r="K67" s="391"/>
      <c r="L67" s="383"/>
      <c r="M67" s="379"/>
      <c r="N67" s="385"/>
    </row>
    <row r="68" spans="1:14" ht="11.25" customHeight="1">
      <c r="A68" s="336"/>
      <c r="B68" s="377" t="s">
        <v>178</v>
      </c>
      <c r="C68" s="377" t="s">
        <v>173</v>
      </c>
      <c r="D68" s="390"/>
      <c r="E68" s="389" t="s">
        <v>178</v>
      </c>
      <c r="F68" s="340"/>
      <c r="G68" s="340"/>
      <c r="H68" s="340"/>
      <c r="I68" s="340"/>
      <c r="K68" s="352"/>
      <c r="L68" s="345"/>
      <c r="M68" s="372"/>
      <c r="N68" s="346"/>
    </row>
    <row r="69" spans="1:14" ht="11.25" customHeight="1">
      <c r="A69" s="336"/>
      <c r="B69" s="377" t="s">
        <v>178</v>
      </c>
      <c r="C69" s="377" t="s">
        <v>174</v>
      </c>
      <c r="D69" s="390"/>
      <c r="E69" s="389" t="s">
        <v>178</v>
      </c>
      <c r="F69" s="340"/>
      <c r="G69" s="340"/>
      <c r="H69" s="340"/>
      <c r="I69" s="340"/>
      <c r="K69" s="352"/>
      <c r="L69" s="345"/>
      <c r="M69" s="372"/>
      <c r="N69" s="346"/>
    </row>
    <row r="70" spans="1:14" ht="14.25" customHeight="1">
      <c r="A70" s="336"/>
      <c r="B70" s="337"/>
      <c r="C70" s="372"/>
      <c r="D70" s="372"/>
      <c r="E70" s="344"/>
      <c r="F70" s="340"/>
      <c r="G70" s="340"/>
      <c r="H70" s="340"/>
      <c r="I70" s="340"/>
      <c r="K70" s="352"/>
      <c r="L70" s="345"/>
      <c r="M70" s="372"/>
      <c r="N70" s="346"/>
    </row>
    <row r="71" spans="1:14" ht="14.25" customHeight="1">
      <c r="A71" s="336"/>
      <c r="B71" s="337"/>
      <c r="C71" s="348"/>
      <c r="D71" s="351"/>
      <c r="E71" s="344"/>
      <c r="F71" s="340"/>
      <c r="G71" s="340"/>
      <c r="H71" s="340"/>
      <c r="I71" s="340"/>
      <c r="K71" s="352"/>
      <c r="L71" s="345"/>
      <c r="M71" s="372"/>
      <c r="N71" s="346"/>
    </row>
    <row r="72" spans="1:14" ht="14.25" customHeight="1">
      <c r="A72" s="336"/>
      <c r="B72" s="337"/>
      <c r="C72" s="348"/>
      <c r="D72" s="347"/>
      <c r="E72" s="344"/>
      <c r="F72" s="340"/>
      <c r="G72" s="340"/>
      <c r="H72" s="340"/>
      <c r="I72" s="340"/>
      <c r="K72" s="352"/>
      <c r="L72" s="345"/>
      <c r="M72" s="372"/>
      <c r="N72" s="346"/>
    </row>
    <row r="73" spans="1:14" ht="14.25" customHeight="1">
      <c r="A73" s="336"/>
      <c r="B73" s="337"/>
      <c r="C73" s="348"/>
      <c r="D73" s="347"/>
      <c r="E73" s="344"/>
      <c r="F73" s="340"/>
      <c r="G73" s="340"/>
      <c r="H73" s="340"/>
      <c r="I73" s="340"/>
      <c r="K73" s="352"/>
      <c r="L73" s="345"/>
      <c r="M73" s="343"/>
      <c r="N73" s="346"/>
    </row>
    <row r="74" spans="1:14" ht="14.25" customHeight="1">
      <c r="A74" s="336"/>
      <c r="B74" s="337"/>
      <c r="C74" s="348"/>
      <c r="D74" s="347"/>
      <c r="E74" s="344"/>
      <c r="F74" s="340"/>
      <c r="G74" s="340"/>
      <c r="H74" s="340"/>
      <c r="I74" s="340"/>
      <c r="K74" s="352"/>
      <c r="L74" s="345"/>
      <c r="M74" s="343"/>
      <c r="N74" s="346"/>
    </row>
    <row r="75" spans="1:14" ht="14.25" customHeight="1">
      <c r="A75" s="336"/>
      <c r="B75" s="337"/>
      <c r="D75" s="347"/>
      <c r="E75" s="344"/>
      <c r="F75" s="340"/>
      <c r="G75" s="340"/>
      <c r="H75" s="340"/>
      <c r="I75" s="340"/>
      <c r="K75" s="352"/>
      <c r="L75" s="345"/>
      <c r="M75" s="343"/>
      <c r="N75" s="346"/>
    </row>
    <row r="76" spans="1:14" ht="14.25" customHeight="1">
      <c r="A76" s="336"/>
      <c r="B76" s="337"/>
      <c r="C76" s="338"/>
      <c r="D76" s="338"/>
      <c r="E76" s="344"/>
      <c r="F76" s="340"/>
      <c r="G76" s="340"/>
      <c r="H76" s="340"/>
      <c r="I76" s="340"/>
      <c r="K76" s="352"/>
      <c r="L76" s="345"/>
      <c r="M76" s="343"/>
      <c r="N76" s="346"/>
    </row>
    <row r="77" spans="1:14" ht="14.25" customHeight="1">
      <c r="A77" s="336"/>
      <c r="B77" s="337"/>
      <c r="C77" s="348"/>
      <c r="D77" s="347"/>
      <c r="E77" s="344"/>
      <c r="F77" s="340"/>
      <c r="G77" s="340"/>
      <c r="H77" s="340"/>
      <c r="I77" s="340"/>
      <c r="K77" s="352"/>
      <c r="L77" s="345"/>
      <c r="M77" s="343"/>
      <c r="N77" s="346"/>
    </row>
    <row r="78" spans="1:14" ht="14.25" customHeight="1">
      <c r="A78" s="336"/>
      <c r="B78" s="337"/>
      <c r="C78" s="348"/>
      <c r="D78" s="347"/>
      <c r="E78" s="344"/>
      <c r="F78" s="340"/>
      <c r="G78" s="340"/>
      <c r="H78" s="340"/>
      <c r="I78" s="340"/>
      <c r="K78" s="352"/>
      <c r="L78" s="345"/>
      <c r="M78" s="343"/>
      <c r="N78" s="346"/>
    </row>
    <row r="79" spans="1:14" ht="14.25" customHeight="1">
      <c r="A79" s="336"/>
      <c r="B79" s="337"/>
      <c r="C79" s="348"/>
      <c r="D79" s="347"/>
      <c r="E79" s="344"/>
      <c r="F79" s="340"/>
      <c r="G79" s="340"/>
      <c r="H79" s="340"/>
      <c r="I79" s="340"/>
      <c r="K79" s="352"/>
      <c r="L79" s="345"/>
      <c r="M79" s="343"/>
      <c r="N79" s="346"/>
    </row>
    <row r="80" spans="1:14" ht="14.25" customHeight="1">
      <c r="A80" s="336"/>
      <c r="B80" s="337"/>
      <c r="C80" s="348"/>
      <c r="D80" s="354"/>
      <c r="E80" s="344"/>
      <c r="F80" s="340"/>
      <c r="G80" s="340"/>
      <c r="H80" s="340"/>
      <c r="I80" s="340"/>
      <c r="K80" s="352"/>
      <c r="L80" s="345"/>
      <c r="M80" s="343"/>
      <c r="N80" s="346"/>
    </row>
    <row r="81" spans="1:14" ht="14.25" customHeight="1">
      <c r="A81" s="336"/>
      <c r="B81" s="337"/>
      <c r="C81" s="348"/>
      <c r="D81" s="338"/>
      <c r="E81" s="344"/>
      <c r="F81" s="340"/>
      <c r="G81" s="340"/>
      <c r="H81" s="340"/>
      <c r="I81" s="340"/>
      <c r="K81" s="352"/>
      <c r="L81" s="345"/>
      <c r="M81" s="343"/>
      <c r="N81" s="346"/>
    </row>
    <row r="82" spans="1:14" ht="14.25" customHeight="1">
      <c r="A82" s="336"/>
      <c r="B82" s="337"/>
      <c r="C82" s="348"/>
      <c r="D82" s="347"/>
      <c r="E82" s="344"/>
      <c r="F82" s="340"/>
      <c r="G82" s="340"/>
      <c r="H82" s="340"/>
      <c r="I82" s="340"/>
      <c r="K82" s="352"/>
      <c r="L82" s="345"/>
      <c r="M82" s="343"/>
      <c r="N82" s="346"/>
    </row>
    <row r="83" spans="1:14" ht="14.25" customHeight="1">
      <c r="A83" s="336"/>
      <c r="B83" s="337"/>
      <c r="C83" s="348"/>
      <c r="D83" s="347"/>
      <c r="E83" s="344"/>
      <c r="F83" s="340"/>
      <c r="G83" s="340"/>
      <c r="H83" s="340"/>
      <c r="I83" s="340"/>
      <c r="K83" s="352"/>
      <c r="L83" s="345"/>
      <c r="M83" s="343"/>
      <c r="N83" s="346"/>
    </row>
    <row r="84" spans="1:14" ht="14.25" customHeight="1">
      <c r="A84" s="336"/>
      <c r="B84" s="337"/>
      <c r="C84" s="348"/>
      <c r="D84" s="347"/>
      <c r="E84" s="344"/>
      <c r="F84" s="340"/>
      <c r="G84" s="340"/>
      <c r="H84" s="340"/>
      <c r="I84" s="340"/>
      <c r="K84" s="352"/>
      <c r="L84" s="345"/>
      <c r="M84" s="343"/>
      <c r="N84" s="346"/>
    </row>
    <row r="85" spans="1:14" ht="14.25" customHeight="1">
      <c r="A85" s="336"/>
      <c r="B85" s="337"/>
      <c r="C85" s="348"/>
      <c r="D85" s="347"/>
      <c r="E85" s="344"/>
      <c r="F85" s="340"/>
      <c r="G85" s="340"/>
      <c r="H85" s="340"/>
      <c r="I85" s="340"/>
      <c r="K85" s="352"/>
      <c r="L85" s="345"/>
      <c r="M85" s="343"/>
      <c r="N85" s="346"/>
    </row>
    <row r="86" spans="1:14" ht="14.25" customHeight="1">
      <c r="A86" s="336"/>
      <c r="B86" s="337"/>
      <c r="C86" s="348"/>
      <c r="D86" s="347"/>
      <c r="E86" s="344"/>
      <c r="F86" s="340"/>
      <c r="G86" s="340"/>
      <c r="H86" s="340"/>
      <c r="I86" s="340"/>
      <c r="K86" s="352"/>
      <c r="L86" s="345"/>
      <c r="M86" s="343"/>
      <c r="N86" s="346"/>
    </row>
    <row r="87" spans="1:14" ht="14.25" customHeight="1">
      <c r="A87" s="336"/>
      <c r="B87" s="337"/>
      <c r="C87" s="339"/>
      <c r="D87" s="347"/>
      <c r="E87" s="344"/>
      <c r="F87" s="340"/>
      <c r="G87" s="340"/>
      <c r="H87" s="340"/>
      <c r="I87" s="340"/>
      <c r="K87" s="352"/>
      <c r="L87" s="345"/>
      <c r="M87" s="343"/>
      <c r="N87" s="346"/>
    </row>
    <row r="88" spans="1:14" ht="14.25" customHeight="1">
      <c r="A88" s="336"/>
      <c r="B88" s="337"/>
      <c r="C88" s="348"/>
      <c r="D88" s="347"/>
      <c r="E88" s="344"/>
      <c r="F88" s="340"/>
      <c r="G88" s="340"/>
      <c r="H88" s="340"/>
      <c r="I88" s="340"/>
      <c r="K88" s="352"/>
      <c r="L88" s="345"/>
      <c r="M88" s="343"/>
      <c r="N88" s="346"/>
    </row>
    <row r="89" spans="1:14" ht="14.25" customHeight="1">
      <c r="A89" s="336"/>
      <c r="B89" s="337"/>
      <c r="C89" s="348"/>
      <c r="D89" s="347"/>
      <c r="E89" s="344"/>
      <c r="F89" s="340"/>
      <c r="G89" s="340"/>
      <c r="H89" s="340"/>
      <c r="I89" s="340"/>
      <c r="K89" s="352"/>
      <c r="L89" s="345"/>
      <c r="M89" s="343"/>
      <c r="N89" s="346"/>
    </row>
    <row r="90" spans="1:14" ht="14.25" customHeight="1">
      <c r="A90" s="336"/>
      <c r="B90" s="337"/>
      <c r="C90" s="348"/>
      <c r="D90" s="347"/>
      <c r="E90" s="344"/>
      <c r="F90" s="340"/>
      <c r="G90" s="340"/>
      <c r="H90" s="340"/>
      <c r="I90" s="340"/>
      <c r="K90" s="352"/>
      <c r="L90" s="345"/>
      <c r="M90" s="343"/>
      <c r="N90" s="346"/>
    </row>
    <row r="91" spans="1:14" ht="14.25" customHeight="1">
      <c r="A91" s="336"/>
      <c r="B91" s="337"/>
      <c r="C91" s="348"/>
      <c r="D91" s="347"/>
      <c r="E91" s="344"/>
      <c r="F91" s="340"/>
      <c r="G91" s="340"/>
      <c r="H91" s="340"/>
      <c r="I91" s="340"/>
      <c r="K91" s="352"/>
      <c r="L91" s="345"/>
      <c r="M91" s="343"/>
      <c r="N91" s="346"/>
    </row>
    <row r="92" spans="1:14" ht="14.25" customHeight="1">
      <c r="A92" s="336"/>
      <c r="B92" s="337"/>
      <c r="C92" s="348"/>
      <c r="D92" s="347"/>
      <c r="E92" s="344"/>
      <c r="F92" s="340"/>
      <c r="G92" s="340"/>
      <c r="H92" s="340"/>
      <c r="I92" s="340"/>
      <c r="K92" s="352"/>
      <c r="L92" s="345"/>
      <c r="M92" s="343"/>
      <c r="N92" s="346"/>
    </row>
    <row r="93" spans="1:14" ht="14.25" customHeight="1">
      <c r="A93" s="336"/>
      <c r="B93" s="337"/>
      <c r="C93" s="348"/>
      <c r="D93" s="347"/>
      <c r="E93" s="344"/>
      <c r="F93" s="340"/>
      <c r="G93" s="340"/>
      <c r="H93" s="340"/>
      <c r="I93" s="340"/>
      <c r="K93" s="352"/>
      <c r="L93" s="345"/>
      <c r="M93" s="343"/>
      <c r="N93" s="346"/>
    </row>
    <row r="94" spans="1:14" ht="14.25" customHeight="1">
      <c r="A94" s="336"/>
      <c r="B94" s="337"/>
      <c r="C94" s="348"/>
      <c r="D94" s="355"/>
      <c r="E94" s="344"/>
      <c r="F94" s="340"/>
      <c r="G94" s="340"/>
      <c r="H94" s="340"/>
      <c r="I94" s="340"/>
      <c r="K94" s="352"/>
      <c r="L94" s="345"/>
      <c r="M94" s="343"/>
      <c r="N94" s="346"/>
    </row>
    <row r="95" spans="1:14" ht="14.25" customHeight="1">
      <c r="A95" s="336"/>
      <c r="B95" s="337"/>
      <c r="C95" s="348"/>
      <c r="D95" s="348"/>
      <c r="E95" s="344"/>
      <c r="F95" s="340"/>
      <c r="G95" s="340"/>
      <c r="H95" s="340"/>
      <c r="I95" s="340"/>
      <c r="K95" s="352"/>
      <c r="L95" s="345"/>
      <c r="M95" s="343"/>
      <c r="N95" s="346"/>
    </row>
    <row r="96" spans="1:14" ht="14.25" customHeight="1">
      <c r="A96" s="356"/>
      <c r="B96" s="337"/>
      <c r="C96" s="348"/>
      <c r="D96" s="347"/>
      <c r="E96" s="344"/>
      <c r="F96" s="340"/>
      <c r="G96" s="340"/>
      <c r="H96" s="340"/>
      <c r="I96" s="340"/>
      <c r="K96" s="352"/>
      <c r="L96" s="345"/>
      <c r="M96" s="343"/>
      <c r="N96" s="346"/>
    </row>
    <row r="97" spans="1:14" ht="14.25" customHeight="1">
      <c r="A97" s="356"/>
      <c r="B97" s="337"/>
      <c r="C97" s="348"/>
      <c r="D97" s="347"/>
      <c r="E97" s="344"/>
      <c r="F97" s="340"/>
      <c r="G97" s="340"/>
      <c r="H97" s="340"/>
      <c r="I97" s="340"/>
      <c r="K97" s="352"/>
      <c r="L97" s="345"/>
      <c r="M97" s="343"/>
      <c r="N97" s="346"/>
    </row>
    <row r="98" spans="1:14" ht="14.25" customHeight="1">
      <c r="A98" s="356"/>
      <c r="B98" s="337"/>
      <c r="C98" s="348"/>
      <c r="D98" s="347"/>
      <c r="E98" s="344"/>
      <c r="F98" s="340"/>
      <c r="G98" s="340"/>
      <c r="H98" s="340"/>
      <c r="I98" s="340"/>
      <c r="K98" s="352"/>
      <c r="L98" s="345"/>
      <c r="M98" s="343"/>
      <c r="N98" s="346"/>
    </row>
    <row r="99" spans="1:14" ht="14.25" customHeight="1">
      <c r="A99" s="356"/>
      <c r="B99" s="337"/>
      <c r="C99" s="348"/>
      <c r="D99" s="347"/>
      <c r="E99" s="344"/>
      <c r="F99" s="340"/>
      <c r="G99" s="340"/>
      <c r="H99" s="340"/>
      <c r="I99" s="340"/>
      <c r="K99" s="352"/>
      <c r="L99" s="345"/>
      <c r="M99" s="343"/>
      <c r="N99" s="346"/>
    </row>
    <row r="100" spans="1:14" ht="14.25" customHeight="1">
      <c r="A100" s="356"/>
      <c r="B100" s="337"/>
      <c r="C100" s="348"/>
      <c r="D100" s="347"/>
      <c r="E100" s="344"/>
      <c r="F100" s="340"/>
      <c r="G100" s="340"/>
      <c r="H100" s="340"/>
      <c r="I100" s="340"/>
      <c r="K100" s="352"/>
      <c r="L100" s="345"/>
      <c r="M100" s="343"/>
      <c r="N100" s="346"/>
    </row>
    <row r="101" spans="1:14" ht="14.25" customHeight="1">
      <c r="A101" s="356"/>
      <c r="B101" s="337"/>
      <c r="C101" s="348"/>
      <c r="D101" s="347"/>
      <c r="E101" s="344"/>
      <c r="F101" s="340"/>
      <c r="G101" s="340"/>
      <c r="H101" s="340"/>
      <c r="I101" s="340"/>
      <c r="K101" s="352"/>
      <c r="L101" s="345"/>
      <c r="M101" s="343"/>
      <c r="N101" s="346"/>
    </row>
    <row r="102" spans="1:14" ht="14.25" customHeight="1">
      <c r="A102" s="356"/>
      <c r="B102" s="337"/>
      <c r="C102" s="348"/>
      <c r="D102" s="347"/>
      <c r="E102" s="344"/>
      <c r="F102" s="340"/>
      <c r="G102" s="340"/>
      <c r="H102" s="340"/>
      <c r="I102" s="340"/>
      <c r="K102" s="352"/>
      <c r="L102" s="345"/>
      <c r="M102" s="343"/>
      <c r="N102" s="346"/>
    </row>
    <row r="103" spans="1:14" ht="14.25" customHeight="1">
      <c r="A103" s="356"/>
      <c r="B103" s="337"/>
      <c r="C103" s="348"/>
      <c r="D103" s="347"/>
      <c r="E103" s="344"/>
      <c r="F103" s="340"/>
      <c r="G103" s="340"/>
      <c r="H103" s="340"/>
      <c r="I103" s="340"/>
      <c r="K103" s="352"/>
      <c r="L103" s="345"/>
      <c r="M103" s="343"/>
      <c r="N103" s="346"/>
    </row>
    <row r="104" spans="1:14" ht="14.25" customHeight="1">
      <c r="A104" s="356"/>
      <c r="B104" s="337"/>
      <c r="C104" s="348"/>
      <c r="D104" s="347"/>
      <c r="E104" s="344"/>
      <c r="F104" s="340"/>
      <c r="G104" s="340"/>
      <c r="H104" s="340"/>
      <c r="I104" s="340"/>
      <c r="K104" s="352"/>
      <c r="L104" s="345"/>
      <c r="M104" s="343"/>
      <c r="N104" s="346"/>
    </row>
    <row r="105" spans="1:14" ht="14.25" customHeight="1">
      <c r="A105" s="356"/>
      <c r="B105" s="337"/>
      <c r="C105" s="348"/>
      <c r="D105" s="347"/>
      <c r="E105" s="344"/>
      <c r="F105" s="340"/>
      <c r="G105" s="340"/>
      <c r="H105" s="340"/>
      <c r="I105" s="340"/>
      <c r="K105" s="352"/>
      <c r="L105" s="345"/>
      <c r="M105" s="343"/>
      <c r="N105" s="346"/>
    </row>
    <row r="106" spans="1:14" ht="14.25" customHeight="1">
      <c r="A106" s="356"/>
      <c r="B106" s="337"/>
      <c r="C106" s="348"/>
      <c r="D106" s="347"/>
      <c r="E106" s="344"/>
      <c r="F106" s="340"/>
      <c r="G106" s="340"/>
      <c r="H106" s="340"/>
      <c r="I106" s="340"/>
      <c r="K106" s="352"/>
      <c r="L106" s="345"/>
      <c r="M106" s="343"/>
      <c r="N106" s="346"/>
    </row>
    <row r="107" spans="1:14" ht="14.25" customHeight="1">
      <c r="A107" s="356"/>
      <c r="B107" s="337"/>
      <c r="C107" s="348"/>
      <c r="D107" s="347"/>
      <c r="E107" s="344"/>
      <c r="F107" s="340"/>
      <c r="G107" s="340"/>
      <c r="H107" s="340"/>
      <c r="I107" s="340"/>
      <c r="K107" s="352"/>
      <c r="L107" s="345"/>
      <c r="M107" s="343"/>
      <c r="N107" s="346"/>
    </row>
    <row r="108" spans="1:14" ht="14.25" customHeight="1">
      <c r="A108" s="356"/>
      <c r="B108" s="337"/>
      <c r="C108" s="348"/>
      <c r="D108" s="347"/>
      <c r="E108" s="344"/>
      <c r="F108" s="340"/>
      <c r="G108" s="340"/>
      <c r="H108" s="340"/>
      <c r="I108" s="340"/>
      <c r="K108" s="352"/>
      <c r="L108" s="345"/>
      <c r="M108" s="343"/>
      <c r="N108" s="346"/>
    </row>
    <row r="109" spans="1:14" ht="14.25" customHeight="1">
      <c r="A109" s="356"/>
      <c r="B109" s="337"/>
      <c r="C109" s="348"/>
      <c r="D109" s="347"/>
      <c r="E109" s="344"/>
      <c r="F109" s="340"/>
      <c r="G109" s="340"/>
      <c r="H109" s="340"/>
      <c r="I109" s="340"/>
      <c r="K109" s="352"/>
      <c r="L109" s="345"/>
      <c r="M109" s="343"/>
      <c r="N109" s="346"/>
    </row>
    <row r="110" spans="1:14" ht="14.25" customHeight="1">
      <c r="A110" s="356"/>
      <c r="B110" s="337"/>
      <c r="C110" s="350"/>
      <c r="D110" s="343"/>
      <c r="E110" s="344"/>
      <c r="F110" s="340"/>
      <c r="G110" s="340"/>
      <c r="H110" s="340"/>
      <c r="I110" s="340"/>
      <c r="K110" s="352"/>
      <c r="L110" s="345"/>
      <c r="M110" s="343"/>
      <c r="N110" s="346"/>
    </row>
    <row r="111" spans="1:14" ht="14.25" customHeight="1">
      <c r="A111" s="356"/>
      <c r="B111" s="337"/>
      <c r="C111" s="350"/>
      <c r="D111" s="343"/>
      <c r="E111" s="344"/>
      <c r="F111" s="340"/>
      <c r="G111" s="340"/>
      <c r="H111" s="340"/>
      <c r="I111" s="340"/>
      <c r="K111" s="352"/>
      <c r="L111" s="345"/>
      <c r="M111" s="343"/>
      <c r="N111" s="346"/>
    </row>
    <row r="112" spans="1:14" ht="14.25" customHeight="1">
      <c r="A112" s="356"/>
      <c r="B112" s="337"/>
      <c r="C112" s="350"/>
      <c r="D112" s="343"/>
      <c r="E112" s="344"/>
      <c r="F112" s="340"/>
      <c r="G112" s="340"/>
      <c r="H112" s="340"/>
      <c r="I112" s="340"/>
      <c r="K112" s="352"/>
      <c r="L112" s="345"/>
      <c r="M112" s="343"/>
      <c r="N112" s="346"/>
    </row>
    <row r="113" spans="1:14" ht="14.25" customHeight="1">
      <c r="A113" s="356"/>
      <c r="B113" s="337"/>
      <c r="C113" s="350"/>
      <c r="D113" s="343"/>
      <c r="E113" s="344"/>
      <c r="F113" s="340"/>
      <c r="G113" s="340"/>
      <c r="H113" s="340"/>
      <c r="I113" s="340"/>
      <c r="K113" s="352"/>
      <c r="L113" s="345"/>
      <c r="M113" s="343"/>
      <c r="N113" s="346"/>
    </row>
    <row r="114" spans="1:14" ht="14.25" customHeight="1">
      <c r="A114" s="356"/>
      <c r="B114" s="337"/>
      <c r="C114" s="350"/>
      <c r="D114" s="343"/>
      <c r="E114" s="344"/>
      <c r="F114" s="340"/>
      <c r="G114" s="340"/>
      <c r="H114" s="340"/>
      <c r="I114" s="340"/>
      <c r="K114" s="352"/>
      <c r="L114" s="345"/>
      <c r="M114" s="343"/>
      <c r="N114" s="346"/>
    </row>
    <row r="115" spans="1:14" ht="14.25" customHeight="1">
      <c r="A115" s="356"/>
      <c r="B115" s="337"/>
      <c r="C115" s="350"/>
      <c r="D115" s="343"/>
      <c r="E115" s="344"/>
      <c r="F115" s="340"/>
      <c r="G115" s="340"/>
      <c r="H115" s="340"/>
      <c r="I115" s="340"/>
      <c r="K115" s="352"/>
      <c r="L115" s="345"/>
      <c r="M115" s="343"/>
      <c r="N115" s="346"/>
    </row>
    <row r="116" spans="1:14" ht="14.25" customHeight="1">
      <c r="D116" s="358"/>
      <c r="E116" s="359"/>
      <c r="K116" s="352"/>
      <c r="L116" s="345"/>
      <c r="M116" s="343"/>
      <c r="N116" s="346"/>
    </row>
    <row r="117" spans="1:14" ht="14.25" customHeight="1">
      <c r="D117" s="358"/>
      <c r="E117" s="359"/>
      <c r="K117" s="352"/>
      <c r="L117" s="345"/>
      <c r="M117" s="343"/>
      <c r="N117" s="346"/>
    </row>
    <row r="118" spans="1:14" ht="15" customHeight="1">
      <c r="D118" s="358"/>
      <c r="E118" s="359"/>
      <c r="K118" s="352"/>
      <c r="L118" s="345"/>
      <c r="M118" s="343"/>
      <c r="N118" s="346"/>
    </row>
    <row r="119" spans="1:14" ht="15" customHeight="1">
      <c r="D119" s="358"/>
      <c r="E119" s="359"/>
      <c r="K119" s="352"/>
      <c r="L119" s="345"/>
      <c r="M119" s="343"/>
      <c r="N119" s="346"/>
    </row>
    <row r="120" spans="1:14" ht="15" customHeight="1">
      <c r="D120" s="358"/>
      <c r="E120" s="359"/>
      <c r="K120" s="352"/>
      <c r="L120" s="345"/>
      <c r="M120" s="343"/>
      <c r="N120" s="346"/>
    </row>
    <row r="121" spans="1:14" ht="15" customHeight="1">
      <c r="D121" s="358"/>
      <c r="E121" s="359"/>
      <c r="K121" s="352"/>
      <c r="L121" s="345"/>
      <c r="M121" s="343"/>
      <c r="N121" s="346"/>
    </row>
    <row r="122" spans="1:14" ht="15" customHeight="1">
      <c r="D122" s="358"/>
      <c r="E122" s="359"/>
      <c r="K122" s="352"/>
      <c r="L122" s="345"/>
      <c r="M122" s="343"/>
      <c r="N122" s="346"/>
    </row>
    <row r="123" spans="1:14" ht="15" customHeight="1">
      <c r="D123" s="358"/>
      <c r="E123" s="359"/>
      <c r="K123" s="352"/>
      <c r="L123" s="345"/>
      <c r="M123" s="343"/>
      <c r="N123" s="346"/>
    </row>
    <row r="124" spans="1:14" ht="15" customHeight="1">
      <c r="D124" s="358"/>
      <c r="E124" s="359"/>
      <c r="K124" s="352"/>
      <c r="L124" s="345"/>
      <c r="M124" s="343"/>
      <c r="N124" s="346"/>
    </row>
    <row r="125" spans="1:14" ht="15" customHeight="1">
      <c r="D125" s="358"/>
      <c r="E125" s="359"/>
      <c r="K125" s="352"/>
      <c r="L125" s="345"/>
      <c r="M125" s="343"/>
      <c r="N125" s="346"/>
    </row>
    <row r="126" spans="1:14" ht="15" customHeight="1">
      <c r="D126" s="358"/>
      <c r="E126" s="359"/>
      <c r="K126" s="352"/>
      <c r="L126" s="345"/>
      <c r="M126" s="343"/>
      <c r="N126" s="346"/>
    </row>
    <row r="127" spans="1:14" ht="15" customHeight="1">
      <c r="D127" s="358"/>
      <c r="E127" s="359"/>
      <c r="K127" s="352"/>
      <c r="L127" s="345"/>
      <c r="M127" s="343"/>
      <c r="N127" s="346"/>
    </row>
    <row r="128" spans="1:14" ht="15" customHeight="1">
      <c r="D128" s="358"/>
      <c r="E128" s="359"/>
      <c r="K128" s="352"/>
      <c r="L128" s="345"/>
      <c r="M128" s="343"/>
      <c r="N128" s="346"/>
    </row>
    <row r="129" spans="4:14" ht="15" customHeight="1">
      <c r="D129" s="358"/>
      <c r="E129" s="359"/>
      <c r="K129" s="352"/>
      <c r="L129" s="345"/>
      <c r="M129" s="343"/>
      <c r="N129" s="346"/>
    </row>
    <row r="130" spans="4:14" ht="15" customHeight="1">
      <c r="D130" s="358"/>
      <c r="E130" s="359"/>
      <c r="K130" s="352"/>
      <c r="L130" s="345"/>
      <c r="M130" s="343"/>
      <c r="N130" s="346"/>
    </row>
    <row r="131" spans="4:14" ht="15" customHeight="1">
      <c r="D131" s="358"/>
      <c r="E131" s="359"/>
      <c r="K131" s="352"/>
      <c r="L131" s="345"/>
      <c r="M131" s="343"/>
      <c r="N131" s="346"/>
    </row>
    <row r="132" spans="4:14" ht="15" customHeight="1">
      <c r="D132" s="358" t="s">
        <v>100</v>
      </c>
      <c r="E132" s="359"/>
      <c r="K132" s="352"/>
      <c r="L132" s="345"/>
      <c r="M132" s="343"/>
      <c r="N132" s="346"/>
    </row>
    <row r="133" spans="4:14" ht="15" customHeight="1">
      <c r="D133" s="358" t="s">
        <v>100</v>
      </c>
      <c r="E133" s="359"/>
      <c r="K133" s="352"/>
      <c r="L133" s="345"/>
      <c r="M133" s="343"/>
      <c r="N133" s="346"/>
    </row>
    <row r="134" spans="4:14" ht="15" customHeight="1">
      <c r="D134" s="358" t="s">
        <v>100</v>
      </c>
      <c r="E134" s="359"/>
      <c r="K134" s="352"/>
      <c r="L134" s="345"/>
      <c r="M134" s="343"/>
      <c r="N134" s="346"/>
    </row>
    <row r="135" spans="4:14" ht="15" customHeight="1">
      <c r="D135" s="358" t="s">
        <v>100</v>
      </c>
      <c r="E135" s="359"/>
      <c r="K135" s="352"/>
      <c r="L135" s="345"/>
      <c r="M135" s="343"/>
      <c r="N135" s="346"/>
    </row>
    <row r="136" spans="4:14" ht="15" customHeight="1">
      <c r="D136" s="358" t="s">
        <v>100</v>
      </c>
      <c r="E136" s="359"/>
      <c r="K136" s="352"/>
      <c r="L136" s="345"/>
      <c r="M136" s="343"/>
      <c r="N136" s="346"/>
    </row>
    <row r="137" spans="4:14" ht="15" customHeight="1">
      <c r="D137" s="358" t="s">
        <v>100</v>
      </c>
      <c r="E137" s="359"/>
      <c r="K137" s="352"/>
      <c r="L137" s="345"/>
      <c r="M137" s="343"/>
      <c r="N137" s="346"/>
    </row>
    <row r="138" spans="4:14" ht="15" customHeight="1">
      <c r="D138" s="358" t="s">
        <v>100</v>
      </c>
      <c r="E138" s="359"/>
      <c r="K138" s="352"/>
      <c r="L138" s="345"/>
      <c r="M138" s="343"/>
      <c r="N138" s="346"/>
    </row>
    <row r="139" spans="4:14" ht="15" customHeight="1">
      <c r="D139" s="358"/>
      <c r="E139" s="359"/>
      <c r="K139" s="352"/>
      <c r="L139" s="345"/>
      <c r="M139" s="343"/>
      <c r="N139" s="346"/>
    </row>
    <row r="140" spans="4:14" ht="15" customHeight="1">
      <c r="D140" s="358"/>
      <c r="E140" s="359"/>
      <c r="K140" s="352"/>
      <c r="L140" s="345"/>
      <c r="M140" s="343"/>
      <c r="N140" s="346"/>
    </row>
    <row r="141" spans="4:14" ht="15" customHeight="1">
      <c r="D141" s="358"/>
      <c r="E141" s="359"/>
      <c r="K141" s="352"/>
      <c r="L141" s="345"/>
      <c r="M141" s="343"/>
      <c r="N141" s="346"/>
    </row>
    <row r="142" spans="4:14" ht="13.5" customHeight="1">
      <c r="D142" s="358"/>
      <c r="E142" s="359"/>
      <c r="K142" s="352"/>
      <c r="L142" s="345"/>
      <c r="M142" s="343"/>
      <c r="N142" s="346"/>
    </row>
    <row r="143" spans="4:14" ht="13.5" customHeight="1">
      <c r="D143" s="358"/>
      <c r="E143" s="359"/>
      <c r="K143" s="352"/>
      <c r="L143" s="345"/>
      <c r="M143" s="343"/>
      <c r="N143" s="346"/>
    </row>
    <row r="144" spans="4:14" ht="13.5" customHeight="1">
      <c r="D144" s="358"/>
      <c r="E144" s="359"/>
      <c r="K144" s="352"/>
      <c r="L144" s="345"/>
      <c r="M144" s="343"/>
      <c r="N144" s="346"/>
    </row>
    <row r="145" spans="4:14" ht="13.5" customHeight="1">
      <c r="D145" s="358"/>
      <c r="E145" s="359"/>
      <c r="K145" s="352"/>
      <c r="L145" s="345"/>
      <c r="M145" s="343"/>
      <c r="N145" s="346"/>
    </row>
    <row r="146" spans="4:14" ht="13.5" customHeight="1">
      <c r="D146" s="358"/>
      <c r="E146" s="359"/>
      <c r="K146" s="352"/>
      <c r="L146" s="345"/>
      <c r="M146" s="343"/>
      <c r="N146" s="346"/>
    </row>
    <row r="147" spans="4:14" ht="13.5" customHeight="1">
      <c r="D147" s="358"/>
      <c r="E147" s="359"/>
      <c r="K147" s="352"/>
      <c r="L147" s="345"/>
      <c r="M147" s="343"/>
      <c r="N147" s="346"/>
    </row>
    <row r="148" spans="4:14" ht="13.5" customHeight="1">
      <c r="D148" s="358"/>
      <c r="E148" s="359"/>
      <c r="K148" s="352"/>
      <c r="L148" s="345"/>
      <c r="M148" s="343"/>
      <c r="N148" s="346"/>
    </row>
    <row r="149" spans="4:14" ht="13.5" customHeight="1">
      <c r="D149" s="358"/>
      <c r="E149" s="359"/>
      <c r="K149" s="352"/>
      <c r="L149" s="345"/>
      <c r="M149" s="343"/>
      <c r="N149" s="346"/>
    </row>
    <row r="150" spans="4:14" ht="13.5" customHeight="1">
      <c r="D150" s="358"/>
      <c r="E150" s="359"/>
      <c r="K150" s="352"/>
      <c r="L150" s="345"/>
      <c r="M150" s="343"/>
      <c r="N150" s="346"/>
    </row>
    <row r="151" spans="4:14" ht="13.5" customHeight="1">
      <c r="D151" s="358"/>
      <c r="E151" s="359"/>
      <c r="K151" s="352"/>
      <c r="L151" s="345"/>
      <c r="M151" s="343"/>
      <c r="N151" s="346"/>
    </row>
    <row r="152" spans="4:14" ht="13.5" customHeight="1">
      <c r="D152" s="358"/>
      <c r="E152" s="359"/>
      <c r="K152" s="352"/>
      <c r="L152" s="345"/>
      <c r="M152" s="343"/>
      <c r="N152" s="346"/>
    </row>
    <row r="153" spans="4:14" ht="13.5" customHeight="1">
      <c r="D153" s="358"/>
      <c r="E153" s="359"/>
      <c r="K153" s="352"/>
      <c r="L153" s="345"/>
      <c r="M153" s="343"/>
      <c r="N153" s="346"/>
    </row>
    <row r="154" spans="4:14" ht="13.5" customHeight="1">
      <c r="D154" s="358"/>
      <c r="E154" s="359"/>
      <c r="K154" s="352"/>
      <c r="L154" s="345"/>
      <c r="M154" s="343"/>
      <c r="N154" s="346"/>
    </row>
    <row r="155" spans="4:14" ht="13.5" customHeight="1">
      <c r="D155" s="358"/>
      <c r="E155" s="359"/>
      <c r="K155" s="352"/>
      <c r="L155" s="345"/>
      <c r="M155" s="343"/>
      <c r="N155" s="346"/>
    </row>
    <row r="156" spans="4:14" ht="13.5" customHeight="1">
      <c r="D156" s="358"/>
      <c r="E156" s="359"/>
      <c r="K156" s="352"/>
      <c r="L156" s="345"/>
      <c r="M156" s="343"/>
      <c r="N156" s="346"/>
    </row>
    <row r="157" spans="4:14" ht="13.5" customHeight="1">
      <c r="D157" s="358"/>
      <c r="E157" s="359"/>
      <c r="K157" s="352"/>
      <c r="L157" s="345"/>
      <c r="M157" s="343"/>
      <c r="N157" s="346"/>
    </row>
    <row r="158" spans="4:14" ht="13.5" customHeight="1">
      <c r="D158" s="358"/>
      <c r="E158" s="359"/>
      <c r="K158" s="352"/>
      <c r="L158" s="345"/>
      <c r="M158" s="343"/>
      <c r="N158" s="346"/>
    </row>
    <row r="159" spans="4:14" ht="13.5" customHeight="1">
      <c r="D159" s="358"/>
      <c r="E159" s="359"/>
      <c r="K159" s="352"/>
      <c r="L159" s="345"/>
      <c r="M159" s="343"/>
      <c r="N159" s="346"/>
    </row>
    <row r="160" spans="4:14" ht="13.5" customHeight="1">
      <c r="D160" s="358"/>
      <c r="E160" s="359"/>
      <c r="K160" s="352"/>
      <c r="L160" s="345"/>
      <c r="M160" s="343"/>
      <c r="N160" s="346"/>
    </row>
    <row r="161" spans="4:14" ht="13.5" customHeight="1">
      <c r="D161" s="358"/>
      <c r="E161" s="359"/>
      <c r="K161" s="352"/>
      <c r="L161" s="345"/>
      <c r="M161" s="343"/>
      <c r="N161" s="346"/>
    </row>
    <row r="162" spans="4:14" ht="13.5" customHeight="1">
      <c r="D162" s="358"/>
      <c r="E162" s="359"/>
      <c r="K162" s="352"/>
      <c r="L162" s="345"/>
      <c r="M162" s="343"/>
      <c r="N162" s="346"/>
    </row>
    <row r="163" spans="4:14" ht="13.5" customHeight="1">
      <c r="D163" s="358"/>
      <c r="E163" s="359"/>
      <c r="K163" s="352"/>
      <c r="L163" s="345"/>
      <c r="M163" s="343"/>
      <c r="N163" s="346"/>
    </row>
    <row r="164" spans="4:14" ht="13.5" customHeight="1">
      <c r="D164" s="358"/>
      <c r="E164" s="359"/>
      <c r="K164" s="352"/>
      <c r="L164" s="345"/>
      <c r="M164" s="343"/>
      <c r="N164" s="346"/>
    </row>
    <row r="165" spans="4:14" ht="13.5" customHeight="1">
      <c r="D165" s="358"/>
      <c r="E165" s="359"/>
      <c r="K165" s="352"/>
      <c r="L165" s="345"/>
      <c r="M165" s="343"/>
      <c r="N165" s="346"/>
    </row>
    <row r="166" spans="4:14" ht="13.5" customHeight="1">
      <c r="D166" s="358"/>
      <c r="E166" s="359"/>
      <c r="K166" s="352"/>
      <c r="L166" s="345"/>
      <c r="M166" s="343"/>
      <c r="N166" s="346"/>
    </row>
    <row r="167" spans="4:14" ht="13.5" customHeight="1">
      <c r="D167" s="358"/>
      <c r="E167" s="359"/>
      <c r="K167" s="352"/>
      <c r="L167" s="345"/>
      <c r="M167" s="343"/>
      <c r="N167" s="346"/>
    </row>
    <row r="168" spans="4:14" ht="13.5" customHeight="1">
      <c r="D168" s="358"/>
      <c r="E168" s="359"/>
      <c r="K168" s="352"/>
      <c r="L168" s="345"/>
      <c r="M168" s="343"/>
      <c r="N168" s="346"/>
    </row>
    <row r="169" spans="4:14" ht="13.5" customHeight="1">
      <c r="D169" s="358"/>
      <c r="E169" s="359"/>
      <c r="K169" s="352"/>
      <c r="L169" s="345"/>
      <c r="M169" s="343"/>
      <c r="N169" s="346"/>
    </row>
    <row r="170" spans="4:14" ht="13.5" customHeight="1">
      <c r="D170" s="358"/>
      <c r="E170" s="359"/>
      <c r="K170" s="352"/>
      <c r="L170" s="345"/>
      <c r="M170" s="343"/>
      <c r="N170" s="346"/>
    </row>
    <row r="171" spans="4:14" ht="13.5" customHeight="1">
      <c r="D171" s="358"/>
      <c r="E171" s="359"/>
      <c r="K171" s="352"/>
      <c r="L171" s="345"/>
      <c r="M171" s="343"/>
      <c r="N171" s="346"/>
    </row>
    <row r="172" spans="4:14" ht="13.5" customHeight="1">
      <c r="D172" s="358"/>
      <c r="E172" s="359"/>
      <c r="K172" s="352"/>
      <c r="L172" s="345"/>
      <c r="M172" s="343"/>
      <c r="N172" s="346"/>
    </row>
    <row r="173" spans="4:14" ht="13.5" customHeight="1">
      <c r="D173" s="358"/>
      <c r="E173" s="359"/>
      <c r="K173" s="352"/>
      <c r="L173" s="345"/>
      <c r="M173" s="343"/>
      <c r="N173" s="346"/>
    </row>
    <row r="174" spans="4:14" ht="13.5" customHeight="1">
      <c r="D174" s="358"/>
      <c r="E174" s="359"/>
      <c r="K174" s="352"/>
      <c r="L174" s="345"/>
      <c r="M174" s="343"/>
      <c r="N174" s="346"/>
    </row>
    <row r="175" spans="4:14" ht="13.5" customHeight="1">
      <c r="D175" s="358"/>
      <c r="E175" s="359"/>
      <c r="K175" s="352"/>
      <c r="L175" s="345"/>
      <c r="M175" s="343"/>
      <c r="N175" s="346"/>
    </row>
    <row r="176" spans="4:14" ht="13.5" customHeight="1">
      <c r="D176" s="358"/>
      <c r="E176" s="359"/>
      <c r="K176" s="352"/>
      <c r="L176" s="345"/>
      <c r="M176" s="343"/>
      <c r="N176" s="346"/>
    </row>
    <row r="177" spans="4:14" ht="13.5" customHeight="1">
      <c r="D177" s="358"/>
      <c r="E177" s="359"/>
      <c r="K177" s="352"/>
      <c r="L177" s="345"/>
      <c r="M177" s="343"/>
      <c r="N177" s="346"/>
    </row>
    <row r="178" spans="4:14" ht="13.5" customHeight="1">
      <c r="D178" s="358"/>
      <c r="E178" s="359"/>
      <c r="K178" s="352"/>
      <c r="L178" s="345"/>
      <c r="M178" s="343"/>
      <c r="N178" s="346"/>
    </row>
    <row r="179" spans="4:14" ht="13.5" customHeight="1">
      <c r="D179" s="358"/>
      <c r="E179" s="359"/>
      <c r="K179" s="352"/>
      <c r="L179" s="345"/>
      <c r="M179" s="343"/>
      <c r="N179" s="346"/>
    </row>
    <row r="180" spans="4:14" ht="13.5" customHeight="1">
      <c r="D180" s="358"/>
      <c r="E180" s="359"/>
      <c r="K180" s="352"/>
      <c r="L180" s="345"/>
      <c r="M180" s="343"/>
      <c r="N180" s="346"/>
    </row>
    <row r="181" spans="4:14" ht="13.5" customHeight="1">
      <c r="D181" s="358"/>
      <c r="E181" s="359"/>
      <c r="K181" s="352"/>
      <c r="L181" s="345"/>
      <c r="M181" s="343"/>
      <c r="N181" s="346"/>
    </row>
    <row r="182" spans="4:14" ht="13.5" customHeight="1">
      <c r="D182" s="358"/>
      <c r="E182" s="359"/>
      <c r="K182" s="352"/>
      <c r="L182" s="345"/>
      <c r="M182" s="343"/>
      <c r="N182" s="346"/>
    </row>
    <row r="183" spans="4:14" ht="13.5" customHeight="1">
      <c r="D183" s="358"/>
      <c r="E183" s="359"/>
      <c r="K183" s="352"/>
      <c r="L183" s="345"/>
      <c r="M183" s="343"/>
      <c r="N183" s="346"/>
    </row>
    <row r="184" spans="4:14" ht="13.5" customHeight="1">
      <c r="D184" s="358"/>
      <c r="E184" s="359"/>
      <c r="K184" s="352"/>
      <c r="L184" s="345"/>
      <c r="M184" s="343"/>
      <c r="N184" s="346"/>
    </row>
    <row r="185" spans="4:14" ht="13.5" customHeight="1">
      <c r="D185" s="358"/>
      <c r="E185" s="359"/>
      <c r="K185" s="352"/>
      <c r="L185" s="345"/>
      <c r="M185" s="343"/>
      <c r="N185" s="346"/>
    </row>
    <row r="186" spans="4:14" ht="13.5" customHeight="1">
      <c r="D186" s="358"/>
      <c r="E186" s="359"/>
      <c r="K186" s="352"/>
      <c r="L186" s="345"/>
      <c r="M186" s="343"/>
      <c r="N186" s="346"/>
    </row>
    <row r="187" spans="4:14" ht="13.5" customHeight="1">
      <c r="D187" s="358"/>
      <c r="E187" s="359"/>
      <c r="K187" s="352"/>
      <c r="L187" s="345"/>
      <c r="M187" s="343"/>
      <c r="N187" s="346"/>
    </row>
    <row r="188" spans="4:14" ht="13.5" customHeight="1">
      <c r="D188" s="358"/>
      <c r="E188" s="359"/>
      <c r="K188" s="352"/>
      <c r="L188" s="345"/>
      <c r="M188" s="343"/>
      <c r="N188" s="346"/>
    </row>
    <row r="189" spans="4:14" ht="13.5" customHeight="1">
      <c r="D189" s="358"/>
      <c r="E189" s="359"/>
      <c r="K189" s="352"/>
      <c r="L189" s="345"/>
      <c r="M189" s="343"/>
      <c r="N189" s="346"/>
    </row>
    <row r="190" spans="4:14" ht="13.5" customHeight="1">
      <c r="D190" s="358"/>
      <c r="E190" s="359"/>
      <c r="K190" s="352"/>
      <c r="L190" s="345"/>
      <c r="M190" s="343"/>
      <c r="N190" s="346"/>
    </row>
    <row r="191" spans="4:14" ht="13.5" customHeight="1">
      <c r="D191" s="358"/>
      <c r="E191" s="359"/>
      <c r="K191" s="352"/>
      <c r="L191" s="345"/>
      <c r="M191" s="343"/>
      <c r="N191" s="346"/>
    </row>
    <row r="192" spans="4:14" ht="10.5" customHeight="1">
      <c r="D192" s="358"/>
      <c r="E192" s="359"/>
      <c r="K192" s="352"/>
      <c r="L192" s="345"/>
      <c r="M192" s="343"/>
      <c r="N192" s="346"/>
    </row>
    <row r="193" spans="4:14" ht="10.5" customHeight="1">
      <c r="D193" s="358"/>
      <c r="E193" s="359"/>
      <c r="K193" s="352"/>
      <c r="L193" s="345"/>
      <c r="M193" s="343"/>
      <c r="N193" s="346"/>
    </row>
    <row r="194" spans="4:14" ht="10.5" customHeight="1">
      <c r="D194" s="358"/>
      <c r="E194" s="359"/>
      <c r="K194" s="352"/>
      <c r="L194" s="345"/>
      <c r="M194" s="343"/>
      <c r="N194" s="346"/>
    </row>
    <row r="195" spans="4:14" ht="10.5" customHeight="1">
      <c r="D195" s="358"/>
      <c r="E195" s="359"/>
      <c r="K195" s="352"/>
      <c r="L195" s="345"/>
      <c r="M195" s="343"/>
      <c r="N195" s="346"/>
    </row>
    <row r="196" spans="4:14" ht="10.5" customHeight="1">
      <c r="D196" s="358"/>
      <c r="E196" s="359"/>
      <c r="K196" s="352"/>
      <c r="L196" s="345"/>
      <c r="M196" s="343"/>
      <c r="N196" s="346"/>
    </row>
    <row r="197" spans="4:14" ht="10.5" customHeight="1">
      <c r="D197" s="358"/>
      <c r="E197" s="359"/>
      <c r="K197" s="352"/>
      <c r="L197" s="345"/>
      <c r="M197" s="343"/>
      <c r="N197" s="346"/>
    </row>
    <row r="198" spans="4:14" ht="10.5" customHeight="1">
      <c r="D198" s="358"/>
      <c r="E198" s="359"/>
      <c r="K198" s="352"/>
      <c r="L198" s="345"/>
      <c r="M198" s="343"/>
      <c r="N198" s="346"/>
    </row>
    <row r="199" spans="4:14" ht="10.5" customHeight="1">
      <c r="D199" s="358"/>
      <c r="E199" s="359"/>
      <c r="K199" s="352"/>
      <c r="L199" s="345"/>
      <c r="M199" s="343"/>
      <c r="N199" s="346"/>
    </row>
    <row r="200" spans="4:14" ht="10.5" customHeight="1">
      <c r="D200" s="358"/>
      <c r="E200" s="359"/>
      <c r="K200" s="352"/>
      <c r="L200" s="345"/>
      <c r="M200" s="343"/>
      <c r="N200" s="346"/>
    </row>
    <row r="201" spans="4:14" ht="10.5" customHeight="1">
      <c r="D201" s="358"/>
      <c r="E201" s="359"/>
      <c r="K201" s="352"/>
      <c r="L201" s="345"/>
      <c r="M201" s="343"/>
      <c r="N201" s="346"/>
    </row>
    <row r="202" spans="4:14" ht="10.5" customHeight="1">
      <c r="D202" s="358"/>
      <c r="E202" s="359"/>
      <c r="K202" s="352"/>
      <c r="L202" s="345"/>
      <c r="M202" s="343"/>
      <c r="N202" s="346"/>
    </row>
    <row r="203" spans="4:14" ht="10.5" customHeight="1">
      <c r="D203" s="358"/>
      <c r="E203" s="359"/>
      <c r="K203" s="352"/>
      <c r="L203" s="345"/>
      <c r="M203" s="343"/>
      <c r="N203" s="346"/>
    </row>
    <row r="204" spans="4:14" ht="10.5" customHeight="1">
      <c r="D204" s="358"/>
      <c r="E204" s="359"/>
      <c r="K204" s="352"/>
      <c r="L204" s="345"/>
      <c r="M204" s="343"/>
      <c r="N204" s="346"/>
    </row>
    <row r="205" spans="4:14" ht="10.5" customHeight="1">
      <c r="D205" s="358"/>
      <c r="E205" s="359"/>
      <c r="K205" s="352"/>
      <c r="L205" s="345"/>
      <c r="M205" s="343"/>
      <c r="N205" s="346"/>
    </row>
    <row r="206" spans="4:14" ht="10.5" customHeight="1">
      <c r="D206" s="358"/>
      <c r="E206" s="359"/>
      <c r="K206" s="352"/>
      <c r="L206" s="345"/>
      <c r="M206" s="343"/>
      <c r="N206" s="346"/>
    </row>
    <row r="207" spans="4:14" ht="10.5" customHeight="1">
      <c r="D207" s="358"/>
      <c r="E207" s="359"/>
      <c r="K207" s="352"/>
      <c r="L207" s="345"/>
      <c r="M207" s="343"/>
      <c r="N207" s="346"/>
    </row>
    <row r="208" spans="4:14" ht="10.5" customHeight="1">
      <c r="D208" s="358"/>
      <c r="E208" s="359"/>
      <c r="K208" s="352"/>
      <c r="L208" s="345"/>
      <c r="M208" s="343"/>
      <c r="N208" s="346"/>
    </row>
    <row r="209" spans="4:14" ht="10.5" customHeight="1">
      <c r="D209" s="358"/>
      <c r="E209" s="359"/>
      <c r="K209" s="352"/>
      <c r="L209" s="345"/>
      <c r="M209" s="343"/>
      <c r="N209" s="346"/>
    </row>
    <row r="210" spans="4:14" ht="10.5" customHeight="1">
      <c r="D210" s="358"/>
      <c r="E210" s="359"/>
      <c r="K210" s="352"/>
      <c r="L210" s="345"/>
      <c r="M210" s="343"/>
      <c r="N210" s="346"/>
    </row>
    <row r="211" spans="4:14" ht="10.5" customHeight="1">
      <c r="D211" s="358"/>
      <c r="E211" s="359"/>
      <c r="K211" s="352"/>
      <c r="L211" s="345"/>
      <c r="M211" s="343"/>
      <c r="N211" s="346"/>
    </row>
    <row r="212" spans="4:14" ht="10.5" customHeight="1">
      <c r="D212" s="358"/>
      <c r="E212" s="359"/>
      <c r="K212" s="352"/>
      <c r="L212" s="345"/>
      <c r="M212" s="343"/>
      <c r="N212" s="346"/>
    </row>
    <row r="213" spans="4:14" ht="10.5" customHeight="1">
      <c r="D213" s="358"/>
      <c r="E213" s="359"/>
      <c r="K213" s="352"/>
      <c r="L213" s="345"/>
      <c r="M213" s="343"/>
      <c r="N213" s="346"/>
    </row>
    <row r="214" spans="4:14" ht="10.5" customHeight="1">
      <c r="D214" s="358"/>
      <c r="E214" s="359"/>
      <c r="K214" s="352"/>
      <c r="L214" s="345"/>
      <c r="M214" s="343"/>
      <c r="N214" s="346"/>
    </row>
    <row r="215" spans="4:14" ht="10.5" customHeight="1">
      <c r="D215" s="358"/>
      <c r="E215" s="359"/>
      <c r="K215" s="352"/>
      <c r="L215" s="345"/>
      <c r="M215" s="343"/>
      <c r="N215" s="346"/>
    </row>
    <row r="216" spans="4:14" ht="10.5" customHeight="1">
      <c r="D216" s="358"/>
      <c r="E216" s="359"/>
      <c r="K216" s="352"/>
      <c r="L216" s="345"/>
      <c r="M216" s="343"/>
      <c r="N216" s="346"/>
    </row>
    <row r="217" spans="4:14" ht="10.5" customHeight="1">
      <c r="D217" s="358"/>
      <c r="E217" s="359"/>
      <c r="K217" s="352"/>
      <c r="L217" s="345"/>
      <c r="M217" s="343"/>
      <c r="N217" s="346"/>
    </row>
    <row r="218" spans="4:14" ht="10.5" customHeight="1">
      <c r="D218" s="358"/>
      <c r="E218" s="359"/>
      <c r="K218" s="352"/>
      <c r="L218" s="345"/>
      <c r="M218" s="343"/>
      <c r="N218" s="346"/>
    </row>
    <row r="219" spans="4:14" ht="10.5" customHeight="1">
      <c r="D219" s="358"/>
      <c r="E219" s="359"/>
      <c r="K219" s="352"/>
      <c r="L219" s="345"/>
      <c r="M219" s="343"/>
      <c r="N219" s="346"/>
    </row>
    <row r="220" spans="4:14" ht="10.5" customHeight="1">
      <c r="D220" s="358"/>
      <c r="E220" s="359"/>
      <c r="K220" s="352"/>
      <c r="L220" s="345"/>
      <c r="M220" s="343"/>
      <c r="N220" s="346"/>
    </row>
    <row r="221" spans="4:14" ht="10.5" customHeight="1">
      <c r="D221" s="358"/>
      <c r="E221" s="359"/>
      <c r="K221" s="352"/>
      <c r="L221" s="345"/>
      <c r="M221" s="343"/>
      <c r="N221" s="346"/>
    </row>
    <row r="222" spans="4:14" ht="10.5" customHeight="1">
      <c r="D222" s="358"/>
      <c r="E222" s="359"/>
      <c r="K222" s="352"/>
      <c r="L222" s="345"/>
      <c r="M222" s="343"/>
      <c r="N222" s="346"/>
    </row>
    <row r="223" spans="4:14" ht="10.5" customHeight="1">
      <c r="D223" s="358"/>
      <c r="E223" s="359"/>
      <c r="K223" s="352"/>
      <c r="L223" s="345"/>
      <c r="M223" s="343"/>
      <c r="N223" s="346"/>
    </row>
    <row r="224" spans="4:14" ht="10.5" customHeight="1">
      <c r="D224" s="358"/>
      <c r="E224" s="359"/>
      <c r="K224" s="352"/>
      <c r="L224" s="345"/>
      <c r="M224" s="343"/>
      <c r="N224" s="346"/>
    </row>
    <row r="225" spans="4:14" ht="10.5" customHeight="1">
      <c r="D225" s="358"/>
      <c r="E225" s="359"/>
      <c r="K225" s="352"/>
      <c r="L225" s="345"/>
      <c r="M225" s="343"/>
      <c r="N225" s="346"/>
    </row>
    <row r="226" spans="4:14" ht="10.5" customHeight="1">
      <c r="D226" s="358"/>
      <c r="E226" s="359"/>
      <c r="K226" s="352"/>
      <c r="L226" s="345"/>
      <c r="M226" s="343"/>
      <c r="N226" s="346"/>
    </row>
    <row r="227" spans="4:14" ht="10.5" customHeight="1">
      <c r="D227" s="358"/>
      <c r="E227" s="359"/>
      <c r="K227" s="352"/>
      <c r="L227" s="345"/>
      <c r="M227" s="343"/>
      <c r="N227" s="346"/>
    </row>
    <row r="228" spans="4:14" ht="10.5" customHeight="1">
      <c r="D228" s="358"/>
      <c r="E228" s="359"/>
      <c r="K228" s="352"/>
      <c r="L228" s="345"/>
      <c r="M228" s="343"/>
      <c r="N228" s="346"/>
    </row>
    <row r="229" spans="4:14" ht="10.5" customHeight="1">
      <c r="D229" s="358"/>
      <c r="E229" s="359"/>
      <c r="K229" s="352"/>
      <c r="L229" s="345"/>
      <c r="M229" s="343"/>
      <c r="N229" s="346"/>
    </row>
    <row r="230" spans="4:14" ht="10.5" customHeight="1">
      <c r="D230" s="358"/>
      <c r="E230" s="359"/>
      <c r="K230" s="352"/>
      <c r="L230" s="345"/>
      <c r="M230" s="343"/>
      <c r="N230" s="346"/>
    </row>
    <row r="231" spans="4:14" ht="10.5" customHeight="1">
      <c r="D231" s="358"/>
      <c r="E231" s="359"/>
      <c r="K231" s="352"/>
      <c r="L231" s="345"/>
      <c r="M231" s="343"/>
      <c r="N231" s="346"/>
    </row>
    <row r="232" spans="4:14" ht="10.5" customHeight="1">
      <c r="D232" s="358"/>
      <c r="E232" s="359"/>
      <c r="K232" s="352"/>
      <c r="L232" s="345"/>
      <c r="M232" s="343"/>
      <c r="N232" s="346"/>
    </row>
    <row r="233" spans="4:14" ht="10.5" customHeight="1">
      <c r="D233" s="358"/>
      <c r="E233" s="359"/>
      <c r="K233" s="352"/>
      <c r="L233" s="345"/>
      <c r="M233" s="343"/>
      <c r="N233" s="346"/>
    </row>
    <row r="234" spans="4:14" ht="10.5" customHeight="1">
      <c r="D234" s="358"/>
      <c r="E234" s="359"/>
      <c r="K234" s="352"/>
      <c r="L234" s="345"/>
      <c r="M234" s="343"/>
      <c r="N234" s="346"/>
    </row>
    <row r="235" spans="4:14" ht="10.5" customHeight="1">
      <c r="D235" s="358"/>
      <c r="E235" s="359"/>
      <c r="K235" s="352"/>
      <c r="L235" s="345"/>
      <c r="M235" s="343"/>
      <c r="N235" s="346"/>
    </row>
    <row r="236" spans="4:14" ht="10.5" customHeight="1">
      <c r="D236" s="358"/>
      <c r="E236" s="359"/>
      <c r="K236" s="352"/>
      <c r="L236" s="345"/>
      <c r="M236" s="343"/>
      <c r="N236" s="346"/>
    </row>
    <row r="237" spans="4:14" ht="10.5" customHeight="1">
      <c r="D237" s="358"/>
      <c r="E237" s="359"/>
      <c r="K237" s="352"/>
      <c r="L237" s="345"/>
      <c r="M237" s="343"/>
      <c r="N237" s="346"/>
    </row>
    <row r="238" spans="4:14" ht="10.5" customHeight="1">
      <c r="D238" s="358"/>
      <c r="E238" s="359"/>
      <c r="K238" s="352"/>
      <c r="L238" s="345"/>
      <c r="M238" s="343"/>
      <c r="N238" s="346"/>
    </row>
    <row r="239" spans="4:14" ht="10.5" customHeight="1">
      <c r="D239" s="358"/>
      <c r="E239" s="359"/>
      <c r="K239" s="352"/>
      <c r="L239" s="345"/>
      <c r="M239" s="343"/>
      <c r="N239" s="346"/>
    </row>
    <row r="240" spans="4:14" ht="10.5" customHeight="1">
      <c r="D240" s="358"/>
      <c r="E240" s="359"/>
      <c r="K240" s="352"/>
      <c r="L240" s="345"/>
      <c r="M240" s="343"/>
      <c r="N240" s="346"/>
    </row>
    <row r="241" spans="4:14" ht="10.5" customHeight="1">
      <c r="D241" s="358"/>
      <c r="E241" s="359"/>
      <c r="K241" s="352"/>
      <c r="L241" s="345"/>
      <c r="M241" s="343"/>
      <c r="N241" s="346"/>
    </row>
    <row r="242" spans="4:14" ht="10.5" customHeight="1">
      <c r="D242" s="358"/>
      <c r="E242" s="359"/>
      <c r="K242" s="352"/>
      <c r="L242" s="345"/>
      <c r="M242" s="343"/>
      <c r="N242" s="346"/>
    </row>
    <row r="243" spans="4:14" ht="10.5" customHeight="1">
      <c r="D243" s="358"/>
      <c r="E243" s="359"/>
      <c r="K243" s="352"/>
      <c r="L243" s="345"/>
      <c r="M243" s="343"/>
      <c r="N243" s="346"/>
    </row>
    <row r="244" spans="4:14" ht="10.5" customHeight="1">
      <c r="D244" s="358"/>
      <c r="E244" s="359"/>
      <c r="K244" s="352"/>
      <c r="L244" s="345"/>
      <c r="M244" s="343"/>
      <c r="N244" s="346"/>
    </row>
    <row r="245" spans="4:14" ht="10.5" customHeight="1">
      <c r="D245" s="358"/>
      <c r="E245" s="359"/>
      <c r="K245" s="352"/>
      <c r="L245" s="345"/>
      <c r="M245" s="343"/>
      <c r="N245" s="346"/>
    </row>
    <row r="246" spans="4:14" ht="10.5" customHeight="1">
      <c r="D246" s="358"/>
      <c r="E246" s="359"/>
      <c r="K246" s="352"/>
      <c r="L246" s="345"/>
      <c r="M246" s="343"/>
      <c r="N246" s="346"/>
    </row>
    <row r="247" spans="4:14" ht="10.5" customHeight="1">
      <c r="D247" s="358"/>
      <c r="E247" s="359"/>
      <c r="K247" s="352"/>
      <c r="L247" s="345"/>
      <c r="M247" s="343"/>
      <c r="N247" s="346"/>
    </row>
    <row r="248" spans="4:14" ht="10.5" customHeight="1">
      <c r="D248" s="358"/>
      <c r="E248" s="359"/>
      <c r="K248" s="352"/>
      <c r="L248" s="345"/>
      <c r="M248" s="343"/>
      <c r="N248" s="346"/>
    </row>
    <row r="249" spans="4:14" ht="10.5" customHeight="1">
      <c r="D249" s="358"/>
      <c r="E249" s="359"/>
      <c r="K249" s="352"/>
      <c r="L249" s="345"/>
      <c r="M249" s="343"/>
      <c r="N249" s="346"/>
    </row>
    <row r="250" spans="4:14" ht="10.5" customHeight="1">
      <c r="D250" s="358"/>
      <c r="E250" s="359"/>
      <c r="K250" s="352"/>
      <c r="L250" s="345"/>
      <c r="M250" s="343"/>
      <c r="N250" s="346"/>
    </row>
    <row r="251" spans="4:14" ht="10.5" customHeight="1">
      <c r="D251" s="358"/>
      <c r="E251" s="359"/>
      <c r="K251" s="352"/>
      <c r="L251" s="345"/>
      <c r="M251" s="343"/>
      <c r="N251" s="346"/>
    </row>
    <row r="252" spans="4:14" ht="10.5" customHeight="1">
      <c r="D252" s="358"/>
      <c r="E252" s="359"/>
      <c r="K252" s="352"/>
      <c r="L252" s="345"/>
      <c r="M252" s="343"/>
      <c r="N252" s="346"/>
    </row>
    <row r="253" spans="4:14" ht="10.5" customHeight="1">
      <c r="D253" s="358"/>
      <c r="E253" s="359"/>
      <c r="K253" s="352"/>
      <c r="L253" s="345"/>
      <c r="M253" s="343"/>
      <c r="N253" s="346"/>
    </row>
    <row r="254" spans="4:14" ht="10.5" customHeight="1">
      <c r="D254" s="358"/>
      <c r="E254" s="359"/>
      <c r="K254" s="352"/>
      <c r="L254" s="345"/>
      <c r="M254" s="343"/>
      <c r="N254" s="346"/>
    </row>
    <row r="255" spans="4:14" ht="10.5" customHeight="1">
      <c r="D255" s="358"/>
      <c r="E255" s="359"/>
      <c r="K255" s="352"/>
      <c r="L255" s="345"/>
      <c r="M255" s="343"/>
      <c r="N255" s="346"/>
    </row>
    <row r="256" spans="4:14" ht="10.5" customHeight="1">
      <c r="D256" s="358"/>
      <c r="E256" s="359"/>
      <c r="K256" s="352"/>
      <c r="L256" s="345"/>
      <c r="M256" s="343"/>
      <c r="N256" s="346"/>
    </row>
    <row r="257" spans="4:14" ht="10.5" customHeight="1">
      <c r="D257" s="358"/>
      <c r="E257" s="359"/>
      <c r="K257" s="352"/>
      <c r="L257" s="345"/>
      <c r="M257" s="343"/>
      <c r="N257" s="346"/>
    </row>
    <row r="258" spans="4:14" ht="10.5" customHeight="1">
      <c r="D258" s="358"/>
      <c r="E258" s="359"/>
      <c r="K258" s="352"/>
      <c r="L258" s="345"/>
      <c r="M258" s="343"/>
      <c r="N258" s="346"/>
    </row>
    <row r="259" spans="4:14" ht="10.5" customHeight="1">
      <c r="D259" s="358"/>
      <c r="E259" s="359"/>
      <c r="K259" s="352"/>
      <c r="L259" s="345"/>
      <c r="M259" s="343"/>
      <c r="N259" s="346"/>
    </row>
    <row r="260" spans="4:14" ht="10.5" customHeight="1">
      <c r="D260" s="358"/>
      <c r="E260" s="359"/>
      <c r="K260" s="352"/>
      <c r="L260" s="345"/>
      <c r="M260" s="343"/>
      <c r="N260" s="346"/>
    </row>
    <row r="261" spans="4:14" ht="10.5" customHeight="1">
      <c r="D261" s="358"/>
      <c r="E261" s="359"/>
      <c r="K261" s="352"/>
      <c r="L261" s="345"/>
      <c r="M261" s="343"/>
      <c r="N261" s="346"/>
    </row>
    <row r="262" spans="4:14" ht="10.5" customHeight="1">
      <c r="D262" s="358"/>
      <c r="E262" s="359"/>
      <c r="K262" s="352"/>
      <c r="L262" s="345"/>
      <c r="M262" s="343"/>
      <c r="N262" s="346"/>
    </row>
    <row r="263" spans="4:14" ht="10.5" customHeight="1">
      <c r="D263" s="358"/>
      <c r="E263" s="359"/>
      <c r="K263" s="352"/>
      <c r="L263" s="345"/>
      <c r="M263" s="343"/>
      <c r="N263" s="346"/>
    </row>
    <row r="264" spans="4:14" ht="10.5" customHeight="1">
      <c r="D264" s="358"/>
      <c r="E264" s="359"/>
      <c r="K264" s="352"/>
      <c r="L264" s="345"/>
      <c r="M264" s="343"/>
      <c r="N264" s="346"/>
    </row>
    <row r="265" spans="4:14" ht="10.5" customHeight="1">
      <c r="D265" s="358"/>
      <c r="E265" s="359"/>
      <c r="K265" s="352"/>
      <c r="L265" s="345"/>
      <c r="M265" s="343"/>
      <c r="N265" s="346"/>
    </row>
    <row r="266" spans="4:14" ht="10.5" customHeight="1">
      <c r="D266" s="358"/>
      <c r="E266" s="359"/>
      <c r="K266" s="352"/>
      <c r="L266" s="345"/>
      <c r="M266" s="343"/>
      <c r="N266" s="346"/>
    </row>
    <row r="267" spans="4:14" ht="10.5" customHeight="1">
      <c r="D267" s="358"/>
      <c r="E267" s="359"/>
      <c r="K267" s="352"/>
      <c r="L267" s="345"/>
      <c r="M267" s="343"/>
      <c r="N267" s="346"/>
    </row>
    <row r="268" spans="4:14" ht="10.5" customHeight="1">
      <c r="D268" s="358"/>
      <c r="E268" s="359"/>
      <c r="K268" s="352"/>
      <c r="L268" s="345"/>
      <c r="M268" s="343"/>
      <c r="N268" s="346"/>
    </row>
    <row r="269" spans="4:14" ht="10.5" customHeight="1">
      <c r="D269" s="358"/>
      <c r="E269" s="359"/>
      <c r="K269" s="352"/>
      <c r="L269" s="345"/>
      <c r="M269" s="343"/>
      <c r="N269" s="346"/>
    </row>
    <row r="270" spans="4:14" ht="10.5" customHeight="1">
      <c r="D270" s="358"/>
      <c r="E270" s="359"/>
      <c r="K270" s="352"/>
      <c r="L270" s="345"/>
      <c r="M270" s="343"/>
      <c r="N270" s="346"/>
    </row>
    <row r="271" spans="4:14" ht="10.5" customHeight="1">
      <c r="D271" s="358"/>
      <c r="E271" s="359"/>
      <c r="K271" s="352"/>
      <c r="L271" s="345"/>
      <c r="M271" s="343"/>
      <c r="N271" s="346"/>
    </row>
    <row r="272" spans="4:14" ht="10.5" customHeight="1">
      <c r="D272" s="358"/>
      <c r="E272" s="359"/>
      <c r="K272" s="352"/>
      <c r="L272" s="345"/>
      <c r="M272" s="343"/>
      <c r="N272" s="346"/>
    </row>
    <row r="273" spans="4:14" ht="10.5" customHeight="1">
      <c r="D273" s="358"/>
      <c r="E273" s="359"/>
      <c r="K273" s="352"/>
      <c r="L273" s="345"/>
      <c r="M273" s="343"/>
      <c r="N273" s="346"/>
    </row>
    <row r="274" spans="4:14" ht="10.5" customHeight="1">
      <c r="D274" s="358"/>
      <c r="E274" s="359"/>
      <c r="K274" s="352"/>
      <c r="L274" s="345"/>
      <c r="M274" s="343"/>
      <c r="N274" s="346"/>
    </row>
    <row r="275" spans="4:14" ht="10.5" customHeight="1">
      <c r="D275" s="358"/>
      <c r="E275" s="359"/>
      <c r="K275" s="352"/>
      <c r="L275" s="345"/>
      <c r="M275" s="343"/>
      <c r="N275" s="346"/>
    </row>
    <row r="276" spans="4:14" ht="10.5" customHeight="1">
      <c r="D276" s="358"/>
      <c r="E276" s="359"/>
      <c r="K276" s="352"/>
      <c r="L276" s="345"/>
      <c r="M276" s="343"/>
      <c r="N276" s="346"/>
    </row>
    <row r="277" spans="4:14" ht="10.5" customHeight="1">
      <c r="D277" s="358"/>
      <c r="E277" s="359"/>
      <c r="K277" s="352"/>
      <c r="L277" s="345"/>
      <c r="M277" s="343"/>
      <c r="N277" s="346"/>
    </row>
    <row r="278" spans="4:14" ht="10.5" customHeight="1">
      <c r="D278" s="358"/>
      <c r="E278" s="359"/>
      <c r="K278" s="352"/>
      <c r="L278" s="345"/>
      <c r="M278" s="343"/>
      <c r="N278" s="346"/>
    </row>
    <row r="279" spans="4:14" ht="10.5" customHeight="1">
      <c r="D279" s="358"/>
      <c r="E279" s="359"/>
      <c r="K279" s="352"/>
      <c r="L279" s="345"/>
      <c r="M279" s="343"/>
      <c r="N279" s="346"/>
    </row>
    <row r="280" spans="4:14" ht="10.5" customHeight="1">
      <c r="D280" s="358"/>
      <c r="E280" s="359"/>
      <c r="K280" s="352"/>
      <c r="L280" s="345"/>
      <c r="M280" s="343"/>
      <c r="N280" s="346"/>
    </row>
    <row r="281" spans="4:14" ht="10.5" customHeight="1">
      <c r="D281" s="358"/>
      <c r="E281" s="359"/>
      <c r="K281" s="352"/>
      <c r="L281" s="345"/>
      <c r="M281" s="343"/>
      <c r="N281" s="346"/>
    </row>
    <row r="282" spans="4:14" ht="10.5" customHeight="1">
      <c r="D282" s="358"/>
      <c r="E282" s="359"/>
      <c r="K282" s="352"/>
      <c r="L282" s="345"/>
      <c r="M282" s="343"/>
      <c r="N282" s="346"/>
    </row>
    <row r="283" spans="4:14" ht="10.5" customHeight="1">
      <c r="D283" s="358"/>
      <c r="E283" s="359"/>
      <c r="K283" s="352"/>
      <c r="L283" s="345"/>
      <c r="M283" s="343"/>
      <c r="N283" s="346"/>
    </row>
    <row r="284" spans="4:14" ht="10.5" customHeight="1">
      <c r="D284" s="358"/>
      <c r="E284" s="359"/>
      <c r="K284" s="352"/>
      <c r="L284" s="345"/>
      <c r="M284" s="343"/>
      <c r="N284" s="346"/>
    </row>
    <row r="285" spans="4:14" ht="10.5" customHeight="1">
      <c r="D285" s="358"/>
      <c r="E285" s="359"/>
      <c r="K285" s="352"/>
      <c r="L285" s="345"/>
      <c r="M285" s="343"/>
      <c r="N285" s="346"/>
    </row>
    <row r="286" spans="4:14" ht="10.5" customHeight="1">
      <c r="D286" s="358"/>
      <c r="E286" s="359"/>
      <c r="K286" s="352"/>
      <c r="L286" s="345"/>
      <c r="M286" s="343"/>
      <c r="N286" s="346"/>
    </row>
    <row r="287" spans="4:14" ht="10.5" customHeight="1">
      <c r="D287" s="358"/>
      <c r="E287" s="359"/>
      <c r="K287" s="352"/>
      <c r="L287" s="345"/>
      <c r="M287" s="343"/>
      <c r="N287" s="346"/>
    </row>
    <row r="288" spans="4:14" ht="10.5" customHeight="1">
      <c r="D288" s="358"/>
      <c r="E288" s="359"/>
      <c r="K288" s="352"/>
      <c r="L288" s="345"/>
      <c r="M288" s="343"/>
      <c r="N288" s="346"/>
    </row>
    <row r="289" spans="4:14" ht="10.5" customHeight="1">
      <c r="D289" s="358"/>
      <c r="E289" s="359"/>
      <c r="K289" s="352"/>
      <c r="L289" s="345"/>
      <c r="M289" s="343"/>
      <c r="N289" s="346"/>
    </row>
    <row r="290" spans="4:14" ht="10.5" customHeight="1">
      <c r="D290" s="358"/>
      <c r="E290" s="359"/>
      <c r="K290" s="352"/>
      <c r="L290" s="345"/>
      <c r="M290" s="343"/>
      <c r="N290" s="346"/>
    </row>
    <row r="291" spans="4:14" ht="10.5" customHeight="1">
      <c r="D291" s="358"/>
      <c r="E291" s="359"/>
      <c r="K291" s="352"/>
      <c r="L291" s="345"/>
      <c r="M291" s="343"/>
      <c r="N291" s="346"/>
    </row>
    <row r="292" spans="4:14" ht="10.5" customHeight="1">
      <c r="D292" s="358"/>
      <c r="E292" s="359"/>
      <c r="K292" s="352"/>
      <c r="L292" s="345"/>
      <c r="M292" s="343"/>
      <c r="N292" s="346"/>
    </row>
    <row r="293" spans="4:14" ht="10.5" customHeight="1">
      <c r="D293" s="358"/>
      <c r="E293" s="359"/>
      <c r="K293" s="352"/>
      <c r="L293" s="345"/>
      <c r="M293" s="343"/>
      <c r="N293" s="346"/>
    </row>
    <row r="294" spans="4:14" ht="10.5" customHeight="1">
      <c r="D294" s="358"/>
      <c r="E294" s="359"/>
      <c r="K294" s="352"/>
      <c r="L294" s="345"/>
      <c r="M294" s="343"/>
      <c r="N294" s="346"/>
    </row>
    <row r="295" spans="4:14" ht="10.5" customHeight="1">
      <c r="D295" s="358"/>
      <c r="E295" s="359"/>
      <c r="K295" s="352"/>
      <c r="L295" s="345"/>
      <c r="M295" s="343"/>
      <c r="N295" s="346"/>
    </row>
    <row r="296" spans="4:14" ht="10.5" customHeight="1">
      <c r="D296" s="358"/>
      <c r="E296" s="359"/>
      <c r="K296" s="352"/>
      <c r="L296" s="345"/>
      <c r="M296" s="343"/>
      <c r="N296" s="346"/>
    </row>
    <row r="297" spans="4:14" ht="10.5" customHeight="1">
      <c r="D297" s="358"/>
      <c r="E297" s="359"/>
      <c r="K297" s="352"/>
      <c r="L297" s="345"/>
      <c r="M297" s="343"/>
      <c r="N297" s="346"/>
    </row>
    <row r="298" spans="4:14" ht="10.5" customHeight="1">
      <c r="D298" s="358"/>
      <c r="E298" s="359"/>
      <c r="K298" s="352"/>
      <c r="L298" s="345"/>
      <c r="M298" s="343"/>
      <c r="N298" s="346"/>
    </row>
    <row r="299" spans="4:14" ht="10.5" customHeight="1">
      <c r="D299" s="358"/>
      <c r="E299" s="359"/>
      <c r="K299" s="352"/>
      <c r="L299" s="345"/>
      <c r="M299" s="343"/>
      <c r="N299" s="346"/>
    </row>
    <row r="300" spans="4:14" ht="10.5" customHeight="1">
      <c r="D300" s="358"/>
      <c r="E300" s="359"/>
      <c r="K300" s="352"/>
      <c r="L300" s="345"/>
      <c r="M300" s="343"/>
      <c r="N300" s="346"/>
    </row>
    <row r="301" spans="4:14" ht="10.5" customHeight="1">
      <c r="D301" s="358"/>
      <c r="E301" s="359"/>
      <c r="K301" s="352"/>
      <c r="L301" s="345"/>
      <c r="M301" s="343"/>
      <c r="N301" s="346"/>
    </row>
    <row r="302" spans="4:14" ht="10.5" customHeight="1">
      <c r="K302" s="352"/>
      <c r="L302" s="345"/>
      <c r="M302" s="343"/>
      <c r="N302" s="346"/>
    </row>
    <row r="303" spans="4:14" ht="10.5" customHeight="1">
      <c r="K303" s="352"/>
      <c r="L303" s="345"/>
      <c r="M303" s="343"/>
      <c r="N303" s="346"/>
    </row>
    <row r="304" spans="4:14" ht="10.5" customHeight="1">
      <c r="K304" s="352"/>
      <c r="L304" s="345"/>
      <c r="M304" s="343"/>
      <c r="N304" s="346"/>
    </row>
    <row r="305" spans="11:14" ht="10.5" customHeight="1">
      <c r="K305" s="352"/>
      <c r="L305" s="345"/>
      <c r="M305" s="343"/>
      <c r="N305" s="346"/>
    </row>
    <row r="306" spans="11:14" ht="10.5" customHeight="1">
      <c r="K306" s="352"/>
      <c r="L306" s="345"/>
      <c r="M306" s="343"/>
      <c r="N306" s="346"/>
    </row>
    <row r="307" spans="11:14" ht="10.5" customHeight="1">
      <c r="K307" s="352"/>
      <c r="L307" s="345"/>
      <c r="M307" s="343"/>
      <c r="N307" s="346"/>
    </row>
    <row r="308" spans="11:14" ht="10.5" customHeight="1">
      <c r="K308" s="352"/>
      <c r="L308" s="345"/>
      <c r="M308" s="343"/>
      <c r="N308" s="346"/>
    </row>
    <row r="309" spans="11:14" ht="10.5" customHeight="1">
      <c r="K309" s="352"/>
      <c r="L309" s="345"/>
      <c r="M309" s="343"/>
      <c r="N309" s="346"/>
    </row>
    <row r="310" spans="11:14" ht="10.5" customHeight="1">
      <c r="K310" s="352"/>
      <c r="L310" s="345"/>
      <c r="M310" s="343"/>
      <c r="N310" s="346"/>
    </row>
    <row r="311" spans="11:14" ht="10.5" customHeight="1">
      <c r="K311" s="352"/>
      <c r="L311" s="345"/>
      <c r="M311" s="343"/>
      <c r="N311" s="346"/>
    </row>
    <row r="312" spans="11:14" ht="10.5" customHeight="1">
      <c r="K312" s="352"/>
      <c r="L312" s="345"/>
      <c r="M312" s="343"/>
      <c r="N312" s="346"/>
    </row>
    <row r="313" spans="11:14" ht="10.5" customHeight="1">
      <c r="K313" s="352"/>
      <c r="L313" s="345"/>
      <c r="M313" s="343"/>
      <c r="N313" s="346"/>
    </row>
    <row r="314" spans="11:14" ht="10.5" customHeight="1">
      <c r="K314" s="352"/>
      <c r="L314" s="345"/>
      <c r="M314" s="343"/>
      <c r="N314" s="346"/>
    </row>
    <row r="315" spans="11:14" ht="10.5" customHeight="1">
      <c r="K315" s="352"/>
      <c r="L315" s="345"/>
      <c r="M315" s="343"/>
      <c r="N315" s="346"/>
    </row>
    <row r="316" spans="11:14" ht="10.5" customHeight="1">
      <c r="K316" s="352"/>
      <c r="L316" s="345"/>
      <c r="M316" s="343"/>
      <c r="N316" s="346"/>
    </row>
    <row r="317" spans="11:14" ht="10.5" customHeight="1">
      <c r="K317" s="352"/>
      <c r="L317" s="345"/>
      <c r="M317" s="343"/>
      <c r="N317" s="346"/>
    </row>
    <row r="318" spans="11:14" ht="10.5" customHeight="1">
      <c r="K318" s="352"/>
      <c r="L318" s="345"/>
      <c r="M318" s="343"/>
      <c r="N318" s="346"/>
    </row>
    <row r="319" spans="11:14" ht="10.5" customHeight="1">
      <c r="K319" s="352"/>
      <c r="L319" s="345"/>
      <c r="M319" s="343"/>
      <c r="N319" s="346"/>
    </row>
    <row r="320" spans="11:14" ht="10.5" customHeight="1">
      <c r="K320" s="352"/>
      <c r="L320" s="345"/>
      <c r="M320" s="343"/>
      <c r="N320" s="346"/>
    </row>
    <row r="321" spans="11:14" ht="10.5" customHeight="1">
      <c r="K321" s="352"/>
      <c r="L321" s="345"/>
      <c r="M321" s="343"/>
      <c r="N321" s="346"/>
    </row>
    <row r="322" spans="11:14" ht="10.5" customHeight="1">
      <c r="K322" s="352"/>
      <c r="L322" s="345"/>
      <c r="M322" s="343"/>
      <c r="N322" s="346"/>
    </row>
    <row r="323" spans="11:14" ht="10.5" customHeight="1">
      <c r="K323" s="352"/>
      <c r="L323" s="345"/>
      <c r="M323" s="343"/>
      <c r="N323" s="346"/>
    </row>
    <row r="324" spans="11:14" ht="10.5" customHeight="1">
      <c r="K324" s="352"/>
      <c r="L324" s="345"/>
      <c r="M324" s="343"/>
      <c r="N324" s="346"/>
    </row>
    <row r="325" spans="11:14" ht="10.5" customHeight="1">
      <c r="K325" s="352"/>
      <c r="L325" s="345"/>
      <c r="M325" s="343"/>
      <c r="N325" s="346"/>
    </row>
    <row r="326" spans="11:14" ht="10.5" customHeight="1">
      <c r="K326" s="352"/>
      <c r="L326" s="345"/>
      <c r="M326" s="343"/>
      <c r="N326" s="346"/>
    </row>
    <row r="327" spans="11:14" ht="10.5" customHeight="1">
      <c r="K327" s="352"/>
      <c r="L327" s="345"/>
      <c r="M327" s="343"/>
      <c r="N327" s="346"/>
    </row>
    <row r="328" spans="11:14" ht="10.5" customHeight="1">
      <c r="K328" s="352"/>
      <c r="L328" s="345"/>
      <c r="M328" s="343"/>
      <c r="N328" s="346"/>
    </row>
    <row r="329" spans="11:14" ht="10.5" customHeight="1">
      <c r="K329" s="352"/>
      <c r="L329" s="345"/>
      <c r="M329" s="343"/>
      <c r="N329" s="346"/>
    </row>
    <row r="330" spans="11:14" ht="10.5" customHeight="1">
      <c r="K330" s="352"/>
      <c r="L330" s="345"/>
      <c r="M330" s="343"/>
      <c r="N330" s="346"/>
    </row>
    <row r="331" spans="11:14" ht="10.5" customHeight="1">
      <c r="K331" s="352"/>
      <c r="L331" s="345"/>
      <c r="M331" s="343"/>
      <c r="N331" s="346"/>
    </row>
    <row r="332" spans="11:14" ht="10.5" customHeight="1">
      <c r="K332" s="352"/>
      <c r="L332" s="345"/>
      <c r="M332" s="343"/>
      <c r="N332" s="346"/>
    </row>
    <row r="333" spans="11:14" ht="10.5" customHeight="1">
      <c r="K333" s="352"/>
      <c r="L333" s="345"/>
      <c r="M333" s="343"/>
      <c r="N333" s="346"/>
    </row>
    <row r="334" spans="11:14" ht="10.5" customHeight="1">
      <c r="K334" s="352"/>
      <c r="L334" s="345"/>
      <c r="M334" s="343"/>
      <c r="N334" s="346"/>
    </row>
    <row r="335" spans="11:14" ht="10.5" customHeight="1">
      <c r="K335" s="352"/>
      <c r="L335" s="345"/>
      <c r="M335" s="343"/>
      <c r="N335" s="346"/>
    </row>
    <row r="336" spans="11:14" ht="10.5" customHeight="1">
      <c r="K336" s="352"/>
      <c r="L336" s="345"/>
      <c r="M336" s="343"/>
      <c r="N336" s="346"/>
    </row>
    <row r="337" spans="11:14" ht="10.5" customHeight="1">
      <c r="K337" s="352"/>
      <c r="L337" s="345"/>
      <c r="M337" s="343"/>
      <c r="N337" s="346"/>
    </row>
    <row r="338" spans="11:14" ht="10.5" customHeight="1">
      <c r="K338" s="352"/>
      <c r="L338" s="345"/>
      <c r="M338" s="343"/>
      <c r="N338" s="346"/>
    </row>
    <row r="339" spans="11:14" ht="10.5" customHeight="1">
      <c r="K339" s="352"/>
      <c r="L339" s="345"/>
      <c r="M339" s="343"/>
      <c r="N339" s="346"/>
    </row>
    <row r="340" spans="11:14" ht="10.5" customHeight="1">
      <c r="K340" s="352"/>
      <c r="L340" s="345"/>
      <c r="M340" s="343"/>
      <c r="N340" s="346"/>
    </row>
    <row r="341" spans="11:14" ht="10.5" customHeight="1">
      <c r="K341" s="352"/>
      <c r="L341" s="345"/>
      <c r="M341" s="343"/>
      <c r="N341" s="346"/>
    </row>
    <row r="342" spans="11:14" ht="10.5" customHeight="1">
      <c r="K342" s="352"/>
      <c r="L342" s="345"/>
      <c r="M342" s="343"/>
      <c r="N342" s="346"/>
    </row>
    <row r="343" spans="11:14" ht="10.5" customHeight="1">
      <c r="K343" s="352"/>
      <c r="L343" s="345"/>
      <c r="M343" s="343"/>
      <c r="N343" s="346"/>
    </row>
    <row r="344" spans="11:14" ht="10.5" customHeight="1">
      <c r="K344" s="352"/>
      <c r="L344" s="345"/>
      <c r="M344" s="343"/>
      <c r="N344" s="346"/>
    </row>
    <row r="345" spans="11:14" ht="10.5" customHeight="1">
      <c r="K345" s="352"/>
      <c r="L345" s="345"/>
      <c r="M345" s="343"/>
      <c r="N345" s="346"/>
    </row>
    <row r="346" spans="11:14" ht="10.5" customHeight="1">
      <c r="K346" s="352"/>
      <c r="L346" s="345"/>
      <c r="M346" s="343"/>
      <c r="N346" s="346"/>
    </row>
    <row r="347" spans="11:14" ht="10.5" customHeight="1">
      <c r="K347" s="352"/>
      <c r="L347" s="345"/>
      <c r="M347" s="343"/>
      <c r="N347" s="346"/>
    </row>
    <row r="348" spans="11:14" ht="10.5" customHeight="1">
      <c r="K348" s="352"/>
      <c r="L348" s="345"/>
      <c r="M348" s="343"/>
      <c r="N348" s="346"/>
    </row>
    <row r="349" spans="11:14" ht="10.5" customHeight="1">
      <c r="K349" s="352"/>
      <c r="L349" s="345"/>
      <c r="M349" s="343"/>
      <c r="N349" s="346"/>
    </row>
    <row r="350" spans="11:14" ht="10.5" customHeight="1">
      <c r="K350" s="352"/>
      <c r="L350" s="345"/>
      <c r="M350" s="343"/>
      <c r="N350" s="346"/>
    </row>
    <row r="351" spans="11:14" ht="10.5" customHeight="1">
      <c r="K351" s="352"/>
      <c r="L351" s="345"/>
      <c r="M351" s="343"/>
      <c r="N351" s="346"/>
    </row>
    <row r="352" spans="11:14" ht="10.5" customHeight="1">
      <c r="K352" s="352"/>
      <c r="L352" s="345"/>
      <c r="M352" s="343"/>
      <c r="N352" s="346"/>
    </row>
    <row r="353" spans="11:14" ht="10.5" customHeight="1">
      <c r="K353" s="352"/>
      <c r="L353" s="345"/>
      <c r="M353" s="343"/>
      <c r="N353" s="346"/>
    </row>
    <row r="354" spans="11:14" ht="10.5" customHeight="1">
      <c r="K354" s="352"/>
      <c r="L354" s="345"/>
      <c r="M354" s="343"/>
      <c r="N354" s="346"/>
    </row>
    <row r="355" spans="11:14" ht="10.5" customHeight="1">
      <c r="K355" s="352"/>
      <c r="L355" s="345"/>
      <c r="M355" s="343"/>
      <c r="N355" s="346"/>
    </row>
    <row r="356" spans="11:14" ht="10.5" customHeight="1">
      <c r="K356" s="352"/>
      <c r="L356" s="345"/>
      <c r="M356" s="343"/>
      <c r="N356" s="346"/>
    </row>
    <row r="357" spans="11:14" ht="10.5" customHeight="1">
      <c r="K357" s="352"/>
      <c r="L357" s="345"/>
      <c r="M357" s="343"/>
      <c r="N357" s="346"/>
    </row>
    <row r="358" spans="11:14" ht="10.5" customHeight="1">
      <c r="K358" s="352"/>
      <c r="L358" s="345"/>
      <c r="M358" s="343"/>
      <c r="N358" s="346"/>
    </row>
  </sheetData>
  <sheetProtection selectLockedCells="1"/>
  <sortState ref="B4:I99">
    <sortCondition descending="1" ref="H4:H99"/>
  </sortState>
  <conditionalFormatting sqref="E4:E7 F1:I4 C76:C1048576 C7:D8 C6 C1:D5 L73:XFD1048576 K1:L3 M35:M37 C71:C74 D71:D1048576 C47:D66 A42:B66 A70:B1048576 N68:XFD72 L68:L72 F68:K1048576 G5:I15 A68:A69 E25:E26 C16:C24 D16:D25 A24:A41 B25:C26 J1:J66 I16:I66 L4:L66 N1:XFD66 G5:H66 A1:B23 F5:F67">
    <cfRule type="containsErrors" dxfId="269" priority="326">
      <formula>ISERROR(A1)</formula>
    </cfRule>
  </conditionalFormatting>
  <conditionalFormatting sqref="C76">
    <cfRule type="duplicateValues" dxfId="268" priority="325"/>
  </conditionalFormatting>
  <conditionalFormatting sqref="C18">
    <cfRule type="duplicateValues" dxfId="267" priority="323"/>
  </conditionalFormatting>
  <conditionalFormatting sqref="D25">
    <cfRule type="duplicateValues" dxfId="266" priority="316"/>
    <cfRule type="duplicateValues" dxfId="265" priority="317"/>
  </conditionalFormatting>
  <conditionalFormatting sqref="C7:D7 D17:D18">
    <cfRule type="duplicateValues" dxfId="264" priority="305"/>
  </conditionalFormatting>
  <conditionalFormatting sqref="C7:D7 D17:D18">
    <cfRule type="duplicateValues" dxfId="263" priority="303"/>
    <cfRule type="duplicateValues" dxfId="262" priority="304"/>
  </conditionalFormatting>
  <conditionalFormatting sqref="D17:D18 D7">
    <cfRule type="duplicateValues" dxfId="261" priority="301"/>
  </conditionalFormatting>
  <conditionalFormatting sqref="D18">
    <cfRule type="duplicateValues" dxfId="260" priority="299"/>
    <cfRule type="duplicateValues" dxfId="259" priority="300"/>
  </conditionalFormatting>
  <conditionalFormatting sqref="D18">
    <cfRule type="duplicateValues" dxfId="258" priority="298"/>
  </conditionalFormatting>
  <conditionalFormatting sqref="D7">
    <cfRule type="duplicateValues" dxfId="257" priority="290"/>
    <cfRule type="duplicateValues" dxfId="256" priority="291"/>
  </conditionalFormatting>
  <conditionalFormatting sqref="D7">
    <cfRule type="duplicateValues" dxfId="255" priority="289"/>
  </conditionalFormatting>
  <conditionalFormatting sqref="C7">
    <cfRule type="duplicateValues" dxfId="254" priority="285"/>
  </conditionalFormatting>
  <conditionalFormatting sqref="D8">
    <cfRule type="duplicateValues" dxfId="253" priority="241"/>
  </conditionalFormatting>
  <conditionalFormatting sqref="D8">
    <cfRule type="duplicateValues" dxfId="252" priority="239"/>
    <cfRule type="duplicateValues" dxfId="251" priority="240"/>
  </conditionalFormatting>
  <conditionalFormatting sqref="C19">
    <cfRule type="duplicateValues" dxfId="250" priority="233"/>
    <cfRule type="duplicateValues" dxfId="249" priority="234"/>
  </conditionalFormatting>
  <conditionalFormatting sqref="D19">
    <cfRule type="duplicateValues" dxfId="248" priority="229"/>
    <cfRule type="duplicateValues" dxfId="247" priority="230"/>
  </conditionalFormatting>
  <conditionalFormatting sqref="D19">
    <cfRule type="duplicateValues" dxfId="246" priority="226"/>
  </conditionalFormatting>
  <conditionalFormatting sqref="C21:D21">
    <cfRule type="duplicateValues" dxfId="245" priority="224"/>
    <cfRule type="duplicateValues" dxfId="244" priority="225"/>
  </conditionalFormatting>
  <conditionalFormatting sqref="D21">
    <cfRule type="duplicateValues" dxfId="243" priority="222"/>
    <cfRule type="duplicateValues" dxfId="242" priority="223"/>
  </conditionalFormatting>
  <conditionalFormatting sqref="C21">
    <cfRule type="duplicateValues" dxfId="241" priority="221"/>
  </conditionalFormatting>
  <conditionalFormatting sqref="D21">
    <cfRule type="duplicateValues" dxfId="240" priority="220"/>
  </conditionalFormatting>
  <conditionalFormatting sqref="C21">
    <cfRule type="duplicateValues" dxfId="239" priority="216"/>
    <cfRule type="duplicateValues" dxfId="238" priority="217"/>
  </conditionalFormatting>
  <conditionalFormatting sqref="C25">
    <cfRule type="duplicateValues" dxfId="237" priority="365"/>
    <cfRule type="duplicateValues" dxfId="236" priority="366"/>
  </conditionalFormatting>
  <conditionalFormatting sqref="C25">
    <cfRule type="duplicateValues" dxfId="235" priority="388"/>
  </conditionalFormatting>
  <conditionalFormatting sqref="C25:D25 C26">
    <cfRule type="duplicateValues" dxfId="234" priority="192"/>
    <cfRule type="duplicateValues" dxfId="233" priority="193"/>
  </conditionalFormatting>
  <conditionalFormatting sqref="D25">
    <cfRule type="duplicateValues" dxfId="232" priority="190"/>
    <cfRule type="duplicateValues" dxfId="231" priority="191"/>
  </conditionalFormatting>
  <conditionalFormatting sqref="C25:C26">
    <cfRule type="duplicateValues" dxfId="230" priority="189"/>
  </conditionalFormatting>
  <conditionalFormatting sqref="C25:C26">
    <cfRule type="duplicateValues" dxfId="229" priority="187"/>
    <cfRule type="duplicateValues" dxfId="228" priority="188"/>
  </conditionalFormatting>
  <conditionalFormatting sqref="C25:D25">
    <cfRule type="duplicateValues" dxfId="227" priority="185"/>
    <cfRule type="duplicateValues" dxfId="226" priority="186"/>
  </conditionalFormatting>
  <conditionalFormatting sqref="D25">
    <cfRule type="duplicateValues" dxfId="225" priority="183"/>
    <cfRule type="duplicateValues" dxfId="224" priority="184"/>
  </conditionalFormatting>
  <conditionalFormatting sqref="C25:C26">
    <cfRule type="duplicateValues" dxfId="223" priority="182"/>
  </conditionalFormatting>
  <conditionalFormatting sqref="C9:D15">
    <cfRule type="containsErrors" dxfId="222" priority="162">
      <formula>ISERROR(C9)</formula>
    </cfRule>
  </conditionalFormatting>
  <conditionalFormatting sqref="C9:C15">
    <cfRule type="duplicateValues" dxfId="221" priority="160"/>
    <cfRule type="duplicateValues" dxfId="220" priority="161"/>
  </conditionalFormatting>
  <conditionalFormatting sqref="C9:D15">
    <cfRule type="duplicateValues" dxfId="219" priority="158"/>
    <cfRule type="duplicateValues" dxfId="218" priority="159"/>
  </conditionalFormatting>
  <conditionalFormatting sqref="D9:D15">
    <cfRule type="duplicateValues" dxfId="217" priority="156"/>
    <cfRule type="duplicateValues" dxfId="216" priority="157"/>
  </conditionalFormatting>
  <conditionalFormatting sqref="C9:C15">
    <cfRule type="duplicateValues" dxfId="215" priority="155"/>
  </conditionalFormatting>
  <conditionalFormatting sqref="D9:D15">
    <cfRule type="duplicateValues" dxfId="214" priority="154"/>
  </conditionalFormatting>
  <conditionalFormatting sqref="D9:D15">
    <cfRule type="duplicateValues" dxfId="213" priority="152"/>
    <cfRule type="duplicateValues" dxfId="212" priority="153"/>
  </conditionalFormatting>
  <conditionalFormatting sqref="C9:D15">
    <cfRule type="duplicateValues" dxfId="211" priority="163"/>
    <cfRule type="duplicateValues" dxfId="210" priority="164"/>
  </conditionalFormatting>
  <conditionalFormatting sqref="D26">
    <cfRule type="duplicateValues" dxfId="209" priority="151"/>
  </conditionalFormatting>
  <conditionalFormatting sqref="D6">
    <cfRule type="containsErrors" dxfId="208" priority="147">
      <formula>ISERROR(D6)</formula>
    </cfRule>
  </conditionalFormatting>
  <conditionalFormatting sqref="D6">
    <cfRule type="duplicateValues" dxfId="207" priority="145"/>
    <cfRule type="duplicateValues" dxfId="206" priority="146"/>
  </conditionalFormatting>
  <conditionalFormatting sqref="D6">
    <cfRule type="duplicateValues" dxfId="205" priority="143"/>
    <cfRule type="duplicateValues" dxfId="204" priority="144"/>
  </conditionalFormatting>
  <conditionalFormatting sqref="D6">
    <cfRule type="duplicateValues" dxfId="203" priority="142"/>
  </conditionalFormatting>
  <conditionalFormatting sqref="D6">
    <cfRule type="duplicateValues" dxfId="202" priority="140"/>
    <cfRule type="duplicateValues" dxfId="201" priority="141"/>
  </conditionalFormatting>
  <conditionalFormatting sqref="D6">
    <cfRule type="duplicateValues" dxfId="200" priority="148"/>
    <cfRule type="duplicateValues" dxfId="199" priority="149"/>
  </conditionalFormatting>
  <conditionalFormatting sqref="D25">
    <cfRule type="duplicateValues" dxfId="198" priority="420"/>
    <cfRule type="duplicateValues" dxfId="197" priority="421"/>
  </conditionalFormatting>
  <conditionalFormatting sqref="C25:D25">
    <cfRule type="duplicateValues" dxfId="196" priority="428"/>
    <cfRule type="duplicateValues" dxfId="195" priority="429"/>
  </conditionalFormatting>
  <conditionalFormatting sqref="C76:C1048576 C16:C26 C7:D8 C6 D16:D25 C1:D5 C47:D66 C71:C74 D71:D1048576">
    <cfRule type="duplicateValues" dxfId="194" priority="438"/>
    <cfRule type="duplicateValues" dxfId="193" priority="439"/>
  </conditionalFormatting>
  <conditionalFormatting sqref="D16">
    <cfRule type="duplicateValues" dxfId="192" priority="138"/>
  </conditionalFormatting>
  <conditionalFormatting sqref="D16">
    <cfRule type="duplicateValues" dxfId="191" priority="136"/>
    <cfRule type="duplicateValues" dxfId="190" priority="137"/>
  </conditionalFormatting>
  <conditionalFormatting sqref="D16">
    <cfRule type="duplicateValues" dxfId="189" priority="135"/>
  </conditionalFormatting>
  <conditionalFormatting sqref="D16">
    <cfRule type="duplicateValues" dxfId="188" priority="133"/>
    <cfRule type="duplicateValues" dxfId="187" priority="134"/>
  </conditionalFormatting>
  <conditionalFormatting sqref="D16">
    <cfRule type="duplicateValues" dxfId="186" priority="132"/>
  </conditionalFormatting>
  <conditionalFormatting sqref="E28:E41 B37:C41 C36 B28:C35">
    <cfRule type="containsErrors" dxfId="185" priority="129">
      <formula>ISERROR(B28)</formula>
    </cfRule>
  </conditionalFormatting>
  <conditionalFormatting sqref="C28:C41">
    <cfRule type="duplicateValues" dxfId="184" priority="127"/>
    <cfRule type="duplicateValues" dxfId="183" priority="128"/>
  </conditionalFormatting>
  <conditionalFormatting sqref="C28:C41">
    <cfRule type="duplicateValues" dxfId="182" priority="126"/>
  </conditionalFormatting>
  <conditionalFormatting sqref="C28:C41">
    <cfRule type="duplicateValues" dxfId="181" priority="124"/>
    <cfRule type="duplicateValues" dxfId="180" priority="125"/>
  </conditionalFormatting>
  <conditionalFormatting sqref="C28:C41">
    <cfRule type="duplicateValues" dxfId="179" priority="122"/>
    <cfRule type="duplicateValues" dxfId="178" priority="123"/>
  </conditionalFormatting>
  <conditionalFormatting sqref="C28:C41">
    <cfRule type="duplicateValues" dxfId="177" priority="121"/>
  </conditionalFormatting>
  <conditionalFormatting sqref="D28:D41">
    <cfRule type="duplicateValues" dxfId="176" priority="120"/>
  </conditionalFormatting>
  <conditionalFormatting sqref="C28:C41">
    <cfRule type="duplicateValues" dxfId="175" priority="130"/>
    <cfRule type="duplicateValues" dxfId="174" priority="131"/>
  </conditionalFormatting>
  <conditionalFormatting sqref="B36">
    <cfRule type="duplicateValues" dxfId="173" priority="119"/>
  </conditionalFormatting>
  <conditionalFormatting sqref="C71:D1048576 C47:D66 C1:D26 C28:D41">
    <cfRule type="duplicateValues" dxfId="172" priority="117"/>
  </conditionalFormatting>
  <conditionalFormatting sqref="D4">
    <cfRule type="duplicateValues" dxfId="171" priority="116"/>
  </conditionalFormatting>
  <conditionalFormatting sqref="D4">
    <cfRule type="duplicateValues" dxfId="170" priority="114"/>
    <cfRule type="duplicateValues" dxfId="169" priority="115"/>
  </conditionalFormatting>
  <conditionalFormatting sqref="D4">
    <cfRule type="duplicateValues" dxfId="168" priority="113"/>
  </conditionalFormatting>
  <conditionalFormatting sqref="D4">
    <cfRule type="duplicateValues" dxfId="167" priority="111"/>
    <cfRule type="duplicateValues" dxfId="166" priority="112"/>
  </conditionalFormatting>
  <conditionalFormatting sqref="D4">
    <cfRule type="duplicateValues" dxfId="165" priority="110"/>
  </conditionalFormatting>
  <conditionalFormatting sqref="C42:C43">
    <cfRule type="duplicateValues" dxfId="164" priority="109"/>
  </conditionalFormatting>
  <conditionalFormatting sqref="E44:E46 C44:C46">
    <cfRule type="containsErrors" dxfId="163" priority="106">
      <formula>ISERROR(C44)</formula>
    </cfRule>
  </conditionalFormatting>
  <conditionalFormatting sqref="C44:C46">
    <cfRule type="duplicateValues" dxfId="162" priority="104"/>
    <cfRule type="duplicateValues" dxfId="161" priority="105"/>
  </conditionalFormatting>
  <conditionalFormatting sqref="C44:C46">
    <cfRule type="duplicateValues" dxfId="160" priority="103"/>
  </conditionalFormatting>
  <conditionalFormatting sqref="C44:C46">
    <cfRule type="duplicateValues" dxfId="159" priority="101"/>
    <cfRule type="duplicateValues" dxfId="158" priority="102"/>
  </conditionalFormatting>
  <conditionalFormatting sqref="C44:C46">
    <cfRule type="duplicateValues" dxfId="157" priority="99"/>
    <cfRule type="duplicateValues" dxfId="156" priority="100"/>
  </conditionalFormatting>
  <conditionalFormatting sqref="C44:C46">
    <cfRule type="duplicateValues" dxfId="155" priority="98"/>
  </conditionalFormatting>
  <conditionalFormatting sqref="D44:D46">
    <cfRule type="duplicateValues" dxfId="154" priority="97"/>
  </conditionalFormatting>
  <conditionalFormatting sqref="C44:C46">
    <cfRule type="duplicateValues" dxfId="153" priority="107"/>
    <cfRule type="duplicateValues" dxfId="152" priority="108"/>
  </conditionalFormatting>
  <conditionalFormatting sqref="C44:D46">
    <cfRule type="duplicateValues" dxfId="151" priority="96"/>
  </conditionalFormatting>
  <conditionalFormatting sqref="C11">
    <cfRule type="containsErrors" dxfId="150" priority="93">
      <formula>ISERROR(C11)</formula>
    </cfRule>
  </conditionalFormatting>
  <conditionalFormatting sqref="C11">
    <cfRule type="duplicateValues" dxfId="149" priority="91"/>
    <cfRule type="duplicateValues" dxfId="148" priority="92"/>
  </conditionalFormatting>
  <conditionalFormatting sqref="C11">
    <cfRule type="duplicateValues" dxfId="147" priority="89"/>
    <cfRule type="duplicateValues" dxfId="146" priority="90"/>
  </conditionalFormatting>
  <conditionalFormatting sqref="C11">
    <cfRule type="duplicateValues" dxfId="145" priority="88"/>
  </conditionalFormatting>
  <conditionalFormatting sqref="C11">
    <cfRule type="duplicateValues" dxfId="144" priority="94"/>
    <cfRule type="duplicateValues" dxfId="143" priority="95"/>
  </conditionalFormatting>
  <conditionalFormatting sqref="C14">
    <cfRule type="containsErrors" dxfId="142" priority="85">
      <formula>ISERROR(C14)</formula>
    </cfRule>
  </conditionalFormatting>
  <conditionalFormatting sqref="C14">
    <cfRule type="duplicateValues" dxfId="141" priority="83"/>
    <cfRule type="duplicateValues" dxfId="140" priority="84"/>
  </conditionalFormatting>
  <conditionalFormatting sqref="C14">
    <cfRule type="duplicateValues" dxfId="139" priority="81"/>
    <cfRule type="duplicateValues" dxfId="138" priority="82"/>
  </conditionalFormatting>
  <conditionalFormatting sqref="C14">
    <cfRule type="duplicateValues" dxfId="137" priority="80"/>
  </conditionalFormatting>
  <conditionalFormatting sqref="C14">
    <cfRule type="duplicateValues" dxfId="136" priority="86"/>
    <cfRule type="duplicateValues" dxfId="135" priority="87"/>
  </conditionalFormatting>
  <conditionalFormatting sqref="D18">
    <cfRule type="containsErrors" dxfId="134" priority="77">
      <formula>ISERROR(D18)</formula>
    </cfRule>
  </conditionalFormatting>
  <conditionalFormatting sqref="D18">
    <cfRule type="duplicateValues" dxfId="133" priority="75"/>
    <cfRule type="duplicateValues" dxfId="132" priority="76"/>
  </conditionalFormatting>
  <conditionalFormatting sqref="D18">
    <cfRule type="duplicateValues" dxfId="131" priority="73"/>
    <cfRule type="duplicateValues" dxfId="130" priority="74"/>
  </conditionalFormatting>
  <conditionalFormatting sqref="D18">
    <cfRule type="duplicateValues" dxfId="129" priority="72"/>
  </conditionalFormatting>
  <conditionalFormatting sqref="D18">
    <cfRule type="duplicateValues" dxfId="128" priority="70"/>
    <cfRule type="duplicateValues" dxfId="127" priority="71"/>
  </conditionalFormatting>
  <conditionalFormatting sqref="D18">
    <cfRule type="duplicateValues" dxfId="126" priority="78"/>
    <cfRule type="duplicateValues" dxfId="125" priority="79"/>
  </conditionalFormatting>
  <conditionalFormatting sqref="C7">
    <cfRule type="containsErrors" dxfId="124" priority="63">
      <formula>ISERROR(C7)</formula>
    </cfRule>
  </conditionalFormatting>
  <conditionalFormatting sqref="C7">
    <cfRule type="duplicateValues" dxfId="123" priority="61"/>
    <cfRule type="duplicateValues" dxfId="122" priority="62"/>
  </conditionalFormatting>
  <conditionalFormatting sqref="C7">
    <cfRule type="duplicateValues" dxfId="121" priority="59"/>
    <cfRule type="duplicateValues" dxfId="120" priority="60"/>
  </conditionalFormatting>
  <conditionalFormatting sqref="C7">
    <cfRule type="duplicateValues" dxfId="119" priority="58"/>
  </conditionalFormatting>
  <conditionalFormatting sqref="C7">
    <cfRule type="duplicateValues" dxfId="118" priority="64"/>
    <cfRule type="duplicateValues" dxfId="117" priority="65"/>
  </conditionalFormatting>
  <conditionalFormatting sqref="M68:M72 M64:M66 M38:M50 M52:M62">
    <cfRule type="duplicateValues" dxfId="116" priority="57"/>
  </conditionalFormatting>
  <conditionalFormatting sqref="M51">
    <cfRule type="duplicateValues" dxfId="115" priority="56"/>
  </conditionalFormatting>
  <conditionalFormatting sqref="C19">
    <cfRule type="containsErrors" dxfId="114" priority="53">
      <formula>ISERROR(C19)</formula>
    </cfRule>
  </conditionalFormatting>
  <conditionalFormatting sqref="C19">
    <cfRule type="duplicateValues" dxfId="113" priority="51"/>
    <cfRule type="duplicateValues" dxfId="112" priority="52"/>
  </conditionalFormatting>
  <conditionalFormatting sqref="C19">
    <cfRule type="duplicateValues" dxfId="111" priority="49"/>
    <cfRule type="duplicateValues" dxfId="110" priority="50"/>
  </conditionalFormatting>
  <conditionalFormatting sqref="C19">
    <cfRule type="duplicateValues" dxfId="109" priority="48"/>
  </conditionalFormatting>
  <conditionalFormatting sqref="C19">
    <cfRule type="duplicateValues" dxfId="108" priority="54"/>
    <cfRule type="duplicateValues" dxfId="107" priority="55"/>
  </conditionalFormatting>
  <conditionalFormatting sqref="C19">
    <cfRule type="containsErrors" dxfId="106" priority="45">
      <formula>ISERROR(C19)</formula>
    </cfRule>
  </conditionalFormatting>
  <conditionalFormatting sqref="C19">
    <cfRule type="duplicateValues" dxfId="105" priority="43"/>
    <cfRule type="duplicateValues" dxfId="104" priority="44"/>
  </conditionalFormatting>
  <conditionalFormatting sqref="C19">
    <cfRule type="duplicateValues" dxfId="103" priority="41"/>
    <cfRule type="duplicateValues" dxfId="102" priority="42"/>
  </conditionalFormatting>
  <conditionalFormatting sqref="C19">
    <cfRule type="duplicateValues" dxfId="101" priority="40"/>
  </conditionalFormatting>
  <conditionalFormatting sqref="C19">
    <cfRule type="duplicateValues" dxfId="100" priority="46"/>
    <cfRule type="duplicateValues" dxfId="99" priority="47"/>
  </conditionalFormatting>
  <conditionalFormatting sqref="C70">
    <cfRule type="duplicateValues" dxfId="98" priority="39"/>
  </conditionalFormatting>
  <conditionalFormatting sqref="C20">
    <cfRule type="containsErrors" dxfId="97" priority="35">
      <formula>ISERROR(C20)</formula>
    </cfRule>
  </conditionalFormatting>
  <conditionalFormatting sqref="C20">
    <cfRule type="duplicateValues" dxfId="96" priority="33"/>
    <cfRule type="duplicateValues" dxfId="95" priority="34"/>
  </conditionalFormatting>
  <conditionalFormatting sqref="C20">
    <cfRule type="duplicateValues" dxfId="94" priority="31"/>
    <cfRule type="duplicateValues" dxfId="93" priority="32"/>
  </conditionalFormatting>
  <conditionalFormatting sqref="C20">
    <cfRule type="duplicateValues" dxfId="92" priority="30"/>
  </conditionalFormatting>
  <conditionalFormatting sqref="C20">
    <cfRule type="duplicateValues" dxfId="91" priority="36"/>
    <cfRule type="duplicateValues" dxfId="90" priority="37"/>
  </conditionalFormatting>
  <conditionalFormatting sqref="C16">
    <cfRule type="containsErrors" dxfId="89" priority="27">
      <formula>ISERROR(C16)</formula>
    </cfRule>
  </conditionalFormatting>
  <conditionalFormatting sqref="C16">
    <cfRule type="duplicateValues" dxfId="88" priority="25"/>
    <cfRule type="duplicateValues" dxfId="87" priority="26"/>
  </conditionalFormatting>
  <conditionalFormatting sqref="C16">
    <cfRule type="duplicateValues" dxfId="86" priority="23"/>
    <cfRule type="duplicateValues" dxfId="85" priority="24"/>
  </conditionalFormatting>
  <conditionalFormatting sqref="C16">
    <cfRule type="duplicateValues" dxfId="84" priority="22"/>
  </conditionalFormatting>
  <conditionalFormatting sqref="C16">
    <cfRule type="duplicateValues" dxfId="83" priority="28"/>
    <cfRule type="duplicateValues" dxfId="82" priority="29"/>
  </conditionalFormatting>
  <conditionalFormatting sqref="B27:D27">
    <cfRule type="containsErrors" dxfId="81" priority="19">
      <formula>ISERROR(B27)</formula>
    </cfRule>
  </conditionalFormatting>
  <conditionalFormatting sqref="C27:D27">
    <cfRule type="duplicateValues" dxfId="80" priority="20"/>
    <cfRule type="duplicateValues" dxfId="79" priority="21"/>
  </conditionalFormatting>
  <conditionalFormatting sqref="C27:D27">
    <cfRule type="duplicateValues" dxfId="78" priority="18"/>
  </conditionalFormatting>
  <conditionalFormatting sqref="I68:I80 I42:I66">
    <cfRule type="duplicateValues" dxfId="77" priority="458" stopIfTrue="1"/>
  </conditionalFormatting>
  <conditionalFormatting sqref="I68:I203 I3 I21:I66">
    <cfRule type="duplicateValues" dxfId="76" priority="460" stopIfTrue="1"/>
  </conditionalFormatting>
  <conditionalFormatting sqref="I68:I108 I4:I66">
    <cfRule type="duplicateValues" dxfId="75" priority="467" stopIfTrue="1"/>
  </conditionalFormatting>
  <conditionalFormatting sqref="L67 N67:XFD67 G67:J67 A67:D67">
    <cfRule type="containsErrors" dxfId="74" priority="11">
      <formula>ISERROR(A67)</formula>
    </cfRule>
  </conditionalFormatting>
  <conditionalFormatting sqref="C67:D67">
    <cfRule type="duplicateValues" dxfId="73" priority="12"/>
    <cfRule type="duplicateValues" dxfId="72" priority="13"/>
  </conditionalFormatting>
  <conditionalFormatting sqref="C67:D67">
    <cfRule type="duplicateValues" dxfId="71" priority="10"/>
  </conditionalFormatting>
  <conditionalFormatting sqref="M67">
    <cfRule type="duplicateValues" dxfId="70" priority="9"/>
  </conditionalFormatting>
  <conditionalFormatting sqref="I67">
    <cfRule type="duplicateValues" dxfId="69" priority="14" stopIfTrue="1"/>
  </conditionalFormatting>
  <conditionalFormatting sqref="I67">
    <cfRule type="duplicateValues" dxfId="68" priority="15" stopIfTrue="1"/>
  </conditionalFormatting>
  <conditionalFormatting sqref="I67">
    <cfRule type="duplicateValues" dxfId="67" priority="16" stopIfTrue="1"/>
  </conditionalFormatting>
  <conditionalFormatting sqref="I67">
    <cfRule type="duplicateValues" dxfId="66" priority="17" stopIfTrue="1"/>
  </conditionalFormatting>
  <conditionalFormatting sqref="B68:D69">
    <cfRule type="containsErrors" dxfId="65" priority="6">
      <formula>ISERROR(B68)</formula>
    </cfRule>
  </conditionalFormatting>
  <conditionalFormatting sqref="C68:D69">
    <cfRule type="duplicateValues" dxfId="64" priority="7"/>
    <cfRule type="duplicateValues" dxfId="63" priority="8"/>
  </conditionalFormatting>
  <conditionalFormatting sqref="C68:D69">
    <cfRule type="duplicateValues" dxfId="62" priority="5"/>
  </conditionalFormatting>
  <conditionalFormatting sqref="E68:E69">
    <cfRule type="containsErrors" dxfId="61" priority="2">
      <formula>ISERROR(E68)</formula>
    </cfRule>
  </conditionalFormatting>
  <conditionalFormatting sqref="E68:E69">
    <cfRule type="duplicateValues" dxfId="60" priority="3"/>
    <cfRule type="duplicateValues" dxfId="59" priority="4"/>
  </conditionalFormatting>
  <conditionalFormatting sqref="E68:E69">
    <cfRule type="duplicateValues" dxfId="58" priority="1"/>
  </conditionalFormatting>
  <conditionalFormatting sqref="C4:C8 C16:C24">
    <cfRule type="duplicateValues" dxfId="57" priority="516"/>
    <cfRule type="duplicateValues" dxfId="56" priority="517"/>
  </conditionalFormatting>
  <conditionalFormatting sqref="C7:D8 C6 C16:D24 C4:D5">
    <cfRule type="duplicateValues" dxfId="55" priority="520"/>
    <cfRule type="duplicateValues" dxfId="54" priority="521"/>
  </conditionalFormatting>
  <conditionalFormatting sqref="D7:D8 D16:D24 D4:D5">
    <cfRule type="duplicateValues" dxfId="53" priority="528"/>
    <cfRule type="duplicateValues" dxfId="52" priority="529"/>
  </conditionalFormatting>
  <conditionalFormatting sqref="C4:C8 C16:C24">
    <cfRule type="duplicateValues" dxfId="51" priority="534"/>
  </conditionalFormatting>
  <conditionalFormatting sqref="K4:K33">
    <cfRule type="duplicateValues" dxfId="50" priority="560"/>
  </conditionalFormatting>
  <conditionalFormatting sqref="I10:I15 I17:I66 I8">
    <cfRule type="duplicateValues" dxfId="49" priority="575" stopIfTrue="1"/>
  </conditionalFormatting>
  <pageMargins left="0.51181102362204722" right="0.35433070866141736" top="0.27559055118110237" bottom="0.35433070866141736" header="0.19685039370078741" footer="0.31496062992125984"/>
  <pageSetup paperSize="9" scale="91" orientation="portrait" errors="blank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AU132"/>
  <sheetViews>
    <sheetView tabSelected="1" workbookViewId="0">
      <selection activeCell="C56" sqref="C56:F57"/>
    </sheetView>
  </sheetViews>
  <sheetFormatPr defaultRowHeight="16.5"/>
  <cols>
    <col min="1" max="1" width="2.28515625" style="231" customWidth="1"/>
    <col min="2" max="2" width="1.85546875" style="232" customWidth="1"/>
    <col min="3" max="6" width="2.85546875" style="215" customWidth="1"/>
    <col min="7" max="9" width="2.85546875" style="233" customWidth="1"/>
    <col min="10" max="37" width="2.7109375" style="220" customWidth="1"/>
    <col min="38" max="38" width="0.85546875" style="220" customWidth="1"/>
    <col min="39" max="39" width="4" style="229" customWidth="1"/>
    <col min="40" max="47" width="9.140625" style="229"/>
    <col min="48" max="16384" width="9.140625" style="230"/>
  </cols>
  <sheetData>
    <row r="1" spans="1:39" ht="18.75" customHeight="1" thickBot="1">
      <c r="A1" s="219" t="str">
        <f>info!C3</f>
        <v>Pojedinačno prvenstvo RSTSN za kadete I kadetkinje</v>
      </c>
      <c r="B1" s="223"/>
      <c r="C1" s="224"/>
      <c r="D1" s="225"/>
      <c r="E1" s="225"/>
      <c r="F1" s="225"/>
      <c r="G1" s="226"/>
      <c r="H1" s="227"/>
      <c r="I1" s="227"/>
      <c r="J1" s="225"/>
      <c r="K1" s="225"/>
      <c r="L1" s="225"/>
      <c r="M1" s="225"/>
      <c r="N1" s="225"/>
      <c r="O1" s="225"/>
      <c r="P1" s="218"/>
      <c r="Q1" s="218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28"/>
      <c r="AK1" s="219"/>
      <c r="AL1" s="228" t="str">
        <f>info!C4</f>
        <v>kadetkinje parovi</v>
      </c>
    </row>
    <row r="2" spans="1:39" ht="13.5" customHeight="1" thickTop="1">
      <c r="AM2" s="234"/>
    </row>
    <row r="3" spans="1:39" ht="16.5" customHeight="1">
      <c r="A3" s="235">
        <v>1</v>
      </c>
      <c r="B3" s="235">
        <v>1</v>
      </c>
      <c r="C3" s="447" t="str">
        <f>IF(ISNA(MATCH(A3,spisak!$I$4:$I$372,0)),"bye",INDEX(spisak!$B$4:$B$372,MATCH(A3,spisak!$I$4:$I$372,0)))</f>
        <v>Krstić Aleksandra,Aleksić Kristina</v>
      </c>
      <c r="D3" s="447"/>
      <c r="E3" s="447"/>
      <c r="F3" s="447"/>
      <c r="G3" s="444" t="str">
        <f>IF(ISNA(MATCH(A3,spisak!$I$4:$I$372,0)),"",INDEX(spisak!$E$4:$E$554,MATCH(A3,spisak!$I$4:$I$372,0)))</f>
        <v>SFS Borac - Paraćin</v>
      </c>
      <c r="H3" s="444"/>
      <c r="I3" s="444"/>
      <c r="J3" s="425" t="str">
        <f>partije!$S$2</f>
        <v>Krstić Aleksandra,Aleksić Kristina</v>
      </c>
      <c r="K3" s="425"/>
      <c r="L3" s="425"/>
      <c r="M3" s="425"/>
      <c r="N3" s="425"/>
      <c r="O3" s="420" t="str">
        <f>IF(ISBLANK(partije!J2),"",IF(partije!J2&gt;partije!K2,partije!J2,partije!K2))</f>
        <v/>
      </c>
      <c r="P3" s="425" t="str">
        <f>IF(ISBLANK(partije!J2),"",IF(partije!J2&gt;partije!K2,partije!K2,partije!J2))</f>
        <v/>
      </c>
      <c r="Q3" s="169"/>
      <c r="R3" s="169"/>
      <c r="S3" s="169"/>
      <c r="T3" s="169"/>
      <c r="U3" s="169"/>
      <c r="V3" s="474" t="s">
        <v>56</v>
      </c>
      <c r="W3" s="474"/>
      <c r="X3" s="474"/>
      <c r="Y3" s="427" t="str">
        <f>IF(AE99="bye","",AE34)</f>
        <v/>
      </c>
      <c r="Z3" s="427"/>
      <c r="AA3" s="427"/>
      <c r="AB3" s="427"/>
      <c r="AC3" s="427"/>
      <c r="AD3" s="427"/>
      <c r="AE3" s="425" t="str">
        <f>IF(AE99="bye","",partije!S64)</f>
        <v/>
      </c>
      <c r="AF3" s="425"/>
      <c r="AG3" s="425"/>
      <c r="AH3" s="425"/>
      <c r="AI3" s="425"/>
      <c r="AJ3" s="453" t="str">
        <f>IF(ISBLANK(partije!J64),"",IF(partije!J64&gt;partije!K64,partije!J64,partije!K64))</f>
        <v/>
      </c>
      <c r="AK3" s="452" t="str">
        <f>IF(ISBLANK(partije!J64),"",IF(partije!J64&gt;partije!K64,partije!K64,partije!J64))</f>
        <v/>
      </c>
      <c r="AL3" s="170"/>
      <c r="AM3" s="236"/>
    </row>
    <row r="4" spans="1:39" ht="12" customHeight="1">
      <c r="A4" s="451">
        <v>2</v>
      </c>
      <c r="B4" s="451"/>
      <c r="C4" s="446" t="str">
        <f>IF(ISNA(MATCH(A4,spisak!$I$4:$I$372,0)),"bye",INDEX(spisak!$B$4:$B$372,MATCH(A4,spisak!$I$4:$I$372,0)))</f>
        <v>bye</v>
      </c>
      <c r="D4" s="446"/>
      <c r="E4" s="446"/>
      <c r="F4" s="446"/>
      <c r="G4" s="442" t="str">
        <f>IF(ISNA(MATCH(A4,spisak!$I$4:$I$372,0)),"",INDEX(spisak!$E$4:$E$554,MATCH(A4,spisak!$I$4:$I$372,0)))</f>
        <v/>
      </c>
      <c r="H4" s="442"/>
      <c r="I4" s="443"/>
      <c r="J4" s="425"/>
      <c r="K4" s="425"/>
      <c r="L4" s="425"/>
      <c r="M4" s="425"/>
      <c r="N4" s="425"/>
      <c r="O4" s="420"/>
      <c r="P4" s="425"/>
      <c r="Q4" s="169"/>
      <c r="R4" s="169"/>
      <c r="S4" s="169"/>
      <c r="T4" s="169"/>
      <c r="U4" s="169"/>
      <c r="V4" s="169"/>
      <c r="W4" s="169"/>
      <c r="X4" s="169"/>
      <c r="Y4" s="472" t="str">
        <f>IF(AE99="bye","",AE99)</f>
        <v/>
      </c>
      <c r="Z4" s="472"/>
      <c r="AA4" s="472"/>
      <c r="AB4" s="472"/>
      <c r="AC4" s="472"/>
      <c r="AD4" s="473"/>
      <c r="AE4" s="427"/>
      <c r="AF4" s="427"/>
      <c r="AG4" s="427"/>
      <c r="AH4" s="427"/>
      <c r="AI4" s="427"/>
      <c r="AJ4" s="432"/>
      <c r="AK4" s="429"/>
      <c r="AL4" s="170"/>
      <c r="AM4" s="236"/>
    </row>
    <row r="5" spans="1:39" ht="12" customHeight="1">
      <c r="A5" s="451"/>
      <c r="B5" s="451"/>
      <c r="C5" s="447" t="str">
        <f>IF(ISNA(MATCH(A5,spisak!$I$4:$I$372,0)),"bye",INDEX(spisak!$B$4:$B$372,MATCH(A5,spisak!$I$4:$I$372,0)))</f>
        <v>bye</v>
      </c>
      <c r="D5" s="447"/>
      <c r="E5" s="447"/>
      <c r="F5" s="447"/>
      <c r="G5" s="444" t="str">
        <f>IF(ISNA(MATCH(A5,spisak!$I$4:$I$372,0)),"",INDEX(spisak!$E$4:$E$554,MATCH(A5,spisak!$I$4:$I$372,0)))</f>
        <v/>
      </c>
      <c r="H5" s="444"/>
      <c r="I5" s="445"/>
      <c r="J5" s="439" t="str">
        <f>IF(ISBLANK(partije!L2),"",partije!L2)</f>
        <v/>
      </c>
      <c r="K5" s="439" t="str">
        <f>IF(ISBLANK(partije!M2),"",partije!M2)</f>
        <v/>
      </c>
      <c r="L5" s="439" t="str">
        <f>IF(ISBLANK(partije!N2),"",partije!N2)</f>
        <v/>
      </c>
      <c r="M5" s="439" t="str">
        <f>IF(ISBLANK(partije!O2),"",partije!O2)</f>
        <v/>
      </c>
      <c r="N5" s="439" t="str">
        <f>IF(ISBLANK(partije!P2),"",partije!P2)</f>
        <v/>
      </c>
      <c r="O5" s="439" t="str">
        <f>IF(ISBLANK(partije!Q2),"",partije!Q2)</f>
        <v/>
      </c>
      <c r="P5" s="449" t="str">
        <f>IF(ISBLANK(partije!R2),"",partije!R2)</f>
        <v/>
      </c>
      <c r="Q5" s="424" t="str">
        <f>partije!$S$18</f>
        <v>Krstić Aleksandra,Aleksić Kristina</v>
      </c>
      <c r="R5" s="425"/>
      <c r="S5" s="425"/>
      <c r="T5" s="425"/>
      <c r="U5" s="425"/>
      <c r="V5" s="420" t="str">
        <f>IF(ISBLANK(partije!J18),"",IF(partije!J18&gt;partije!K18,partije!J18,partije!K18))</f>
        <v/>
      </c>
      <c r="W5" s="425" t="str">
        <f>IF(ISBLANK(partije!J18),"",IF(partije!J18&gt;partije!K18,partije!K18,partije!J18))</f>
        <v/>
      </c>
      <c r="X5" s="169"/>
      <c r="Y5" s="427"/>
      <c r="Z5" s="427"/>
      <c r="AA5" s="427"/>
      <c r="AB5" s="427"/>
      <c r="AC5" s="427"/>
      <c r="AD5" s="419"/>
      <c r="AE5" s="417" t="str">
        <f>IF(ISBLANK(partije!L64),"",partije!L64)</f>
        <v/>
      </c>
      <c r="AF5" s="417" t="str">
        <f>IF(ISBLANK(partije!M64),"",partije!M64)</f>
        <v/>
      </c>
      <c r="AG5" s="417" t="str">
        <f>IF(ISBLANK(partije!N64),"",partije!N64)</f>
        <v/>
      </c>
      <c r="AH5" s="417" t="str">
        <f>IF(ISBLANK(partije!O64),"",partije!O64)</f>
        <v/>
      </c>
      <c r="AI5" s="417" t="str">
        <f>IF(ISBLANK(partije!P64),"",partije!P64)</f>
        <v/>
      </c>
      <c r="AJ5" s="417" t="str">
        <f>IF(ISBLANK(partije!Q64),"",partije!Q64)</f>
        <v/>
      </c>
      <c r="AK5" s="430" t="str">
        <f>IF(ISBLANK(partije!R64),"",partije!R64)</f>
        <v/>
      </c>
      <c r="AL5" s="170"/>
      <c r="AM5" s="236"/>
    </row>
    <row r="6" spans="1:39" ht="12" customHeight="1">
      <c r="A6" s="451">
        <v>3</v>
      </c>
      <c r="B6" s="451"/>
      <c r="C6" s="446" t="str">
        <f>IF(ISNA(MATCH(A6,spisak!$I$4:$I$372,0)),"bye",INDEX(spisak!$B$4:$B$372,MATCH(A6,spisak!$I$4:$I$372,0)))</f>
        <v>bye</v>
      </c>
      <c r="D6" s="446"/>
      <c r="E6" s="446"/>
      <c r="F6" s="446"/>
      <c r="G6" s="442" t="str">
        <f>IF(ISNA(MATCH(A6,spisak!$I$4:$I$372,0)),"",INDEX(spisak!$E$4:$E$554,MATCH(A6,spisak!$I$4:$I$372,0)))</f>
        <v/>
      </c>
      <c r="H6" s="442"/>
      <c r="I6" s="442"/>
      <c r="J6" s="440"/>
      <c r="K6" s="440"/>
      <c r="L6" s="440"/>
      <c r="M6" s="440"/>
      <c r="N6" s="440"/>
      <c r="O6" s="440"/>
      <c r="P6" s="450"/>
      <c r="Q6" s="426"/>
      <c r="R6" s="427"/>
      <c r="S6" s="427"/>
      <c r="T6" s="427"/>
      <c r="U6" s="427"/>
      <c r="V6" s="421"/>
      <c r="W6" s="427"/>
      <c r="X6" s="169"/>
      <c r="Y6" s="169"/>
      <c r="Z6" s="169"/>
      <c r="AA6" s="169"/>
      <c r="AB6" s="169"/>
      <c r="AC6" s="169"/>
      <c r="AD6" s="169"/>
      <c r="AE6" s="417"/>
      <c r="AF6" s="417"/>
      <c r="AG6" s="417"/>
      <c r="AH6" s="417"/>
      <c r="AI6" s="417"/>
      <c r="AJ6" s="417"/>
      <c r="AK6" s="417"/>
      <c r="AL6" s="170"/>
      <c r="AM6" s="236"/>
    </row>
    <row r="7" spans="1:39" ht="12" customHeight="1">
      <c r="A7" s="451"/>
      <c r="B7" s="451"/>
      <c r="C7" s="447" t="str">
        <f>IF(ISNA(MATCH(A7,spisak!$I$4:$I$372,0)),"bye",INDEX(spisak!$B$4:$B$372,MATCH(A7,spisak!$I$4:$I$372,0)))</f>
        <v>bye</v>
      </c>
      <c r="D7" s="447"/>
      <c r="E7" s="447"/>
      <c r="F7" s="447"/>
      <c r="G7" s="444" t="str">
        <f>IF(ISNA(MATCH(A7,spisak!$I$4:$I$372,0)),"",INDEX(spisak!$E$4:$E$554,MATCH(A7,spisak!$I$4:$I$372,0)))</f>
        <v/>
      </c>
      <c r="H7" s="444"/>
      <c r="I7" s="444"/>
      <c r="J7" s="425" t="str">
        <f>partije!S3</f>
        <v>bye</v>
      </c>
      <c r="K7" s="425"/>
      <c r="L7" s="425"/>
      <c r="M7" s="425"/>
      <c r="N7" s="425"/>
      <c r="O7" s="420" t="str">
        <f>IF(ISBLANK(partije!J3),"",IF(partije!J3&gt;partije!K3,partije!J3,partije!K3))</f>
        <v/>
      </c>
      <c r="P7" s="418" t="str">
        <f>IF(ISBLANK(partije!J3),"",IF(partije!J3&gt;partije!K3,partije!K3,partije!J3))</f>
        <v/>
      </c>
      <c r="Q7" s="417" t="str">
        <f>IF(ISBLANK(partije!L18),"",partije!L18)</f>
        <v xml:space="preserve"> </v>
      </c>
      <c r="R7" s="417" t="str">
        <f>IF(ISBLANK(partije!M18),"",partije!M18)</f>
        <v xml:space="preserve"> </v>
      </c>
      <c r="S7" s="417" t="str">
        <f>IF(ISBLANK(partije!N18),"",partije!N18)</f>
        <v xml:space="preserve"> </v>
      </c>
      <c r="T7" s="417" t="str">
        <f>IF(ISBLANK(partije!O18),"",partije!O18)</f>
        <v/>
      </c>
      <c r="U7" s="417" t="str">
        <f>IF(ISBLANK(partije!P18),"",partije!P18)</f>
        <v/>
      </c>
      <c r="V7" s="417" t="str">
        <f>IF(ISBLANK(partije!Q18),"",partije!Q18)</f>
        <v/>
      </c>
      <c r="W7" s="422" t="str">
        <f>IF(ISBLANK(partije!R18),"",partije!R18)</f>
        <v/>
      </c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70"/>
      <c r="AK7" s="170"/>
      <c r="AL7" s="170"/>
      <c r="AM7" s="236"/>
    </row>
    <row r="8" spans="1:39" ht="12" customHeight="1">
      <c r="A8" s="451">
        <v>4</v>
      </c>
      <c r="B8" s="451">
        <v>16</v>
      </c>
      <c r="C8" s="446" t="str">
        <f>IF(ISNA(MATCH(A8,spisak!$I$4:$I$372,0)),"bye",INDEX(spisak!$B$4:$B$372,MATCH(A8,spisak!$I$4:$I$372,0)))</f>
        <v>bye</v>
      </c>
      <c r="D8" s="446"/>
      <c r="E8" s="446"/>
      <c r="F8" s="446"/>
      <c r="G8" s="442" t="str">
        <f>IF(ISNA(MATCH(A8,spisak!$I$4:$I$372,0)),"",INDEX(spisak!$E$4:$E$554,MATCH(A8,spisak!$I$4:$I$372,0)))</f>
        <v/>
      </c>
      <c r="H8" s="442"/>
      <c r="I8" s="443"/>
      <c r="J8" s="427"/>
      <c r="K8" s="427"/>
      <c r="L8" s="427"/>
      <c r="M8" s="427"/>
      <c r="N8" s="427"/>
      <c r="O8" s="421"/>
      <c r="P8" s="419"/>
      <c r="Q8" s="417"/>
      <c r="R8" s="417"/>
      <c r="S8" s="417"/>
      <c r="T8" s="417"/>
      <c r="U8" s="417"/>
      <c r="V8" s="417"/>
      <c r="W8" s="423"/>
      <c r="X8" s="169"/>
      <c r="Y8" s="169"/>
      <c r="Z8" s="169"/>
      <c r="AA8" s="169"/>
      <c r="AB8" s="169"/>
      <c r="AC8" s="169"/>
      <c r="AD8" s="169"/>
      <c r="AE8" s="169"/>
      <c r="AF8" s="169"/>
      <c r="AG8" s="171"/>
      <c r="AH8" s="169"/>
      <c r="AI8" s="169"/>
      <c r="AJ8" s="170"/>
      <c r="AK8" s="170"/>
      <c r="AL8" s="170"/>
      <c r="AM8" s="236"/>
    </row>
    <row r="9" spans="1:39" ht="12" customHeight="1">
      <c r="A9" s="451"/>
      <c r="B9" s="451">
        <v>16</v>
      </c>
      <c r="C9" s="447" t="str">
        <f>IF(ISNA(MATCH(A9,spisak!$I$4:$I$372,0)),"bye",INDEX(spisak!$B$4:$B$372,MATCH(A9,spisak!$I$4:$I$372,0)))</f>
        <v>bye</v>
      </c>
      <c r="D9" s="447"/>
      <c r="E9" s="447"/>
      <c r="F9" s="447"/>
      <c r="G9" s="444" t="str">
        <f>IF(ISNA(MATCH(A9,spisak!$I$4:$I$372,0)),"",INDEX(spisak!$E$4:$E$554,MATCH(A9,spisak!$I$4:$I$372,0)))</f>
        <v/>
      </c>
      <c r="H9" s="444"/>
      <c r="I9" s="445"/>
      <c r="J9" s="438" t="str">
        <f>IF(ISBLANK(partije!L3),"",partije!L3)</f>
        <v/>
      </c>
      <c r="K9" s="438" t="str">
        <f>IF(ISBLANK(partije!M3),"",partije!M3)</f>
        <v/>
      </c>
      <c r="L9" s="438" t="str">
        <f>IF(ISBLANK(partije!N3),"",partije!N3)</f>
        <v/>
      </c>
      <c r="M9" s="438" t="str">
        <f>IF(ISBLANK(partije!O3),"",partije!O3)</f>
        <v/>
      </c>
      <c r="N9" s="438" t="str">
        <f>IF(ISBLANK(partije!P3),"",partije!P3)</f>
        <v/>
      </c>
      <c r="O9" s="438" t="str">
        <f>IF(ISBLANK(partije!Q3),"",partije!Q3)</f>
        <v/>
      </c>
      <c r="P9" s="438" t="str">
        <f>IF(ISBLANK(partije!R3),"",partije!R3)</f>
        <v/>
      </c>
      <c r="Q9" s="169"/>
      <c r="R9" s="169"/>
      <c r="S9" s="169"/>
      <c r="T9" s="169"/>
      <c r="U9" s="169"/>
      <c r="V9" s="172"/>
      <c r="W9" s="370"/>
      <c r="X9" s="424" t="str">
        <f>partije!$S$26</f>
        <v>Krstić Aleksandra,Aleksić Kristina</v>
      </c>
      <c r="Y9" s="425"/>
      <c r="Z9" s="425"/>
      <c r="AA9" s="425"/>
      <c r="AB9" s="425"/>
      <c r="AC9" s="420" t="str">
        <f>IF(ISBLANK(partije!J26),"",IF(partije!J26&gt;partije!K26,partije!J26,partije!K26))</f>
        <v/>
      </c>
      <c r="AD9" s="425" t="str">
        <f>IF(ISBLANK(partije!J26),"",IF(partije!J26&gt;partije!K26,partije!K26,partije!J26))</f>
        <v/>
      </c>
      <c r="AE9" s="169"/>
      <c r="AF9" s="169"/>
      <c r="AG9" s="169"/>
      <c r="AH9" s="169"/>
      <c r="AI9" s="169"/>
      <c r="AJ9" s="170"/>
      <c r="AK9" s="170"/>
      <c r="AL9" s="170"/>
      <c r="AM9" s="236"/>
    </row>
    <row r="10" spans="1:39" ht="12" customHeight="1">
      <c r="A10" s="451">
        <v>5</v>
      </c>
      <c r="B10" s="451">
        <v>9</v>
      </c>
      <c r="C10" s="446" t="str">
        <f>IF(ISNA(MATCH(A10,spisak!$I$4:$I$372,0)),"bye",INDEX(spisak!$B$4:$B$372,MATCH(A10,spisak!$I$4:$I$372,0)))</f>
        <v>bye</v>
      </c>
      <c r="D10" s="446"/>
      <c r="E10" s="446"/>
      <c r="F10" s="446"/>
      <c r="G10" s="442" t="str">
        <f>IF(ISNA(MATCH(A10,spisak!$I$4:$I$372,0)),"",INDEX(spisak!$E$4:$E$554,MATCH(A10,spisak!$I$4:$I$372,0)))</f>
        <v/>
      </c>
      <c r="H10" s="442"/>
      <c r="I10" s="442"/>
      <c r="J10" s="438"/>
      <c r="K10" s="438"/>
      <c r="L10" s="438"/>
      <c r="M10" s="438"/>
      <c r="N10" s="438"/>
      <c r="O10" s="438"/>
      <c r="P10" s="438"/>
      <c r="Q10" s="169"/>
      <c r="R10" s="169"/>
      <c r="S10" s="169"/>
      <c r="T10" s="169"/>
      <c r="U10" s="169"/>
      <c r="V10" s="172"/>
      <c r="W10" s="370"/>
      <c r="X10" s="426"/>
      <c r="Y10" s="427"/>
      <c r="Z10" s="427"/>
      <c r="AA10" s="427"/>
      <c r="AB10" s="427"/>
      <c r="AC10" s="421"/>
      <c r="AD10" s="427"/>
      <c r="AE10" s="169"/>
      <c r="AF10" s="169"/>
      <c r="AG10" s="169"/>
      <c r="AH10" s="169"/>
      <c r="AI10" s="169"/>
      <c r="AJ10" s="170"/>
      <c r="AK10" s="170"/>
      <c r="AL10" s="170"/>
      <c r="AM10" s="236"/>
    </row>
    <row r="11" spans="1:39" ht="12" customHeight="1">
      <c r="A11" s="451"/>
      <c r="B11" s="451">
        <v>9</v>
      </c>
      <c r="C11" s="447" t="str">
        <f>IF(ISNA(MATCH(A11,spisak!$I$4:$I$372,0)),"bye",INDEX(spisak!$B$4:$B$372,MATCH(A11,spisak!$I$4:$I$372,0)))</f>
        <v>bye</v>
      </c>
      <c r="D11" s="447"/>
      <c r="E11" s="447"/>
      <c r="F11" s="447"/>
      <c r="G11" s="444" t="str">
        <f>IF(ISNA(MATCH(A11,spisak!$I$4:$I$372,0)),"",INDEX(spisak!$E$4:$E$554,MATCH(A11,spisak!$I$4:$I$372,0)))</f>
        <v/>
      </c>
      <c r="H11" s="444"/>
      <c r="I11" s="444"/>
      <c r="J11" s="425" t="str">
        <f>partije!S4</f>
        <v>bye</v>
      </c>
      <c r="K11" s="425"/>
      <c r="L11" s="425"/>
      <c r="M11" s="425"/>
      <c r="N11" s="425"/>
      <c r="O11" s="420" t="str">
        <f>IF(ISBLANK(partije!J4),"",IF(partije!J4&gt;partije!K4,partije!J4,partije!K4))</f>
        <v/>
      </c>
      <c r="P11" s="425" t="str">
        <f>IF(ISBLANK(partije!J4),"",IF(partije!J4&gt;partije!K4,partije!K4,partije!J4))</f>
        <v/>
      </c>
      <c r="Q11" s="169"/>
      <c r="R11" s="169"/>
      <c r="S11" s="169"/>
      <c r="T11" s="169"/>
      <c r="U11" s="169"/>
      <c r="V11" s="172"/>
      <c r="W11" s="370"/>
      <c r="X11" s="417" t="str">
        <f>IF(ISBLANK(partije!L26),"",partije!L26)</f>
        <v xml:space="preserve"> </v>
      </c>
      <c r="Y11" s="417" t="str">
        <f>IF(ISBLANK(partije!M26),"",partije!M26)</f>
        <v xml:space="preserve"> </v>
      </c>
      <c r="Z11" s="417" t="str">
        <f>IF(ISBLANK(partije!N26),"",partije!N26)</f>
        <v xml:space="preserve"> </v>
      </c>
      <c r="AA11" s="417" t="str">
        <f>IF(ISBLANK(partije!O26),"",partije!O26)</f>
        <v/>
      </c>
      <c r="AB11" s="417" t="str">
        <f>IF(ISBLANK(partije!P26),"",partije!P26)</f>
        <v/>
      </c>
      <c r="AC11" s="417" t="str">
        <f>IF(ISBLANK(partije!Q26),"",partije!Q26)</f>
        <v/>
      </c>
      <c r="AD11" s="422" t="str">
        <f>IF(ISBLANK(partije!R26),"",partije!R26)</f>
        <v/>
      </c>
      <c r="AE11" s="169"/>
      <c r="AF11" s="169"/>
      <c r="AG11" s="169"/>
      <c r="AH11" s="169"/>
      <c r="AI11" s="169"/>
      <c r="AJ11" s="170"/>
      <c r="AK11" s="170"/>
      <c r="AL11" s="170"/>
      <c r="AM11" s="236"/>
    </row>
    <row r="12" spans="1:39" ht="12" customHeight="1">
      <c r="A12" s="451">
        <v>6</v>
      </c>
      <c r="B12" s="451"/>
      <c r="C12" s="446" t="str">
        <f>IF(ISNA(MATCH(A12,spisak!$I$4:$I$372,0)),"bye",INDEX(spisak!$B$4:$B$372,MATCH(A12,spisak!$I$4:$I$372,0)))</f>
        <v>bye</v>
      </c>
      <c r="D12" s="446"/>
      <c r="E12" s="446"/>
      <c r="F12" s="446"/>
      <c r="G12" s="442" t="str">
        <f>IF(ISNA(MATCH(A12,spisak!$I$4:$I$372,0)),"",INDEX(spisak!$E$4:$E$554,MATCH(A12,spisak!$I$4:$I$372,0)))</f>
        <v/>
      </c>
      <c r="H12" s="442"/>
      <c r="I12" s="443"/>
      <c r="J12" s="427"/>
      <c r="K12" s="427"/>
      <c r="L12" s="427"/>
      <c r="M12" s="427"/>
      <c r="N12" s="427"/>
      <c r="O12" s="421"/>
      <c r="P12" s="427"/>
      <c r="Q12" s="169"/>
      <c r="R12" s="169"/>
      <c r="S12" s="169"/>
      <c r="T12" s="169"/>
      <c r="U12" s="169"/>
      <c r="V12" s="172"/>
      <c r="W12" s="370"/>
      <c r="X12" s="417"/>
      <c r="Y12" s="417"/>
      <c r="Z12" s="417"/>
      <c r="AA12" s="417"/>
      <c r="AB12" s="417"/>
      <c r="AC12" s="417"/>
      <c r="AD12" s="423"/>
      <c r="AE12" s="169"/>
      <c r="AF12" s="169"/>
      <c r="AG12" s="169"/>
      <c r="AH12" s="169"/>
      <c r="AI12" s="169"/>
      <c r="AJ12" s="170"/>
      <c r="AK12" s="170"/>
      <c r="AL12" s="170"/>
      <c r="AM12" s="236"/>
    </row>
    <row r="13" spans="1:39" ht="12" customHeight="1">
      <c r="A13" s="451"/>
      <c r="B13" s="451"/>
      <c r="C13" s="447" t="str">
        <f>IF(ISNA(MATCH(A13,spisak!$I$4:$I$372,0)),"bye",INDEX(spisak!$B$4:$B$372,MATCH(A13,spisak!$I$4:$I$372,0)))</f>
        <v>bye</v>
      </c>
      <c r="D13" s="447"/>
      <c r="E13" s="447"/>
      <c r="F13" s="447"/>
      <c r="G13" s="444" t="str">
        <f>IF(ISNA(MATCH(A13,spisak!$I$4:$I$372,0)),"",INDEX(spisak!$E$4:$E$554,MATCH(A13,spisak!$I$4:$I$372,0)))</f>
        <v/>
      </c>
      <c r="H13" s="444"/>
      <c r="I13" s="445"/>
      <c r="J13" s="438" t="str">
        <f>IF(ISBLANK(partije!L4),"",partije!L4)</f>
        <v/>
      </c>
      <c r="K13" s="438" t="str">
        <f>IF(ISBLANK(partije!M4),"",partije!M4)</f>
        <v/>
      </c>
      <c r="L13" s="438" t="str">
        <f>IF(ISBLANK(partije!N4),"",partije!N4)</f>
        <v/>
      </c>
      <c r="M13" s="438" t="str">
        <f>IF(ISBLANK(partije!O4),"",partije!O4)</f>
        <v/>
      </c>
      <c r="N13" s="438" t="str">
        <f>IF(ISBLANK(partije!P4),"",partije!P4)</f>
        <v/>
      </c>
      <c r="O13" s="438" t="str">
        <f>IF(ISBLANK(partije!Q4),"",partije!Q4)</f>
        <v/>
      </c>
      <c r="P13" s="449" t="str">
        <f>IF(ISBLANK(partije!R4),"",partije!R4)</f>
        <v/>
      </c>
      <c r="Q13" s="424" t="str">
        <f>partije!$S$19</f>
        <v>bye</v>
      </c>
      <c r="R13" s="425"/>
      <c r="S13" s="425"/>
      <c r="T13" s="425"/>
      <c r="U13" s="425"/>
      <c r="V13" s="420" t="str">
        <f>IF(ISBLANK(partije!J19),"",IF(partije!J19&gt;partije!K19,partije!J19,partije!K19))</f>
        <v/>
      </c>
      <c r="W13" s="418" t="str">
        <f>IF(ISBLANK(partije!J19),"",IF(partije!J19&gt;partije!K19,partije!K19,partije!J19))</f>
        <v/>
      </c>
      <c r="X13" s="169"/>
      <c r="Y13" s="169"/>
      <c r="Z13" s="169"/>
      <c r="AA13" s="169"/>
      <c r="AB13" s="169"/>
      <c r="AC13" s="172"/>
      <c r="AD13" s="370"/>
      <c r="AE13" s="169"/>
      <c r="AF13" s="169"/>
      <c r="AG13" s="169"/>
      <c r="AH13" s="169"/>
      <c r="AI13" s="169"/>
      <c r="AJ13" s="170"/>
      <c r="AK13" s="170"/>
      <c r="AL13" s="170"/>
      <c r="AM13" s="236"/>
    </row>
    <row r="14" spans="1:39" ht="12" customHeight="1">
      <c r="A14" s="451">
        <v>7</v>
      </c>
      <c r="B14" s="451"/>
      <c r="C14" s="446" t="str">
        <f>IF(ISNA(MATCH(A14,spisak!$I$4:$I$372,0)),"bye",INDEX(spisak!$B$4:$B$372,MATCH(A14,spisak!$I$4:$I$372,0)))</f>
        <v>bye</v>
      </c>
      <c r="D14" s="446"/>
      <c r="E14" s="446"/>
      <c r="F14" s="446"/>
      <c r="G14" s="442" t="str">
        <f>IF(ISNA(MATCH(A14,spisak!$I$4:$I$372,0)),"",INDEX(spisak!$E$4:$E$554,MATCH(A14,spisak!$I$4:$I$372,0)))</f>
        <v/>
      </c>
      <c r="H14" s="442"/>
      <c r="I14" s="442"/>
      <c r="J14" s="440"/>
      <c r="K14" s="440"/>
      <c r="L14" s="440"/>
      <c r="M14" s="440"/>
      <c r="N14" s="440"/>
      <c r="O14" s="440"/>
      <c r="P14" s="450"/>
      <c r="Q14" s="426"/>
      <c r="R14" s="427"/>
      <c r="S14" s="427"/>
      <c r="T14" s="427"/>
      <c r="U14" s="427"/>
      <c r="V14" s="421"/>
      <c r="W14" s="419"/>
      <c r="X14" s="169"/>
      <c r="Y14" s="169"/>
      <c r="Z14" s="169"/>
      <c r="AA14" s="169"/>
      <c r="AB14" s="169"/>
      <c r="AC14" s="172"/>
      <c r="AD14" s="370"/>
      <c r="AE14" s="169"/>
      <c r="AF14" s="169"/>
      <c r="AG14" s="169"/>
      <c r="AH14" s="169"/>
      <c r="AI14" s="169"/>
      <c r="AJ14" s="170"/>
      <c r="AK14" s="170"/>
      <c r="AL14" s="170"/>
      <c r="AM14" s="236"/>
    </row>
    <row r="15" spans="1:39" ht="12" customHeight="1">
      <c r="A15" s="451"/>
      <c r="B15" s="451"/>
      <c r="C15" s="447" t="str">
        <f>IF(ISNA(MATCH(A15,spisak!$I$4:$I$372,0)),"bye",INDEX(spisak!$B$4:$B$372,MATCH(A15,spisak!$I$4:$I$372,0)))</f>
        <v>bye</v>
      </c>
      <c r="D15" s="447"/>
      <c r="E15" s="447"/>
      <c r="F15" s="447"/>
      <c r="G15" s="444" t="str">
        <f>IF(ISNA(MATCH(A15,spisak!$I$4:$I$372,0)),"",INDEX(spisak!$E$4:$E$554,MATCH(A15,spisak!$I$4:$I$372,0)))</f>
        <v/>
      </c>
      <c r="H15" s="444"/>
      <c r="I15" s="444"/>
      <c r="J15" s="425" t="str">
        <f>partije!$S$5</f>
        <v>bye</v>
      </c>
      <c r="K15" s="425"/>
      <c r="L15" s="425"/>
      <c r="M15" s="425"/>
      <c r="N15" s="425"/>
      <c r="O15" s="420" t="str">
        <f>IF(ISBLANK(partije!J5),"",IF(partije!J5&gt;partije!K5,partije!J5,partije!K5))</f>
        <v/>
      </c>
      <c r="P15" s="418" t="str">
        <f>IF(ISBLANK(partije!J5),"",IF(partije!J5&gt;partije!K5,partije!K5,partije!J5))</f>
        <v/>
      </c>
      <c r="Q15" s="417" t="str">
        <f>IF(ISBLANK(partije!L19),"",partije!L19)</f>
        <v/>
      </c>
      <c r="R15" s="417" t="str">
        <f>IF(ISBLANK(partije!M19),"",partije!M19)</f>
        <v/>
      </c>
      <c r="S15" s="417" t="str">
        <f>IF(ISBLANK(partije!N19),"",partije!N19)</f>
        <v/>
      </c>
      <c r="T15" s="417" t="str">
        <f>IF(ISBLANK(partije!O19),"",partije!O19)</f>
        <v/>
      </c>
      <c r="U15" s="417" t="str">
        <f>IF(ISBLANK(partije!P19),"",partije!P19)</f>
        <v/>
      </c>
      <c r="V15" s="417" t="str">
        <f>IF(ISBLANK(partije!Q19),"",partije!Q19)</f>
        <v/>
      </c>
      <c r="W15" s="417" t="str">
        <f>IF(ISBLANK(partije!R19),"",partije!R19)</f>
        <v/>
      </c>
      <c r="X15" s="169"/>
      <c r="Y15" s="169"/>
      <c r="Z15" s="169"/>
      <c r="AA15" s="169"/>
      <c r="AB15" s="169"/>
      <c r="AC15" s="172"/>
      <c r="AD15" s="370"/>
      <c r="AE15" s="169"/>
      <c r="AF15" s="169"/>
      <c r="AG15" s="169"/>
      <c r="AH15" s="169"/>
      <c r="AI15" s="169"/>
      <c r="AJ15" s="170"/>
      <c r="AK15" s="170"/>
      <c r="AL15" s="170"/>
      <c r="AM15" s="236"/>
    </row>
    <row r="16" spans="1:39" ht="12" customHeight="1">
      <c r="A16" s="451">
        <v>8</v>
      </c>
      <c r="B16" s="451">
        <v>8</v>
      </c>
      <c r="C16" s="446" t="str">
        <f>IF(ISNA(MATCH(A16,spisak!$I$4:$I$372,0)),"bye",INDEX(spisak!$B$4:$B$372,MATCH(A16,spisak!$I$4:$I$372,0)))</f>
        <v>bye</v>
      </c>
      <c r="D16" s="446"/>
      <c r="E16" s="446"/>
      <c r="F16" s="446"/>
      <c r="G16" s="442" t="str">
        <f>IF(ISNA(MATCH(A16,spisak!$I$4:$I$372,0)),"",INDEX(spisak!$E$4:$E$554,MATCH(A16,spisak!$I$4:$I$372,0)))</f>
        <v/>
      </c>
      <c r="H16" s="442"/>
      <c r="I16" s="443"/>
      <c r="J16" s="427"/>
      <c r="K16" s="427"/>
      <c r="L16" s="427"/>
      <c r="M16" s="427"/>
      <c r="N16" s="427"/>
      <c r="O16" s="421"/>
      <c r="P16" s="419"/>
      <c r="Q16" s="417"/>
      <c r="R16" s="417"/>
      <c r="S16" s="417"/>
      <c r="T16" s="417"/>
      <c r="U16" s="417"/>
      <c r="V16" s="417"/>
      <c r="W16" s="417"/>
      <c r="X16" s="169"/>
      <c r="Y16" s="169"/>
      <c r="Z16" s="169"/>
      <c r="AA16" s="169"/>
      <c r="AB16" s="169"/>
      <c r="AC16" s="172"/>
      <c r="AD16" s="370"/>
      <c r="AE16" s="169"/>
      <c r="AF16" s="169"/>
      <c r="AG16" s="169"/>
      <c r="AH16" s="169"/>
      <c r="AI16" s="169"/>
      <c r="AJ16" s="170"/>
      <c r="AK16" s="170"/>
      <c r="AL16" s="170"/>
      <c r="AM16" s="236"/>
    </row>
    <row r="17" spans="1:39" ht="12" customHeight="1">
      <c r="A17" s="451"/>
      <c r="B17" s="451">
        <v>8</v>
      </c>
      <c r="C17" s="447" t="str">
        <f>IF(ISNA(MATCH(A17,spisak!$I$4:$I$372,0)),"bye",INDEX(spisak!$B$4:$B$372,MATCH(A17,spisak!$I$4:$I$372,0)))</f>
        <v>bye</v>
      </c>
      <c r="D17" s="447"/>
      <c r="E17" s="447"/>
      <c r="F17" s="447"/>
      <c r="G17" s="444" t="str">
        <f>IF(ISNA(MATCH(A17,spisak!$I$4:$I$372,0)),"",INDEX(spisak!$E$4:$E$554,MATCH(A17,spisak!$I$4:$I$372,0)))</f>
        <v/>
      </c>
      <c r="H17" s="444"/>
      <c r="I17" s="445"/>
      <c r="J17" s="438" t="str">
        <f>IF(ISBLANK(partije!L5),"",partije!L5)</f>
        <v/>
      </c>
      <c r="K17" s="438" t="str">
        <f>IF(ISBLANK(partije!M5),"",partije!M5)</f>
        <v/>
      </c>
      <c r="L17" s="438" t="str">
        <f>IF(ISBLANK(partije!N5),"",partije!N5)</f>
        <v/>
      </c>
      <c r="M17" s="438" t="str">
        <f>IF(ISBLANK(partije!O5),"",partije!O5)</f>
        <v/>
      </c>
      <c r="N17" s="438" t="str">
        <f>IF(ISBLANK(partije!P5),"",partije!P5)</f>
        <v/>
      </c>
      <c r="O17" s="438" t="str">
        <f>IF(ISBLANK(partije!Q5),"",partije!Q5)</f>
        <v/>
      </c>
      <c r="P17" s="438" t="str">
        <f>IF(ISBLANK(partije!R5),"",partije!R5)</f>
        <v/>
      </c>
      <c r="Q17" s="169"/>
      <c r="R17" s="169"/>
      <c r="S17" s="169"/>
      <c r="T17" s="169"/>
      <c r="U17" s="169"/>
      <c r="V17" s="172"/>
      <c r="W17" s="371"/>
      <c r="X17" s="169"/>
      <c r="Y17" s="169"/>
      <c r="Z17" s="169"/>
      <c r="AA17" s="169"/>
      <c r="AB17" s="169"/>
      <c r="AC17" s="172"/>
      <c r="AD17" s="370"/>
      <c r="AE17" s="169"/>
      <c r="AF17" s="169"/>
      <c r="AG17" s="169"/>
      <c r="AH17" s="169"/>
      <c r="AI17" s="169"/>
      <c r="AJ17" s="170"/>
      <c r="AK17" s="170"/>
      <c r="AL17" s="170"/>
      <c r="AM17" s="236"/>
    </row>
    <row r="18" spans="1:39" ht="12" customHeight="1">
      <c r="A18" s="451">
        <v>9</v>
      </c>
      <c r="B18" s="451">
        <v>5</v>
      </c>
      <c r="C18" s="446" t="str">
        <f>IF(ISNA(MATCH(A18,spisak!$I$4:$I$372,0)),"bye",INDEX(spisak!$B$4:$B$372,MATCH(A18,spisak!$I$4:$I$372,0)))</f>
        <v>Gudžić Dejana,Sudimac Jana</v>
      </c>
      <c r="D18" s="446"/>
      <c r="E18" s="446"/>
      <c r="F18" s="446"/>
      <c r="G18" s="442" t="str">
        <f>IF(ISNA(MATCH(A18,spisak!$I$4:$I$372,0)),"",INDEX(spisak!$E$4:$E$554,MATCH(A18,spisak!$I$4:$I$372,0)))</f>
        <v>Goč,Napad</v>
      </c>
      <c r="H18" s="442"/>
      <c r="I18" s="442"/>
      <c r="J18" s="438"/>
      <c r="K18" s="438"/>
      <c r="L18" s="438"/>
      <c r="M18" s="438"/>
      <c r="N18" s="438"/>
      <c r="O18" s="438"/>
      <c r="P18" s="438"/>
      <c r="Q18" s="169"/>
      <c r="R18" s="169"/>
      <c r="S18" s="169"/>
      <c r="T18" s="169"/>
      <c r="U18" s="169"/>
      <c r="V18" s="172"/>
      <c r="W18" s="371"/>
      <c r="X18" s="169"/>
      <c r="Y18" s="169"/>
      <c r="Z18" s="169"/>
      <c r="AA18" s="169"/>
      <c r="AB18" s="169"/>
      <c r="AC18" s="172"/>
      <c r="AD18" s="370"/>
      <c r="AE18" s="424" t="str">
        <f>partije!$S$30</f>
        <v/>
      </c>
      <c r="AF18" s="425"/>
      <c r="AG18" s="425"/>
      <c r="AH18" s="425"/>
      <c r="AI18" s="425"/>
      <c r="AJ18" s="453" t="str">
        <f>IF(ISBLANK(partije!J30),"",IF(partije!J30&gt;partije!K30,partije!J30,partije!K30))</f>
        <v/>
      </c>
      <c r="AK18" s="452" t="str">
        <f>IF(ISBLANK(partije!J30),"",IF(partije!J30&gt;partije!K30,partije!K30,partije!J30))</f>
        <v/>
      </c>
      <c r="AL18" s="170"/>
      <c r="AM18" s="236"/>
    </row>
    <row r="19" spans="1:39" ht="12" customHeight="1">
      <c r="A19" s="451"/>
      <c r="B19" s="451">
        <v>5</v>
      </c>
      <c r="C19" s="447" t="str">
        <f>IF(ISNA(MATCH(A19,spisak!$I$4:$I$372,0)),"bye",INDEX(spisak!$B$4:$B$372,MATCH(A19,spisak!$I$4:$I$372,0)))</f>
        <v>bye</v>
      </c>
      <c r="D19" s="447"/>
      <c r="E19" s="447"/>
      <c r="F19" s="447"/>
      <c r="G19" s="444" t="str">
        <f>IF(ISNA(MATCH(A19,spisak!$I$4:$I$372,0)),"",INDEX(spisak!$E$4:$E$554,MATCH(A19,spisak!$I$4:$I$372,0)))</f>
        <v/>
      </c>
      <c r="H19" s="444"/>
      <c r="I19" s="444"/>
      <c r="J19" s="425" t="str">
        <f>partije!$S$6</f>
        <v>Gudžić Dejana,Sudimac Jana</v>
      </c>
      <c r="K19" s="425"/>
      <c r="L19" s="425"/>
      <c r="M19" s="425"/>
      <c r="N19" s="425"/>
      <c r="O19" s="420" t="str">
        <f>IF(ISBLANK(partije!J6),"",IF(partije!J6&gt;partije!K6,partije!J6,partije!K6))</f>
        <v/>
      </c>
      <c r="P19" s="425" t="str">
        <f>IF(ISBLANK(partije!J6),"",IF(partije!J6&gt;partije!K6,partije!K6,partije!J6))</f>
        <v/>
      </c>
      <c r="Q19" s="169"/>
      <c r="R19" s="169"/>
      <c r="S19" s="169"/>
      <c r="T19" s="169"/>
      <c r="U19" s="169"/>
      <c r="V19" s="172"/>
      <c r="W19" s="371"/>
      <c r="X19" s="169"/>
      <c r="Y19" s="169"/>
      <c r="Z19" s="169"/>
      <c r="AA19" s="169"/>
      <c r="AB19" s="169"/>
      <c r="AC19" s="172"/>
      <c r="AD19" s="370"/>
      <c r="AE19" s="426"/>
      <c r="AF19" s="427"/>
      <c r="AG19" s="427"/>
      <c r="AH19" s="427"/>
      <c r="AI19" s="427"/>
      <c r="AJ19" s="432"/>
      <c r="AK19" s="429"/>
      <c r="AL19" s="170"/>
      <c r="AM19" s="236"/>
    </row>
    <row r="20" spans="1:39" ht="12" customHeight="1">
      <c r="A20" s="451">
        <v>10</v>
      </c>
      <c r="B20" s="451"/>
      <c r="C20" s="446" t="str">
        <f>IF(ISNA(MATCH(A20,spisak!$I$4:$I$372,0)),"bye",INDEX(spisak!$B$4:$B$372,MATCH(A20,spisak!$I$4:$I$372,0)))</f>
        <v>bye</v>
      </c>
      <c r="D20" s="446"/>
      <c r="E20" s="446"/>
      <c r="F20" s="446"/>
      <c r="G20" s="442" t="str">
        <f>IF(ISNA(MATCH(A20,spisak!$I$4:$I$372,0)),"",INDEX(spisak!$E$4:$E$554,MATCH(A20,spisak!$I$4:$I$372,0)))</f>
        <v/>
      </c>
      <c r="H20" s="442"/>
      <c r="I20" s="443"/>
      <c r="J20" s="427"/>
      <c r="K20" s="427"/>
      <c r="L20" s="427"/>
      <c r="M20" s="427"/>
      <c r="N20" s="427"/>
      <c r="O20" s="421"/>
      <c r="P20" s="427"/>
      <c r="Q20" s="169"/>
      <c r="R20" s="169"/>
      <c r="S20" s="169"/>
      <c r="T20" s="169"/>
      <c r="U20" s="169"/>
      <c r="V20" s="172"/>
      <c r="W20" s="371"/>
      <c r="X20" s="169"/>
      <c r="Y20" s="169"/>
      <c r="Z20" s="169"/>
      <c r="AA20" s="169"/>
      <c r="AB20" s="169"/>
      <c r="AC20" s="172"/>
      <c r="AD20" s="370"/>
      <c r="AE20" s="417" t="str">
        <f>IF(ISBLANK(partije!L30),"",partije!L30)</f>
        <v xml:space="preserve"> </v>
      </c>
      <c r="AF20" s="417" t="str">
        <f>IF(ISBLANK(partije!M30),"",partije!M30)</f>
        <v xml:space="preserve"> </v>
      </c>
      <c r="AG20" s="417" t="str">
        <f>IF(ISBLANK(partije!N30),"",partije!N30)</f>
        <v xml:space="preserve"> </v>
      </c>
      <c r="AH20" s="417" t="str">
        <f>IF(ISBLANK(partije!O30),"",partije!O30)</f>
        <v xml:space="preserve"> </v>
      </c>
      <c r="AI20" s="417" t="str">
        <f>IF(ISBLANK(partije!P30),"",partije!P30)</f>
        <v/>
      </c>
      <c r="AJ20" s="417" t="str">
        <f>IF(ISBLANK(partije!Q30),"",partije!Q30)</f>
        <v/>
      </c>
      <c r="AK20" s="422" t="str">
        <f>IF(ISBLANK(partije!R30),"",partije!R30)</f>
        <v/>
      </c>
      <c r="AL20" s="170"/>
      <c r="AM20" s="236"/>
    </row>
    <row r="21" spans="1:39" ht="12" customHeight="1">
      <c r="A21" s="451"/>
      <c r="B21" s="451"/>
      <c r="C21" s="447" t="str">
        <f>IF(ISNA(MATCH(A21,spisak!$I$4:$I$372,0)),"bye",INDEX(spisak!$B$4:$B$372,MATCH(A21,spisak!$I$4:$I$372,0)))</f>
        <v>bye</v>
      </c>
      <c r="D21" s="447"/>
      <c r="E21" s="447"/>
      <c r="F21" s="447"/>
      <c r="G21" s="444" t="str">
        <f>IF(ISNA(MATCH(A21,spisak!$I$4:$I$372,0)),"",INDEX(spisak!$E$4:$E$554,MATCH(A21,spisak!$I$4:$I$372,0)))</f>
        <v/>
      </c>
      <c r="H21" s="444"/>
      <c r="I21" s="445"/>
      <c r="J21" s="438" t="str">
        <f>IF(ISBLANK(partije!L6),"",partije!L6)</f>
        <v/>
      </c>
      <c r="K21" s="438" t="str">
        <f>IF(ISBLANK(partije!M6),"",partije!M6)</f>
        <v/>
      </c>
      <c r="L21" s="438" t="str">
        <f>IF(ISBLANK(partije!N6),"",partije!N6)</f>
        <v/>
      </c>
      <c r="M21" s="438" t="str">
        <f>IF(ISBLANK(partije!O6),"",partije!O6)</f>
        <v/>
      </c>
      <c r="N21" s="438" t="str">
        <f>IF(ISBLANK(partije!P6),"",partije!P6)</f>
        <v/>
      </c>
      <c r="O21" s="438" t="str">
        <f>IF(ISBLANK(partije!Q6),"",partije!Q6)</f>
        <v/>
      </c>
      <c r="P21" s="449" t="str">
        <f>IF(ISBLANK(partije!R6),"",partije!R6)</f>
        <v/>
      </c>
      <c r="Q21" s="424" t="str">
        <f>partije!$S$20</f>
        <v>Gudžić Dejana,Sudimac Jana</v>
      </c>
      <c r="R21" s="425"/>
      <c r="S21" s="425"/>
      <c r="T21" s="425"/>
      <c r="U21" s="425"/>
      <c r="V21" s="420" t="str">
        <f>IF(ISBLANK(partije!J20),"",IF(partije!J20&gt;partije!K20,partije!J20,partije!K20))</f>
        <v/>
      </c>
      <c r="W21" s="425" t="str">
        <f>IF(ISBLANK(partije!J20),"",IF(partije!J20&gt;partije!K20,partije!K20,partije!J20))</f>
        <v/>
      </c>
      <c r="X21" s="169"/>
      <c r="Y21" s="169"/>
      <c r="Z21" s="169"/>
      <c r="AA21" s="169"/>
      <c r="AB21" s="169"/>
      <c r="AC21" s="172"/>
      <c r="AD21" s="370"/>
      <c r="AE21" s="417"/>
      <c r="AF21" s="417"/>
      <c r="AG21" s="417"/>
      <c r="AH21" s="417"/>
      <c r="AI21" s="417"/>
      <c r="AJ21" s="417"/>
      <c r="AK21" s="423"/>
      <c r="AL21" s="170"/>
      <c r="AM21" s="236"/>
    </row>
    <row r="22" spans="1:39" ht="12" customHeight="1">
      <c r="A22" s="451">
        <v>11</v>
      </c>
      <c r="B22" s="451"/>
      <c r="C22" s="446" t="str">
        <f>IF(ISNA(MATCH(A22,spisak!$I$4:$I$372,0)),"bye",INDEX(spisak!$B$4:$B$372,MATCH(A22,spisak!$I$4:$I$372,0)))</f>
        <v>bye</v>
      </c>
      <c r="D22" s="446"/>
      <c r="E22" s="446"/>
      <c r="F22" s="446"/>
      <c r="G22" s="442" t="str">
        <f>IF(ISNA(MATCH(A22,spisak!$I$4:$I$372,0)),"",INDEX(spisak!$E$4:$E$554,MATCH(A22,spisak!$I$4:$I$372,0)))</f>
        <v/>
      </c>
      <c r="H22" s="442"/>
      <c r="I22" s="442"/>
      <c r="J22" s="440"/>
      <c r="K22" s="440"/>
      <c r="L22" s="440"/>
      <c r="M22" s="440"/>
      <c r="N22" s="440"/>
      <c r="O22" s="440"/>
      <c r="P22" s="450"/>
      <c r="Q22" s="426"/>
      <c r="R22" s="427"/>
      <c r="S22" s="427"/>
      <c r="T22" s="427"/>
      <c r="U22" s="427"/>
      <c r="V22" s="421"/>
      <c r="W22" s="427"/>
      <c r="X22" s="169"/>
      <c r="Y22" s="169"/>
      <c r="Z22" s="169"/>
      <c r="AA22" s="169"/>
      <c r="AB22" s="169"/>
      <c r="AC22" s="172"/>
      <c r="AD22" s="370"/>
      <c r="AE22" s="169"/>
      <c r="AF22" s="169"/>
      <c r="AG22" s="169"/>
      <c r="AH22" s="169"/>
      <c r="AI22" s="169"/>
      <c r="AJ22" s="170"/>
      <c r="AK22" s="173"/>
      <c r="AL22" s="170"/>
      <c r="AM22" s="236"/>
    </row>
    <row r="23" spans="1:39" ht="12" customHeight="1">
      <c r="A23" s="451"/>
      <c r="B23" s="451"/>
      <c r="C23" s="447" t="str">
        <f>IF(ISNA(MATCH(A23,spisak!$I$4:$I$372,0)),"bye",INDEX(spisak!$B$4:$B$372,MATCH(A23,spisak!$I$4:$I$372,0)))</f>
        <v>bye</v>
      </c>
      <c r="D23" s="447"/>
      <c r="E23" s="447"/>
      <c r="F23" s="447"/>
      <c r="G23" s="444" t="str">
        <f>IF(ISNA(MATCH(A23,spisak!$I$4:$I$372,0)),"",INDEX(spisak!$E$4:$E$554,MATCH(A23,spisak!$I$4:$I$372,0)))</f>
        <v/>
      </c>
      <c r="H23" s="444"/>
      <c r="I23" s="444"/>
      <c r="J23" s="425" t="str">
        <f>partije!$S$7</f>
        <v>bye</v>
      </c>
      <c r="K23" s="425"/>
      <c r="L23" s="425"/>
      <c r="M23" s="425"/>
      <c r="N23" s="425"/>
      <c r="O23" s="420" t="str">
        <f>IF(ISBLANK(partije!J7),"",IF(partije!J7&gt;partije!K7,partije!J7,partije!K7))</f>
        <v/>
      </c>
      <c r="P23" s="418" t="str">
        <f>IF(ISBLANK(partije!J7),"",IF(partije!J7&gt;partije!K7,partije!K7,partije!J7))</f>
        <v/>
      </c>
      <c r="Q23" s="417" t="str">
        <f>IF(ISBLANK(partije!L20),"",partije!L20)</f>
        <v xml:space="preserve"> </v>
      </c>
      <c r="R23" s="417" t="str">
        <f>IF(ISBLANK(partije!M20),"",partije!M20)</f>
        <v xml:space="preserve"> </v>
      </c>
      <c r="S23" s="417" t="str">
        <f>IF(ISBLANK(partije!N20),"",partije!N20)</f>
        <v xml:space="preserve"> </v>
      </c>
      <c r="T23" s="417" t="str">
        <f>IF(ISBLANK(partije!O20),"",partije!O20)</f>
        <v/>
      </c>
      <c r="U23" s="417" t="str">
        <f>IF(ISBLANK(partije!P20),"",partije!P20)</f>
        <v/>
      </c>
      <c r="V23" s="417" t="str">
        <f>IF(ISBLANK(partije!Q20),"",partije!Q20)</f>
        <v/>
      </c>
      <c r="W23" s="422" t="str">
        <f>IF(ISBLANK(partije!X20),"",partije!X20)</f>
        <v/>
      </c>
      <c r="X23" s="174"/>
      <c r="Y23" s="169"/>
      <c r="Z23" s="169"/>
      <c r="AA23" s="169"/>
      <c r="AB23" s="169"/>
      <c r="AC23" s="172"/>
      <c r="AD23" s="370"/>
      <c r="AE23" s="169"/>
      <c r="AF23" s="169"/>
      <c r="AG23" s="169"/>
      <c r="AH23" s="169"/>
      <c r="AI23" s="169"/>
      <c r="AJ23" s="170"/>
      <c r="AK23" s="173"/>
      <c r="AL23" s="170"/>
      <c r="AM23" s="236"/>
    </row>
    <row r="24" spans="1:39" ht="12" customHeight="1">
      <c r="A24" s="451">
        <v>12</v>
      </c>
      <c r="B24" s="451">
        <v>12</v>
      </c>
      <c r="C24" s="446" t="str">
        <f>IF(ISNA(MATCH(A24,spisak!$I$4:$I$372,0)),"bye",INDEX(spisak!$B$4:$B$372,MATCH(A24,spisak!$I$4:$I$372,0)))</f>
        <v>bye</v>
      </c>
      <c r="D24" s="446"/>
      <c r="E24" s="446"/>
      <c r="F24" s="446"/>
      <c r="G24" s="442" t="str">
        <f>IF(ISNA(MATCH(A24,spisak!$I$4:$I$372,0)),"",INDEX(spisak!$E$4:$E$554,MATCH(A24,spisak!$I$4:$I$372,0)))</f>
        <v/>
      </c>
      <c r="H24" s="442"/>
      <c r="I24" s="443"/>
      <c r="J24" s="427"/>
      <c r="K24" s="427"/>
      <c r="L24" s="427"/>
      <c r="M24" s="427"/>
      <c r="N24" s="427"/>
      <c r="O24" s="421"/>
      <c r="P24" s="419"/>
      <c r="Q24" s="417"/>
      <c r="R24" s="417"/>
      <c r="S24" s="417"/>
      <c r="T24" s="417"/>
      <c r="U24" s="417"/>
      <c r="V24" s="417"/>
      <c r="W24" s="423"/>
      <c r="X24" s="174"/>
      <c r="Y24" s="169"/>
      <c r="Z24" s="169"/>
      <c r="AA24" s="169"/>
      <c r="AB24" s="169"/>
      <c r="AC24" s="172"/>
      <c r="AD24" s="370"/>
      <c r="AE24" s="169"/>
      <c r="AF24" s="169"/>
      <c r="AG24" s="169"/>
      <c r="AH24" s="169"/>
      <c r="AI24" s="169"/>
      <c r="AJ24" s="170"/>
      <c r="AK24" s="173"/>
      <c r="AL24" s="170"/>
      <c r="AM24" s="236"/>
    </row>
    <row r="25" spans="1:39" ht="12" customHeight="1">
      <c r="A25" s="451"/>
      <c r="B25" s="451">
        <v>12</v>
      </c>
      <c r="C25" s="447" t="str">
        <f>IF(ISNA(MATCH(A25,spisak!$I$4:$I$372,0)),"bye",INDEX(spisak!$B$4:$B$372,MATCH(A25,spisak!$I$4:$I$372,0)))</f>
        <v>bye</v>
      </c>
      <c r="D25" s="447"/>
      <c r="E25" s="447"/>
      <c r="F25" s="447"/>
      <c r="G25" s="444" t="str">
        <f>IF(ISNA(MATCH(A25,spisak!$I$4:$I$372,0)),"",INDEX(spisak!$E$4:$E$554,MATCH(A25,spisak!$I$4:$I$372,0)))</f>
        <v/>
      </c>
      <c r="H25" s="444"/>
      <c r="I25" s="445"/>
      <c r="J25" s="438" t="str">
        <f>IF(ISBLANK(partije!L7),"",partije!L7)</f>
        <v/>
      </c>
      <c r="K25" s="438" t="str">
        <f>IF(ISBLANK(partije!M7),"",partije!M7)</f>
        <v/>
      </c>
      <c r="L25" s="438" t="str">
        <f>IF(ISBLANK(partije!N7),"",partije!N7)</f>
        <v/>
      </c>
      <c r="M25" s="438" t="str">
        <f>IF(ISBLANK(partije!O7),"",partije!O7)</f>
        <v/>
      </c>
      <c r="N25" s="438" t="str">
        <f>IF(ISBLANK(partije!P7),"",partije!P7)</f>
        <v/>
      </c>
      <c r="O25" s="438" t="str">
        <f>IF(ISBLANK(partije!Q7),"",partije!Q7)</f>
        <v/>
      </c>
      <c r="P25" s="438" t="str">
        <f>IF(ISBLANK(partije!R7),"",partije!R7)</f>
        <v/>
      </c>
      <c r="Q25" s="169"/>
      <c r="R25" s="169"/>
      <c r="S25" s="169"/>
      <c r="T25" s="169"/>
      <c r="U25" s="169"/>
      <c r="V25" s="172"/>
      <c r="W25" s="370"/>
      <c r="X25" s="424" t="str">
        <f>partije!$S$27</f>
        <v/>
      </c>
      <c r="Y25" s="425"/>
      <c r="Z25" s="425"/>
      <c r="AA25" s="425"/>
      <c r="AB25" s="425"/>
      <c r="AC25" s="420" t="str">
        <f>IF(ISBLANK(partije!J27),"",IF(partije!J27&gt;partije!K27,partije!J27,partije!K27))</f>
        <v/>
      </c>
      <c r="AD25" s="418" t="str">
        <f>IF(ISBLANK(partije!J27),"",IF(partije!J27&gt;partije!K27,partije!K27,partije!J27))</f>
        <v/>
      </c>
      <c r="AE25" s="169"/>
      <c r="AF25" s="169"/>
      <c r="AG25" s="169"/>
      <c r="AH25" s="169"/>
      <c r="AI25" s="169"/>
      <c r="AJ25" s="170"/>
      <c r="AK25" s="173"/>
      <c r="AL25" s="170"/>
      <c r="AM25" s="236"/>
    </row>
    <row r="26" spans="1:39" ht="12" customHeight="1">
      <c r="A26" s="451">
        <v>13</v>
      </c>
      <c r="B26" s="451">
        <v>13</v>
      </c>
      <c r="C26" s="446" t="str">
        <f>IF(ISNA(MATCH(A26,spisak!$I$4:$I$372,0)),"bye",INDEX(spisak!$B$4:$B$372,MATCH(A26,spisak!$I$4:$I$372,0)))</f>
        <v>bye</v>
      </c>
      <c r="D26" s="446"/>
      <c r="E26" s="446"/>
      <c r="F26" s="446"/>
      <c r="G26" s="442" t="str">
        <f>IF(ISNA(MATCH(A26,spisak!$I$4:$I$372,0)),"",INDEX(spisak!$E$4:$E$554,MATCH(A26,spisak!$I$4:$I$372,0)))</f>
        <v/>
      </c>
      <c r="H26" s="442"/>
      <c r="I26" s="442"/>
      <c r="J26" s="438"/>
      <c r="K26" s="438"/>
      <c r="L26" s="438"/>
      <c r="M26" s="438"/>
      <c r="N26" s="438"/>
      <c r="O26" s="438"/>
      <c r="P26" s="438"/>
      <c r="Q26" s="169"/>
      <c r="R26" s="169"/>
      <c r="S26" s="169"/>
      <c r="T26" s="169"/>
      <c r="U26" s="169"/>
      <c r="V26" s="172"/>
      <c r="W26" s="370"/>
      <c r="X26" s="426"/>
      <c r="Y26" s="427"/>
      <c r="Z26" s="427"/>
      <c r="AA26" s="427"/>
      <c r="AB26" s="427"/>
      <c r="AC26" s="421"/>
      <c r="AD26" s="419"/>
      <c r="AE26" s="169"/>
      <c r="AF26" s="169"/>
      <c r="AG26" s="169"/>
      <c r="AH26" s="169"/>
      <c r="AI26" s="169"/>
      <c r="AJ26" s="170"/>
      <c r="AK26" s="173"/>
      <c r="AL26" s="170"/>
      <c r="AM26" s="236"/>
    </row>
    <row r="27" spans="1:39" ht="12" customHeight="1">
      <c r="A27" s="451"/>
      <c r="B27" s="451">
        <v>13</v>
      </c>
      <c r="C27" s="447" t="str">
        <f>IF(ISNA(MATCH(A27,spisak!$I$4:$I$372,0)),"bye",INDEX(spisak!$B$4:$B$372,MATCH(A27,spisak!$I$4:$I$372,0)))</f>
        <v>bye</v>
      </c>
      <c r="D27" s="447"/>
      <c r="E27" s="447"/>
      <c r="F27" s="447"/>
      <c r="G27" s="444" t="str">
        <f>IF(ISNA(MATCH(A27,spisak!$I$4:$I$372,0)),"",INDEX(spisak!$E$4:$E$554,MATCH(A27,spisak!$I$4:$I$372,0)))</f>
        <v/>
      </c>
      <c r="H27" s="444"/>
      <c r="I27" s="444"/>
      <c r="J27" s="425" t="str">
        <f>partije!$S$8</f>
        <v>bye</v>
      </c>
      <c r="K27" s="425"/>
      <c r="L27" s="425"/>
      <c r="M27" s="425"/>
      <c r="N27" s="425"/>
      <c r="O27" s="420" t="str">
        <f>IF(ISBLANK(partije!J8),"",IF(partije!J8&gt;partije!K8,partije!J8,partije!K8))</f>
        <v/>
      </c>
      <c r="P27" s="425" t="str">
        <f>IF(ISBLANK(partije!J8),"",IF(partije!J8&gt;partije!K8,partije!K8,partije!J8))</f>
        <v/>
      </c>
      <c r="Q27" s="169"/>
      <c r="R27" s="169"/>
      <c r="S27" s="169"/>
      <c r="T27" s="169"/>
      <c r="U27" s="169"/>
      <c r="V27" s="172"/>
      <c r="W27" s="370"/>
      <c r="X27" s="417" t="str">
        <f>IF(ISBLANK(partije!L27),"",partije!L27)</f>
        <v xml:space="preserve"> </v>
      </c>
      <c r="Y27" s="417" t="str">
        <f>IF(ISBLANK(partije!M27),"",partije!M27)</f>
        <v xml:space="preserve"> </v>
      </c>
      <c r="Z27" s="417" t="str">
        <f>IF(ISBLANK(partije!N27),"",partije!N27)</f>
        <v xml:space="preserve"> </v>
      </c>
      <c r="AA27" s="417" t="str">
        <f>IF(ISBLANK(partije!O27),"",partije!O27)</f>
        <v xml:space="preserve"> </v>
      </c>
      <c r="AB27" s="417" t="str">
        <f>IF(ISBLANK(partije!P27),"",partije!P27)</f>
        <v/>
      </c>
      <c r="AC27" s="417" t="str">
        <f>IF(ISBLANK(partije!Q27),"",partije!Q27)</f>
        <v/>
      </c>
      <c r="AD27" s="417" t="str">
        <f>IF(ISBLANK(partije!R27),"",partije!R27)</f>
        <v/>
      </c>
      <c r="AE27" s="169"/>
      <c r="AF27" s="169"/>
      <c r="AG27" s="169"/>
      <c r="AH27" s="169"/>
      <c r="AI27" s="169"/>
      <c r="AJ27" s="170"/>
      <c r="AK27" s="173"/>
      <c r="AL27" s="170"/>
      <c r="AM27" s="236"/>
    </row>
    <row r="28" spans="1:39" ht="12" customHeight="1">
      <c r="A28" s="451">
        <v>14</v>
      </c>
      <c r="B28" s="451"/>
      <c r="C28" s="446" t="str">
        <f>IF(ISNA(MATCH(A28,spisak!$I$4:$I$372,0)),"bye",INDEX(spisak!$B$4:$B$372,MATCH(A28,spisak!$I$4:$I$372,0)))</f>
        <v>bye</v>
      </c>
      <c r="D28" s="446"/>
      <c r="E28" s="446"/>
      <c r="F28" s="446"/>
      <c r="G28" s="442" t="str">
        <f>IF(ISNA(MATCH(A28,spisak!$I$4:$I$372,0)),"",INDEX(spisak!$E$4:$E$554,MATCH(A28,spisak!$I$4:$I$372,0)))</f>
        <v/>
      </c>
      <c r="H28" s="442"/>
      <c r="I28" s="443"/>
      <c r="J28" s="427"/>
      <c r="K28" s="427"/>
      <c r="L28" s="427"/>
      <c r="M28" s="427"/>
      <c r="N28" s="427"/>
      <c r="O28" s="421"/>
      <c r="P28" s="427"/>
      <c r="Q28" s="169"/>
      <c r="R28" s="169"/>
      <c r="S28" s="169"/>
      <c r="T28" s="169"/>
      <c r="U28" s="169"/>
      <c r="V28" s="172"/>
      <c r="W28" s="370"/>
      <c r="X28" s="417"/>
      <c r="Y28" s="417"/>
      <c r="Z28" s="417"/>
      <c r="AA28" s="417"/>
      <c r="AB28" s="417"/>
      <c r="AC28" s="417"/>
      <c r="AD28" s="417"/>
      <c r="AE28" s="169"/>
      <c r="AF28" s="169"/>
      <c r="AG28" s="169"/>
      <c r="AH28" s="169"/>
      <c r="AI28" s="169"/>
      <c r="AJ28" s="170"/>
      <c r="AK28" s="173"/>
      <c r="AL28" s="170"/>
      <c r="AM28" s="237"/>
    </row>
    <row r="29" spans="1:39" ht="12" customHeight="1">
      <c r="A29" s="451"/>
      <c r="B29" s="451"/>
      <c r="C29" s="447" t="str">
        <f>IF(ISNA(MATCH(A29,spisak!$I$4:$I$372,0)),"bye",INDEX(spisak!$B$4:$B$372,MATCH(A29,spisak!$I$4:$I$372,0)))</f>
        <v>bye</v>
      </c>
      <c r="D29" s="447"/>
      <c r="E29" s="447"/>
      <c r="F29" s="447"/>
      <c r="G29" s="444" t="str">
        <f>IF(ISNA(MATCH(A29,spisak!$I$4:$I$372,0)),"",INDEX(spisak!$E$4:$E$554,MATCH(A29,spisak!$I$4:$I$372,0)))</f>
        <v/>
      </c>
      <c r="H29" s="444"/>
      <c r="I29" s="445"/>
      <c r="J29" s="439" t="str">
        <f>IF(ISBLANK(partije!L8),"",partije!L8)</f>
        <v/>
      </c>
      <c r="K29" s="439" t="str">
        <f>IF(ISBLANK(partije!M8),"",partije!M8)</f>
        <v/>
      </c>
      <c r="L29" s="439" t="str">
        <f>IF(ISBLANK(partije!N8),"",partije!N8)</f>
        <v/>
      </c>
      <c r="M29" s="439" t="str">
        <f>IF(ISBLANK(partije!O8),"",partije!O8)</f>
        <v/>
      </c>
      <c r="N29" s="439" t="str">
        <f>IF(ISBLANK(partije!P8),"",partije!P8)</f>
        <v/>
      </c>
      <c r="O29" s="439" t="str">
        <f>IF(ISBLANK(partije!Q8),"",partije!Q8)</f>
        <v/>
      </c>
      <c r="P29" s="449" t="str">
        <f>IF(ISBLANK(partije!R8),"",partije!R8)</f>
        <v/>
      </c>
      <c r="Q29" s="424" t="str">
        <f>partije!$S$21</f>
        <v>Janković Ivana,Babić Jana</v>
      </c>
      <c r="R29" s="425"/>
      <c r="S29" s="425"/>
      <c r="T29" s="425"/>
      <c r="U29" s="425"/>
      <c r="V29" s="420" t="str">
        <f>IF(ISBLANK(partije!J21),"",IF(partije!J21&gt;partije!K21,partije!J21,partije!K21))</f>
        <v/>
      </c>
      <c r="W29" s="418" t="str">
        <f>IF(ISBLANK(partije!J21),"",IF(partije!J21&gt;partije!K21,partije!K21,partije!J21))</f>
        <v/>
      </c>
      <c r="X29" s="169"/>
      <c r="Y29" s="169"/>
      <c r="Z29" s="169"/>
      <c r="AA29" s="169"/>
      <c r="AB29" s="169"/>
      <c r="AC29" s="172"/>
      <c r="AD29" s="371"/>
      <c r="AE29" s="169"/>
      <c r="AF29" s="169"/>
      <c r="AG29" s="169"/>
      <c r="AH29" s="169"/>
      <c r="AI29" s="169"/>
      <c r="AJ29" s="170"/>
      <c r="AK29" s="173"/>
      <c r="AL29" s="170"/>
      <c r="AM29" s="237"/>
    </row>
    <row r="30" spans="1:39" ht="12" customHeight="1">
      <c r="A30" s="451">
        <v>15</v>
      </c>
      <c r="B30" s="451"/>
      <c r="C30" s="446" t="str">
        <f>IF(ISNA(MATCH(A30,spisak!$I$4:$I$372,0)),"bye",INDEX(spisak!$B$4:$B$372,MATCH(A30,spisak!$I$4:$I$372,0)))</f>
        <v>bye</v>
      </c>
      <c r="D30" s="446"/>
      <c r="E30" s="446"/>
      <c r="F30" s="446"/>
      <c r="G30" s="442" t="str">
        <f>IF(ISNA(MATCH(A30,spisak!$I$4:$I$372,0)),"",INDEX(spisak!$E$4:$E$554,MATCH(A30,spisak!$I$4:$I$372,0)))</f>
        <v/>
      </c>
      <c r="H30" s="442"/>
      <c r="I30" s="442"/>
      <c r="J30" s="440"/>
      <c r="K30" s="440"/>
      <c r="L30" s="440"/>
      <c r="M30" s="440"/>
      <c r="N30" s="440"/>
      <c r="O30" s="440"/>
      <c r="P30" s="450"/>
      <c r="Q30" s="426"/>
      <c r="R30" s="427"/>
      <c r="S30" s="427"/>
      <c r="T30" s="427"/>
      <c r="U30" s="427"/>
      <c r="V30" s="421"/>
      <c r="W30" s="419"/>
      <c r="X30" s="169"/>
      <c r="Y30" s="169"/>
      <c r="Z30" s="169"/>
      <c r="AA30" s="169"/>
      <c r="AB30" s="169"/>
      <c r="AC30" s="172"/>
      <c r="AD30" s="371"/>
      <c r="AE30" s="169"/>
      <c r="AF30" s="169"/>
      <c r="AG30" s="169"/>
      <c r="AH30" s="169"/>
      <c r="AI30" s="169"/>
      <c r="AJ30" s="170"/>
      <c r="AK30" s="173"/>
      <c r="AL30" s="170"/>
      <c r="AM30" s="237"/>
    </row>
    <row r="31" spans="1:39" ht="12" customHeight="1">
      <c r="A31" s="451"/>
      <c r="B31" s="451"/>
      <c r="C31" s="447" t="str">
        <f>IF(ISNA(MATCH(A31,spisak!$I$4:$I$372,0)),"bye",INDEX(spisak!$B$4:$B$372,MATCH(A31,spisak!$I$4:$I$372,0)))</f>
        <v>bye</v>
      </c>
      <c r="D31" s="447"/>
      <c r="E31" s="447"/>
      <c r="F31" s="447"/>
      <c r="G31" s="444" t="str">
        <f>IF(ISNA(MATCH(A31,spisak!$I$4:$I$372,0)),"",INDEX(spisak!$E$4:$E$554,MATCH(A31,spisak!$I$4:$I$372,0)))</f>
        <v/>
      </c>
      <c r="H31" s="444"/>
      <c r="I31" s="444"/>
      <c r="J31" s="425" t="str">
        <f>partije!$S$9</f>
        <v>Janković Ivana,Babić Jana</v>
      </c>
      <c r="K31" s="425"/>
      <c r="L31" s="425"/>
      <c r="M31" s="425"/>
      <c r="N31" s="425"/>
      <c r="O31" s="420" t="str">
        <f>IF(ISBLANK(partije!J9),"",IF(partije!J9&gt;partije!K9,partije!J9,partije!K9))</f>
        <v/>
      </c>
      <c r="P31" s="418" t="str">
        <f>IF(ISBLANK(partije!J9),"",IF(partije!J9&gt;partije!K9,partije!K9,partije!J9))</f>
        <v/>
      </c>
      <c r="Q31" s="417" t="str">
        <f>IF(ISBLANK(partije!L21),"",partije!L21)</f>
        <v xml:space="preserve"> </v>
      </c>
      <c r="R31" s="417" t="str">
        <f>IF(ISBLANK(partije!M21),"",partije!M21)</f>
        <v xml:space="preserve"> </v>
      </c>
      <c r="S31" s="417" t="str">
        <f>IF(ISBLANK(partije!N21),"",partije!N21)</f>
        <v xml:space="preserve"> </v>
      </c>
      <c r="T31" s="417" t="str">
        <f>IF(ISBLANK(partije!O21),"",partije!O21)</f>
        <v xml:space="preserve"> </v>
      </c>
      <c r="U31" s="417" t="str">
        <f>IF(ISBLANK(partije!P21),"",partije!P21)</f>
        <v/>
      </c>
      <c r="V31" s="417" t="str">
        <f>IF(ISBLANK(partije!Q21),"",partije!Q21)</f>
        <v/>
      </c>
      <c r="W31" s="417" t="str">
        <f>IF(ISBLANK(partije!R21),"",partije!R21)</f>
        <v/>
      </c>
      <c r="X31" s="169"/>
      <c r="Y31" s="169"/>
      <c r="Z31" s="169"/>
      <c r="AA31" s="169"/>
      <c r="AB31" s="169"/>
      <c r="AC31" s="172"/>
      <c r="AD31" s="371"/>
      <c r="AE31" s="169"/>
      <c r="AF31" s="169"/>
      <c r="AG31" s="169"/>
      <c r="AH31" s="169"/>
      <c r="AI31" s="169"/>
      <c r="AJ31" s="170"/>
      <c r="AK31" s="173"/>
      <c r="AL31" s="170"/>
      <c r="AM31" s="237"/>
    </row>
    <row r="32" spans="1:39" ht="12" customHeight="1">
      <c r="A32" s="451">
        <v>16</v>
      </c>
      <c r="B32" s="451">
        <v>4</v>
      </c>
      <c r="C32" s="446" t="str">
        <f>IF(ISNA(MATCH(A32,spisak!$I$4:$I$372,0)),"bye",INDEX(spisak!$B$4:$B$372,MATCH(A32,spisak!$I$4:$I$372,0)))</f>
        <v>Janković Ivana,Babić Jana</v>
      </c>
      <c r="D32" s="446"/>
      <c r="E32" s="446"/>
      <c r="F32" s="446"/>
      <c r="G32" s="442" t="str">
        <f>IF(ISNA(MATCH(A32,spisak!$I$4:$I$372,0)),"",INDEX(spisak!$E$4:$E$554,MATCH(A32,spisak!$I$4:$I$372,0)))</f>
        <v>Požega - Požega</v>
      </c>
      <c r="H32" s="442"/>
      <c r="I32" s="443"/>
      <c r="J32" s="427"/>
      <c r="K32" s="427"/>
      <c r="L32" s="427"/>
      <c r="M32" s="427"/>
      <c r="N32" s="427"/>
      <c r="O32" s="421"/>
      <c r="P32" s="419"/>
      <c r="Q32" s="417"/>
      <c r="R32" s="417"/>
      <c r="S32" s="417"/>
      <c r="T32" s="417"/>
      <c r="U32" s="417"/>
      <c r="V32" s="417"/>
      <c r="W32" s="417"/>
      <c r="X32" s="169"/>
      <c r="Y32" s="169"/>
      <c r="Z32" s="169"/>
      <c r="AA32" s="169"/>
      <c r="AB32" s="169"/>
      <c r="AC32" s="172"/>
      <c r="AD32" s="371"/>
      <c r="AE32" s="169"/>
      <c r="AF32" s="169"/>
      <c r="AG32" s="169"/>
      <c r="AH32" s="169"/>
      <c r="AI32" s="169"/>
      <c r="AJ32" s="170"/>
      <c r="AK32" s="173"/>
      <c r="AL32" s="170"/>
      <c r="AM32" s="237"/>
    </row>
    <row r="33" spans="1:39" ht="12" customHeight="1">
      <c r="A33" s="451"/>
      <c r="B33" s="451">
        <v>4</v>
      </c>
      <c r="C33" s="447" t="str">
        <f>IF(ISNA(MATCH(A33,spisak!$I$4:$I$372,0)),"bye",INDEX(spisak!$B$4:$B$372,MATCH(A33,spisak!$I$4:$I$372,0)))</f>
        <v>bye</v>
      </c>
      <c r="D33" s="447"/>
      <c r="E33" s="447"/>
      <c r="F33" s="447"/>
      <c r="G33" s="444" t="str">
        <f>IF(ISNA(MATCH(A33,spisak!$I$4:$I$372,0)),"",INDEX(spisak!$E$4:$E$554,MATCH(A33,spisak!$I$4:$I$372,0)))</f>
        <v/>
      </c>
      <c r="H33" s="444"/>
      <c r="I33" s="445"/>
      <c r="J33" s="438" t="str">
        <f>IF(ISBLANK(partije!L9),"",partije!L9)</f>
        <v/>
      </c>
      <c r="K33" s="438" t="str">
        <f>IF(ISBLANK(partije!M9),"",partije!M9)</f>
        <v/>
      </c>
      <c r="L33" s="438" t="str">
        <f>IF(ISBLANK(partije!N9),"",partije!N9)</f>
        <v/>
      </c>
      <c r="M33" s="438" t="str">
        <f>IF(ISBLANK(partije!O9),"",partije!O9)</f>
        <v/>
      </c>
      <c r="N33" s="438" t="str">
        <f>IF(ISBLANK(partije!P9),"",partije!P9)</f>
        <v/>
      </c>
      <c r="O33" s="438" t="str">
        <f>IF(ISBLANK(partije!Q9),"",partije!Q9)</f>
        <v/>
      </c>
      <c r="P33" s="438" t="str">
        <f>IF(ISBLANK(partije!R9),"",partije!R9)</f>
        <v/>
      </c>
      <c r="Q33" s="169"/>
      <c r="R33" s="169"/>
      <c r="S33" s="169"/>
      <c r="T33" s="169"/>
      <c r="U33" s="169"/>
      <c r="V33" s="172"/>
      <c r="W33" s="371"/>
      <c r="X33" s="169"/>
      <c r="Y33" s="169"/>
      <c r="Z33" s="169"/>
      <c r="AA33" s="169"/>
      <c r="AB33" s="169"/>
      <c r="AC33" s="172"/>
      <c r="AD33" s="371"/>
      <c r="AE33" s="169"/>
      <c r="AF33" s="169"/>
      <c r="AG33" s="169"/>
      <c r="AH33" s="169"/>
      <c r="AI33" s="169"/>
      <c r="AJ33" s="170"/>
      <c r="AK33" s="173"/>
      <c r="AL33" s="170"/>
      <c r="AM33" s="237"/>
    </row>
    <row r="34" spans="1:39" ht="12" customHeight="1">
      <c r="A34" s="451">
        <v>17</v>
      </c>
      <c r="B34" s="451">
        <v>3</v>
      </c>
      <c r="C34" s="446" t="str">
        <f>IF(ISNA(MATCH(A34,spisak!$I$4:$I$372,0)),"bye",INDEX(spisak!$B$4:$B$372,MATCH(A34,spisak!$I$4:$I$372,0)))</f>
        <v>Mitrović Milica,Vasiljević Jelena</v>
      </c>
      <c r="D34" s="446"/>
      <c r="E34" s="446"/>
      <c r="F34" s="446"/>
      <c r="G34" s="442" t="str">
        <f>IF(ISNA(MATCH(A34,spisak!$I$4:$I$372,0)),"",INDEX(spisak!$E$4:$E$554,MATCH(A34,spisak!$I$4:$I$372,0)))</f>
        <v>Požega - Požega</v>
      </c>
      <c r="H34" s="442"/>
      <c r="I34" s="442"/>
      <c r="J34" s="438"/>
      <c r="K34" s="438"/>
      <c r="L34" s="438"/>
      <c r="M34" s="438"/>
      <c r="N34" s="438"/>
      <c r="O34" s="438"/>
      <c r="P34" s="438"/>
      <c r="Q34" s="169"/>
      <c r="R34" s="169"/>
      <c r="S34" s="169"/>
      <c r="T34" s="169"/>
      <c r="U34" s="169"/>
      <c r="V34" s="172"/>
      <c r="W34" s="371"/>
      <c r="X34" s="169"/>
      <c r="Y34" s="169"/>
      <c r="Z34" s="169"/>
      <c r="AA34" s="169"/>
      <c r="AB34" s="169"/>
      <c r="AC34" s="172"/>
      <c r="AD34" s="371"/>
      <c r="AE34" s="433" t="str">
        <f>partije!$S$32</f>
        <v/>
      </c>
      <c r="AF34" s="434"/>
      <c r="AG34" s="434"/>
      <c r="AH34" s="434"/>
      <c r="AI34" s="434"/>
      <c r="AJ34" s="431" t="str">
        <f>IF(ISBLANK(partije!J32),"",IF(partije!J32&gt;partije!K32,partije!J32,partije!K32))</f>
        <v/>
      </c>
      <c r="AK34" s="428" t="str">
        <f>IF(ISBLANK(partije!$J$32),"",IF(partije!$J$32&gt;partije!$K$32,partije!$K$32,partije!$J$32))</f>
        <v/>
      </c>
      <c r="AL34" s="175"/>
      <c r="AM34" s="237"/>
    </row>
    <row r="35" spans="1:39" ht="12" customHeight="1">
      <c r="A35" s="451"/>
      <c r="B35" s="451">
        <v>3</v>
      </c>
      <c r="C35" s="447" t="str">
        <f>IF(ISNA(MATCH(A35,spisak!$I$4:$I$372,0)),"bye",INDEX(spisak!$B$4:$B$372,MATCH(A35,spisak!$I$4:$I$372,0)))</f>
        <v>bye</v>
      </c>
      <c r="D35" s="447"/>
      <c r="E35" s="447"/>
      <c r="F35" s="447"/>
      <c r="G35" s="444" t="str">
        <f>IF(ISNA(MATCH(A35,spisak!$I$4:$I$372,0)),"",INDEX(spisak!$E$4:$E$554,MATCH(A35,spisak!$I$4:$I$372,0)))</f>
        <v/>
      </c>
      <c r="H35" s="444"/>
      <c r="I35" s="444"/>
      <c r="J35" s="425" t="str">
        <f>partije!$S$10</f>
        <v>Mitrović Milica,Vasiljević Jelena</v>
      </c>
      <c r="K35" s="425"/>
      <c r="L35" s="425"/>
      <c r="M35" s="425"/>
      <c r="N35" s="425"/>
      <c r="O35" s="420" t="str">
        <f>IF(ISBLANK(partije!J10),"",IF(partije!J10&gt;partije!K10,partije!J10,partije!K10))</f>
        <v/>
      </c>
      <c r="P35" s="425" t="str">
        <f>IF(ISBLANK(partije!J10),"",IF(partije!J10&gt;partije!K10,partije!K10,partije!J10))</f>
        <v/>
      </c>
      <c r="Q35" s="169"/>
      <c r="R35" s="169"/>
      <c r="S35" s="169"/>
      <c r="T35" s="169"/>
      <c r="U35" s="169"/>
      <c r="V35" s="172"/>
      <c r="W35" s="371"/>
      <c r="X35" s="169"/>
      <c r="Y35" s="169"/>
      <c r="Z35" s="169"/>
      <c r="AA35" s="169"/>
      <c r="AB35" s="169"/>
      <c r="AC35" s="172"/>
      <c r="AD35" s="371"/>
      <c r="AE35" s="435"/>
      <c r="AF35" s="436"/>
      <c r="AG35" s="436"/>
      <c r="AH35" s="436"/>
      <c r="AI35" s="436"/>
      <c r="AJ35" s="432"/>
      <c r="AK35" s="429"/>
      <c r="AL35" s="369"/>
      <c r="AM35" s="237"/>
    </row>
    <row r="36" spans="1:39" ht="12" customHeight="1">
      <c r="A36" s="451">
        <v>18</v>
      </c>
      <c r="B36" s="451"/>
      <c r="C36" s="446" t="str">
        <f>IF(ISNA(MATCH(A36,spisak!$I$4:$I$372,0)),"bye",INDEX(spisak!$B$4:$B$372,MATCH(A36,spisak!$I$4:$I$372,0)))</f>
        <v>bye</v>
      </c>
      <c r="D36" s="446"/>
      <c r="E36" s="446"/>
      <c r="F36" s="446"/>
      <c r="G36" s="442" t="str">
        <f>IF(ISNA(MATCH(A36,spisak!$I$4:$I$372,0)),"",INDEX(spisak!$E$4:$E$554,MATCH(A36,spisak!$I$4:$I$372,0)))</f>
        <v/>
      </c>
      <c r="H36" s="442"/>
      <c r="I36" s="443"/>
      <c r="J36" s="427"/>
      <c r="K36" s="427"/>
      <c r="L36" s="427"/>
      <c r="M36" s="427"/>
      <c r="N36" s="427"/>
      <c r="O36" s="421"/>
      <c r="P36" s="427"/>
      <c r="Q36" s="169"/>
      <c r="R36" s="169"/>
      <c r="S36" s="169"/>
      <c r="T36" s="169"/>
      <c r="U36" s="169"/>
      <c r="V36" s="172"/>
      <c r="W36" s="371"/>
      <c r="X36" s="169"/>
      <c r="Y36" s="169"/>
      <c r="Z36" s="169"/>
      <c r="AA36" s="169"/>
      <c r="AB36" s="169"/>
      <c r="AC36" s="172"/>
      <c r="AD36" s="371"/>
      <c r="AE36" s="430" t="str">
        <f>IF(ISBLANK(partije!L32),"",partije!L32)</f>
        <v xml:space="preserve"> </v>
      </c>
      <c r="AF36" s="430" t="str">
        <f>IF(ISBLANK(partije!M32),"",partije!M32)</f>
        <v xml:space="preserve"> </v>
      </c>
      <c r="AG36" s="430" t="str">
        <f>IF(ISBLANK(partije!N32),"",partije!N32)</f>
        <v xml:space="preserve"> </v>
      </c>
      <c r="AH36" s="430" t="str">
        <f>IF(ISBLANK(partije!O32),"",partije!O32)</f>
        <v/>
      </c>
      <c r="AI36" s="430" t="str">
        <f>IF(ISBLANK(partije!P32),"",partije!P32)</f>
        <v/>
      </c>
      <c r="AJ36" s="430" t="str">
        <f>IF(ISBLANK(partije!Q32),"",partije!Q32)</f>
        <v/>
      </c>
      <c r="AK36" s="422" t="str">
        <f>IF(ISBLANK(partije!R32),"",partije!R32)</f>
        <v/>
      </c>
      <c r="AL36" s="176"/>
      <c r="AM36" s="237"/>
    </row>
    <row r="37" spans="1:39" ht="12" customHeight="1">
      <c r="A37" s="451"/>
      <c r="B37" s="451"/>
      <c r="C37" s="447" t="str">
        <f>IF(ISNA(MATCH(A37,spisak!$I$4:$I$372,0)),"bye",INDEX(spisak!$B$4:$B$372,MATCH(A37,spisak!$I$4:$I$372,0)))</f>
        <v>bye</v>
      </c>
      <c r="D37" s="447"/>
      <c r="E37" s="447"/>
      <c r="F37" s="447"/>
      <c r="G37" s="444" t="str">
        <f>IF(ISNA(MATCH(A37,spisak!$I$4:$I$372,0)),"",INDEX(spisak!$E$4:$E$554,MATCH(A37,spisak!$I$4:$I$372,0)))</f>
        <v/>
      </c>
      <c r="H37" s="444"/>
      <c r="I37" s="445"/>
      <c r="J37" s="439" t="str">
        <f>IF(ISBLANK(partije!L10),"",partije!L10)</f>
        <v/>
      </c>
      <c r="K37" s="439" t="str">
        <f>IF(ISBLANK(partije!M10),"",partije!M10)</f>
        <v/>
      </c>
      <c r="L37" s="439" t="str">
        <f>IF(ISBLANK(partije!N10),"",partije!N10)</f>
        <v/>
      </c>
      <c r="M37" s="439" t="str">
        <f>IF(ISBLANK(partije!O10),"",partije!O10)</f>
        <v/>
      </c>
      <c r="N37" s="439" t="str">
        <f>IF(ISBLANK(partije!P10),"",partije!P10)</f>
        <v/>
      </c>
      <c r="O37" s="439" t="str">
        <f>IF(ISBLANK(partije!Q10),"",partije!Q10)</f>
        <v/>
      </c>
      <c r="P37" s="449" t="str">
        <f>IF(ISBLANK(partije!R10),"",partije!R10)</f>
        <v/>
      </c>
      <c r="Q37" s="424" t="str">
        <f>partije!$S$22</f>
        <v>Mitrović Milica,Vasiljević Jelena</v>
      </c>
      <c r="R37" s="425"/>
      <c r="S37" s="425"/>
      <c r="T37" s="425"/>
      <c r="U37" s="425"/>
      <c r="V37" s="420" t="str">
        <f>IF(ISBLANK(partije!J22),"",IF(partije!J22&gt;partije!K22,partije!J22,partije!K22))</f>
        <v/>
      </c>
      <c r="W37" s="425" t="str">
        <f>IF(ISBLANK(partije!J22),"",IF(partije!J22&gt;partije!K22,partije!K22,partije!J22))</f>
        <v/>
      </c>
      <c r="X37" s="169"/>
      <c r="Y37" s="169"/>
      <c r="Z37" s="169"/>
      <c r="AA37" s="169"/>
      <c r="AB37" s="169"/>
      <c r="AC37" s="172"/>
      <c r="AD37" s="371"/>
      <c r="AE37" s="417"/>
      <c r="AF37" s="417"/>
      <c r="AG37" s="417"/>
      <c r="AH37" s="417"/>
      <c r="AI37" s="417"/>
      <c r="AJ37" s="417"/>
      <c r="AK37" s="423"/>
      <c r="AL37" s="170"/>
      <c r="AM37" s="237"/>
    </row>
    <row r="38" spans="1:39" ht="12" customHeight="1">
      <c r="A38" s="451">
        <v>19</v>
      </c>
      <c r="B38" s="451"/>
      <c r="C38" s="446" t="str">
        <f>IF(ISNA(MATCH(A38,spisak!$I$4:$I$372,0)),"bye",INDEX(spisak!$B$4:$B$372,MATCH(A38,spisak!$I$4:$I$372,0)))</f>
        <v>bye</v>
      </c>
      <c r="D38" s="446"/>
      <c r="E38" s="446"/>
      <c r="F38" s="446"/>
      <c r="G38" s="442" t="str">
        <f>IF(ISNA(MATCH(A38,spisak!$I$4:$I$372,0)),"",INDEX(spisak!$E$4:$E$554,MATCH(A38,spisak!$I$4:$I$372,0)))</f>
        <v/>
      </c>
      <c r="H38" s="442"/>
      <c r="I38" s="442"/>
      <c r="J38" s="440"/>
      <c r="K38" s="440"/>
      <c r="L38" s="440"/>
      <c r="M38" s="440"/>
      <c r="N38" s="440"/>
      <c r="O38" s="440"/>
      <c r="P38" s="450"/>
      <c r="Q38" s="426"/>
      <c r="R38" s="427"/>
      <c r="S38" s="427"/>
      <c r="T38" s="427"/>
      <c r="U38" s="427"/>
      <c r="V38" s="421"/>
      <c r="W38" s="427"/>
      <c r="X38" s="169"/>
      <c r="Y38" s="169"/>
      <c r="Z38" s="169"/>
      <c r="AA38" s="169"/>
      <c r="AB38" s="169"/>
      <c r="AC38" s="172"/>
      <c r="AD38" s="371"/>
      <c r="AE38" s="169"/>
      <c r="AF38" s="169"/>
      <c r="AG38" s="169"/>
      <c r="AH38" s="169"/>
      <c r="AI38" s="169"/>
      <c r="AJ38" s="170"/>
      <c r="AK38" s="173"/>
      <c r="AL38" s="170"/>
      <c r="AM38" s="237"/>
    </row>
    <row r="39" spans="1:39" ht="12" customHeight="1">
      <c r="A39" s="451"/>
      <c r="B39" s="451"/>
      <c r="C39" s="447" t="str">
        <f>IF(ISNA(MATCH(A39,spisak!$I$4:$I$372,0)),"bye",INDEX(spisak!$B$4:$B$372,MATCH(A39,spisak!$I$4:$I$372,0)))</f>
        <v>bye</v>
      </c>
      <c r="D39" s="447"/>
      <c r="E39" s="447"/>
      <c r="F39" s="447"/>
      <c r="G39" s="444" t="str">
        <f>IF(ISNA(MATCH(A39,spisak!$I$4:$I$372,0)),"",INDEX(spisak!$E$4:$E$554,MATCH(A39,spisak!$I$4:$I$372,0)))</f>
        <v/>
      </c>
      <c r="H39" s="444"/>
      <c r="I39" s="444"/>
      <c r="J39" s="425" t="str">
        <f>partije!$S$11</f>
        <v>bye</v>
      </c>
      <c r="K39" s="425"/>
      <c r="L39" s="425"/>
      <c r="M39" s="425"/>
      <c r="N39" s="425"/>
      <c r="O39" s="420" t="str">
        <f>IF(ISBLANK(partije!J11),"",IF(partije!J11&gt;partije!K11,partije!J11,partije!K11))</f>
        <v/>
      </c>
      <c r="P39" s="418" t="str">
        <f>IF(ISBLANK(partije!J11),"",IF(partije!J11&gt;partije!K11,partije!K11,partije!J11))</f>
        <v/>
      </c>
      <c r="Q39" s="417" t="str">
        <f>IF(ISBLANK(partije!L22),"",partije!L22)</f>
        <v xml:space="preserve"> </v>
      </c>
      <c r="R39" s="417" t="str">
        <f>IF(ISBLANK(partije!M22),"",partije!M22)</f>
        <v xml:space="preserve"> </v>
      </c>
      <c r="S39" s="417" t="str">
        <f>IF(ISBLANK(partije!N22),"",partije!N22)</f>
        <v xml:space="preserve"> </v>
      </c>
      <c r="T39" s="417" t="str">
        <f>IF(ISBLANK(partije!O22),"",partije!O22)</f>
        <v xml:space="preserve"> </v>
      </c>
      <c r="U39" s="417" t="str">
        <f>IF(ISBLANK(partije!P22),"",partije!P22)</f>
        <v/>
      </c>
      <c r="V39" s="417" t="str">
        <f>IF(ISBLANK(partije!Q22),"",partije!Q22)</f>
        <v/>
      </c>
      <c r="W39" s="422" t="str">
        <f>IF(ISBLANK(partije!R22),"",partije!R22)</f>
        <v/>
      </c>
      <c r="X39" s="169"/>
      <c r="Y39" s="169"/>
      <c r="Z39" s="169"/>
      <c r="AA39" s="169"/>
      <c r="AB39" s="169"/>
      <c r="AC39" s="172"/>
      <c r="AD39" s="371"/>
      <c r="AE39" s="169"/>
      <c r="AF39" s="169"/>
      <c r="AG39" s="169"/>
      <c r="AH39" s="169"/>
      <c r="AI39" s="169"/>
      <c r="AJ39" s="170"/>
      <c r="AK39" s="173"/>
      <c r="AL39" s="170"/>
      <c r="AM39" s="237"/>
    </row>
    <row r="40" spans="1:39" ht="12" customHeight="1">
      <c r="A40" s="451">
        <v>20</v>
      </c>
      <c r="B40" s="451">
        <v>14</v>
      </c>
      <c r="C40" s="446" t="str">
        <f>IF(ISNA(MATCH(A40,spisak!$I$4:$I$372,0)),"bye",INDEX(spisak!$B$4:$B$372,MATCH(A40,spisak!$I$4:$I$372,0)))</f>
        <v>bye</v>
      </c>
      <c r="D40" s="446"/>
      <c r="E40" s="446"/>
      <c r="F40" s="446"/>
      <c r="G40" s="442" t="str">
        <f>IF(ISNA(MATCH(A40,spisak!$I$4:$I$372,0)),"",INDEX(spisak!$E$4:$E$554,MATCH(A40,spisak!$I$4:$I$372,0)))</f>
        <v/>
      </c>
      <c r="H40" s="442"/>
      <c r="I40" s="443"/>
      <c r="J40" s="427"/>
      <c r="K40" s="427"/>
      <c r="L40" s="427"/>
      <c r="M40" s="427"/>
      <c r="N40" s="427"/>
      <c r="O40" s="421"/>
      <c r="P40" s="419"/>
      <c r="Q40" s="417"/>
      <c r="R40" s="417"/>
      <c r="S40" s="417"/>
      <c r="T40" s="417"/>
      <c r="U40" s="417"/>
      <c r="V40" s="417"/>
      <c r="W40" s="423"/>
      <c r="X40" s="169"/>
      <c r="Y40" s="169"/>
      <c r="Z40" s="169"/>
      <c r="AA40" s="169"/>
      <c r="AB40" s="169"/>
      <c r="AC40" s="172"/>
      <c r="AD40" s="371"/>
      <c r="AE40" s="169"/>
      <c r="AF40" s="169"/>
      <c r="AG40" s="169"/>
      <c r="AH40" s="169"/>
      <c r="AI40" s="169"/>
      <c r="AJ40" s="170"/>
      <c r="AK40" s="173"/>
      <c r="AL40" s="170"/>
      <c r="AM40" s="237"/>
    </row>
    <row r="41" spans="1:39" ht="12" customHeight="1">
      <c r="A41" s="451"/>
      <c r="B41" s="451">
        <v>14</v>
      </c>
      <c r="C41" s="447" t="str">
        <f>IF(ISNA(MATCH(A41,spisak!$I$4:$I$372,0)),"bye",INDEX(spisak!$B$4:$B$372,MATCH(A41,spisak!$I$4:$I$372,0)))</f>
        <v>bye</v>
      </c>
      <c r="D41" s="447"/>
      <c r="E41" s="447"/>
      <c r="F41" s="447"/>
      <c r="G41" s="444" t="str">
        <f>IF(ISNA(MATCH(A41,spisak!$I$4:$I$372,0)),"",INDEX(spisak!$E$4:$E$554,MATCH(A41,spisak!$I$4:$I$372,0)))</f>
        <v/>
      </c>
      <c r="H41" s="444"/>
      <c r="I41" s="445"/>
      <c r="J41" s="438" t="str">
        <f>IF(ISBLANK(partije!L11),"",partije!L11)</f>
        <v/>
      </c>
      <c r="K41" s="438" t="str">
        <f>IF(ISBLANK(partije!M11),"",partije!M11)</f>
        <v/>
      </c>
      <c r="L41" s="438" t="str">
        <f>IF(ISBLANK(partije!N11),"",partije!N11)</f>
        <v/>
      </c>
      <c r="M41" s="438" t="str">
        <f>IF(ISBLANK(partije!O11),"",partije!O11)</f>
        <v/>
      </c>
      <c r="N41" s="438" t="str">
        <f>IF(ISBLANK(partije!P11),"",partije!P11)</f>
        <v/>
      </c>
      <c r="O41" s="438" t="str">
        <f>IF(ISBLANK(partije!Q11),"",partije!Q11)</f>
        <v/>
      </c>
      <c r="P41" s="438" t="str">
        <f>IF(ISBLANK(partije!R11),"",partije!R11)</f>
        <v/>
      </c>
      <c r="Q41" s="169"/>
      <c r="R41" s="169"/>
      <c r="S41" s="169"/>
      <c r="T41" s="169"/>
      <c r="U41" s="169"/>
      <c r="V41" s="172"/>
      <c r="W41" s="370"/>
      <c r="X41" s="424" t="str">
        <f>partije!$S$28</f>
        <v/>
      </c>
      <c r="Y41" s="425"/>
      <c r="Z41" s="425"/>
      <c r="AA41" s="425"/>
      <c r="AB41" s="425"/>
      <c r="AC41" s="420" t="str">
        <f>IF(ISBLANK(partije!J28),"",IF(partije!J28&gt;partije!K28,partije!J28,partije!K28))</f>
        <v/>
      </c>
      <c r="AD41" s="425" t="str">
        <f>IF(ISBLANK(partije!J28),"",IF(partije!J28&gt;partije!K28,partije!K28,partije!J28))</f>
        <v/>
      </c>
      <c r="AE41" s="169"/>
      <c r="AF41" s="169"/>
      <c r="AG41" s="169"/>
      <c r="AH41" s="169"/>
      <c r="AI41" s="169"/>
      <c r="AJ41" s="170"/>
      <c r="AK41" s="173"/>
      <c r="AL41" s="170"/>
      <c r="AM41" s="237"/>
    </row>
    <row r="42" spans="1:39" ht="12" customHeight="1">
      <c r="A42" s="451">
        <v>21</v>
      </c>
      <c r="B42" s="451">
        <v>11</v>
      </c>
      <c r="C42" s="446" t="str">
        <f>IF(ISNA(MATCH(A42,spisak!$I$4:$I$372,0)),"bye",INDEX(spisak!$B$4:$B$372,MATCH(A42,spisak!$I$4:$I$372,0)))</f>
        <v>bye</v>
      </c>
      <c r="D42" s="446"/>
      <c r="E42" s="446"/>
      <c r="F42" s="446"/>
      <c r="G42" s="442" t="str">
        <f>IF(ISNA(MATCH(A42,spisak!$I$4:$I$372,0)),"",INDEX(spisak!$E$4:$E$554,MATCH(A42,spisak!$I$4:$I$372,0)))</f>
        <v/>
      </c>
      <c r="H42" s="442"/>
      <c r="I42" s="442"/>
      <c r="J42" s="438"/>
      <c r="K42" s="438"/>
      <c r="L42" s="438"/>
      <c r="M42" s="438"/>
      <c r="N42" s="438"/>
      <c r="O42" s="438"/>
      <c r="P42" s="438"/>
      <c r="Q42" s="169"/>
      <c r="R42" s="169"/>
      <c r="S42" s="169"/>
      <c r="T42" s="169"/>
      <c r="U42" s="169"/>
      <c r="V42" s="172"/>
      <c r="W42" s="370"/>
      <c r="X42" s="426"/>
      <c r="Y42" s="427"/>
      <c r="Z42" s="427"/>
      <c r="AA42" s="427"/>
      <c r="AB42" s="427"/>
      <c r="AC42" s="421"/>
      <c r="AD42" s="427"/>
      <c r="AE42" s="169"/>
      <c r="AF42" s="169"/>
      <c r="AG42" s="169"/>
      <c r="AH42" s="169"/>
      <c r="AI42" s="169"/>
      <c r="AJ42" s="170"/>
      <c r="AK42" s="173"/>
      <c r="AL42" s="170"/>
      <c r="AM42" s="237"/>
    </row>
    <row r="43" spans="1:39" ht="12" customHeight="1">
      <c r="A43" s="451"/>
      <c r="B43" s="451">
        <v>11</v>
      </c>
      <c r="C43" s="447" t="str">
        <f>IF(ISNA(MATCH(A43,spisak!$I$4:$I$372,0)),"bye",INDEX(spisak!$B$4:$B$372,MATCH(A43,spisak!$I$4:$I$372,0)))</f>
        <v>bye</v>
      </c>
      <c r="D43" s="447"/>
      <c r="E43" s="447"/>
      <c r="F43" s="447"/>
      <c r="G43" s="444" t="str">
        <f>IF(ISNA(MATCH(A43,spisak!$I$4:$I$372,0)),"",INDEX(spisak!$E$4:$E$554,MATCH(A43,spisak!$I$4:$I$372,0)))</f>
        <v/>
      </c>
      <c r="H43" s="444"/>
      <c r="I43" s="444"/>
      <c r="J43" s="441" t="str">
        <f>partije!$S$12</f>
        <v>bye</v>
      </c>
      <c r="K43" s="441"/>
      <c r="L43" s="441"/>
      <c r="M43" s="441"/>
      <c r="N43" s="441"/>
      <c r="O43" s="420" t="str">
        <f>IF(ISBLANK(partije!J12),"",IF(partije!J12&gt;partije!K12,partije!J12,partije!K12))</f>
        <v/>
      </c>
      <c r="P43" s="425" t="str">
        <f>IF(ISBLANK(partije!J12),"",IF(partije!J12&gt;partije!K12,partije!K12,partije!J12))</f>
        <v/>
      </c>
      <c r="Q43" s="169"/>
      <c r="R43" s="169"/>
      <c r="S43" s="169"/>
      <c r="T43" s="169"/>
      <c r="U43" s="169"/>
      <c r="V43" s="172"/>
      <c r="W43" s="370"/>
      <c r="X43" s="417" t="str">
        <f>IF(ISBLANK(partije!L28),"",partije!L28)</f>
        <v xml:space="preserve"> </v>
      </c>
      <c r="Y43" s="417" t="str">
        <f>IF(ISBLANK(partije!M28),"",partije!M28)</f>
        <v xml:space="preserve"> </v>
      </c>
      <c r="Z43" s="417" t="str">
        <f>IF(ISBLANK(partije!N28),"",partije!N28)</f>
        <v xml:space="preserve"> </v>
      </c>
      <c r="AA43" s="417" t="str">
        <f>IF(ISBLANK(partije!O28),"",partije!O28)</f>
        <v/>
      </c>
      <c r="AB43" s="417" t="str">
        <f>IF(ISBLANK(partije!P28),"",partije!P28)</f>
        <v/>
      </c>
      <c r="AC43" s="417" t="str">
        <f>IF(ISBLANK(partije!Q28),"",partije!Q28)</f>
        <v/>
      </c>
      <c r="AD43" s="422" t="str">
        <f>IF(ISBLANK(partije!R28),"",partije!R28)</f>
        <v/>
      </c>
      <c r="AE43" s="169"/>
      <c r="AF43" s="169"/>
      <c r="AG43" s="169"/>
      <c r="AH43" s="169"/>
      <c r="AI43" s="169"/>
      <c r="AJ43" s="170"/>
      <c r="AK43" s="173"/>
      <c r="AL43" s="170"/>
      <c r="AM43" s="237"/>
    </row>
    <row r="44" spans="1:39" ht="12" customHeight="1">
      <c r="A44" s="451">
        <v>22</v>
      </c>
      <c r="B44" s="451"/>
      <c r="C44" s="446" t="str">
        <f>IF(ISNA(MATCH(A44,spisak!$I$4:$I$372,0)),"bye",INDEX(spisak!$B$4:$B$372,MATCH(A44,spisak!$I$4:$I$372,0)))</f>
        <v>bye</v>
      </c>
      <c r="D44" s="446"/>
      <c r="E44" s="446"/>
      <c r="F44" s="446"/>
      <c r="G44" s="442" t="str">
        <f>IF(ISNA(MATCH(A44,spisak!$I$4:$I$372,0)),"",INDEX(spisak!$E$4:$E$554,MATCH(A44,spisak!$I$4:$I$372,0)))</f>
        <v/>
      </c>
      <c r="H44" s="442"/>
      <c r="I44" s="443"/>
      <c r="J44" s="441"/>
      <c r="K44" s="441"/>
      <c r="L44" s="441"/>
      <c r="M44" s="441"/>
      <c r="N44" s="441"/>
      <c r="O44" s="421"/>
      <c r="P44" s="427"/>
      <c r="Q44" s="169"/>
      <c r="R44" s="169"/>
      <c r="S44" s="169"/>
      <c r="T44" s="169"/>
      <c r="U44" s="169"/>
      <c r="V44" s="172"/>
      <c r="W44" s="370"/>
      <c r="X44" s="417"/>
      <c r="Y44" s="417"/>
      <c r="Z44" s="417"/>
      <c r="AA44" s="417"/>
      <c r="AB44" s="417"/>
      <c r="AC44" s="417"/>
      <c r="AD44" s="423"/>
      <c r="AE44" s="169"/>
      <c r="AF44" s="169"/>
      <c r="AG44" s="169"/>
      <c r="AH44" s="169"/>
      <c r="AI44" s="169"/>
      <c r="AJ44" s="170"/>
      <c r="AK44" s="173"/>
      <c r="AL44" s="170"/>
      <c r="AM44" s="237"/>
    </row>
    <row r="45" spans="1:39" ht="12" customHeight="1">
      <c r="A45" s="451"/>
      <c r="B45" s="451"/>
      <c r="C45" s="447" t="str">
        <f>IF(ISNA(MATCH(A45,spisak!$I$4:$I$372,0)),"bye",INDEX(spisak!$B$4:$B$372,MATCH(A45,spisak!$I$4:$I$372,0)))</f>
        <v>bye</v>
      </c>
      <c r="D45" s="447"/>
      <c r="E45" s="447"/>
      <c r="F45" s="447"/>
      <c r="G45" s="444" t="str">
        <f>IF(ISNA(MATCH(A45,spisak!$I$4:$I$372,0)),"",INDEX(spisak!$E$4:$E$554,MATCH(A45,spisak!$I$4:$I$372,0)))</f>
        <v/>
      </c>
      <c r="H45" s="444"/>
      <c r="I45" s="445"/>
      <c r="J45" s="439" t="str">
        <f>IF(ISBLANK(partije!L12),"",partije!L12)</f>
        <v/>
      </c>
      <c r="K45" s="439" t="str">
        <f>IF(ISBLANK(partije!M12),"",partije!M12)</f>
        <v/>
      </c>
      <c r="L45" s="439" t="str">
        <f>IF(ISBLANK(partije!N12),"",partije!N12)</f>
        <v/>
      </c>
      <c r="M45" s="439" t="str">
        <f>IF(ISBLANK(partije!O12),"",partije!O12)</f>
        <v/>
      </c>
      <c r="N45" s="439" t="str">
        <f>IF(ISBLANK(partije!P12),"",partije!P12)</f>
        <v/>
      </c>
      <c r="O45" s="439" t="str">
        <f>IF(ISBLANK(partije!Q12),"",partije!Q12)</f>
        <v/>
      </c>
      <c r="P45" s="449" t="str">
        <f>IF(ISBLANK(partije!R12),"",partije!R12)</f>
        <v/>
      </c>
      <c r="Q45" s="424" t="str">
        <f>partije!$S$23</f>
        <v>Vasić Mina,Jovanović Luna</v>
      </c>
      <c r="R45" s="425"/>
      <c r="S45" s="425"/>
      <c r="T45" s="425"/>
      <c r="U45" s="425"/>
      <c r="V45" s="420" t="str">
        <f>IF(ISBLANK(partije!J23),"",IF(partije!J23&gt;partije!K23,partije!J23,partije!K23))</f>
        <v/>
      </c>
      <c r="W45" s="418" t="str">
        <f>IF(ISBLANK(partije!J23),"",IF(partije!J23&gt;partije!K23,partije!K23,partije!J23))</f>
        <v/>
      </c>
      <c r="X45" s="169"/>
      <c r="Y45" s="169"/>
      <c r="Z45" s="169"/>
      <c r="AA45" s="169"/>
      <c r="AB45" s="169"/>
      <c r="AC45" s="172"/>
      <c r="AD45" s="370"/>
      <c r="AE45" s="169"/>
      <c r="AF45" s="169"/>
      <c r="AG45" s="169"/>
      <c r="AH45" s="169"/>
      <c r="AI45" s="169"/>
      <c r="AJ45" s="170"/>
      <c r="AK45" s="173"/>
      <c r="AL45" s="170"/>
      <c r="AM45" s="237"/>
    </row>
    <row r="46" spans="1:39" ht="12" customHeight="1">
      <c r="A46" s="451">
        <v>23</v>
      </c>
      <c r="B46" s="451"/>
      <c r="C46" s="446" t="str">
        <f>IF(ISNA(MATCH(A46,spisak!$I$4:$I$372,0)),"bye",INDEX(spisak!$B$4:$B$372,MATCH(A46,spisak!$I$4:$I$372,0)))</f>
        <v>bye</v>
      </c>
      <c r="D46" s="446"/>
      <c r="E46" s="446"/>
      <c r="F46" s="446"/>
      <c r="G46" s="442" t="str">
        <f>IF(ISNA(MATCH(A46,spisak!$I$4:$I$372,0)),"",INDEX(spisak!$E$4:$E$554,MATCH(A46,spisak!$I$4:$I$372,0)))</f>
        <v/>
      </c>
      <c r="H46" s="442"/>
      <c r="I46" s="442"/>
      <c r="J46" s="438"/>
      <c r="K46" s="438"/>
      <c r="L46" s="438"/>
      <c r="M46" s="438"/>
      <c r="N46" s="438"/>
      <c r="O46" s="438"/>
      <c r="P46" s="448"/>
      <c r="Q46" s="426"/>
      <c r="R46" s="427"/>
      <c r="S46" s="427"/>
      <c r="T46" s="427"/>
      <c r="U46" s="427"/>
      <c r="V46" s="421"/>
      <c r="W46" s="419"/>
      <c r="X46" s="169"/>
      <c r="Y46" s="169"/>
      <c r="Z46" s="169"/>
      <c r="AA46" s="169"/>
      <c r="AB46" s="169"/>
      <c r="AC46" s="172"/>
      <c r="AD46" s="370"/>
      <c r="AE46" s="169"/>
      <c r="AF46" s="169"/>
      <c r="AG46" s="169"/>
      <c r="AH46" s="169"/>
      <c r="AI46" s="169"/>
      <c r="AJ46" s="170"/>
      <c r="AK46" s="173"/>
      <c r="AL46" s="170"/>
      <c r="AM46" s="237"/>
    </row>
    <row r="47" spans="1:39" ht="12" customHeight="1">
      <c r="A47" s="451"/>
      <c r="B47" s="451"/>
      <c r="C47" s="447" t="str">
        <f>IF(ISNA(MATCH(A47,spisak!$I$4:$I$372,0)),"bye",INDEX(spisak!$B$4:$B$372,MATCH(A47,spisak!$I$4:$I$372,0)))</f>
        <v>bye</v>
      </c>
      <c r="D47" s="447"/>
      <c r="E47" s="447"/>
      <c r="F47" s="447"/>
      <c r="G47" s="444" t="str">
        <f>IF(ISNA(MATCH(A47,spisak!$I$4:$I$372,0)),"",INDEX(spisak!$E$4:$E$554,MATCH(A47,spisak!$I$4:$I$372,0)))</f>
        <v/>
      </c>
      <c r="H47" s="444"/>
      <c r="I47" s="444"/>
      <c r="J47" s="425" t="str">
        <f>partije!$S$13</f>
        <v>Vasić Mina,Jovanović Luna</v>
      </c>
      <c r="K47" s="425"/>
      <c r="L47" s="425"/>
      <c r="M47" s="425"/>
      <c r="N47" s="425"/>
      <c r="O47" s="420" t="str">
        <f>IF(ISBLANK(partije!J13),"",IF(partije!J13&gt;partije!K13,partije!J13,partije!K13))</f>
        <v/>
      </c>
      <c r="P47" s="418" t="str">
        <f>IF(ISBLANK(partije!J13),"",IF(partije!J13&gt;partije!K13,partije!K13,partije!J13))</f>
        <v/>
      </c>
      <c r="Q47" s="417" t="str">
        <f>IF(ISBLANK(partije!L23),"",partije!L23)</f>
        <v xml:space="preserve"> </v>
      </c>
      <c r="R47" s="417" t="str">
        <f>IF(ISBLANK(partije!M23),"",partije!M23)</f>
        <v xml:space="preserve"> </v>
      </c>
      <c r="S47" s="417" t="str">
        <f>IF(ISBLANK(partije!N23),"",partije!N23)</f>
        <v xml:space="preserve"> </v>
      </c>
      <c r="T47" s="417" t="str">
        <f>IF(ISBLANK(partije!O23),"",partije!O23)</f>
        <v/>
      </c>
      <c r="U47" s="417" t="str">
        <f>IF(ISBLANK(partije!P23),"",partije!P23)</f>
        <v/>
      </c>
      <c r="V47" s="417" t="str">
        <f>IF(ISBLANK(partije!Q23),"",partije!Q23)</f>
        <v/>
      </c>
      <c r="W47" s="417" t="str">
        <f>IF(ISBLANK(partije!R23),"",partije!R23)</f>
        <v/>
      </c>
      <c r="X47" s="169"/>
      <c r="Y47" s="169"/>
      <c r="Z47" s="169"/>
      <c r="AA47" s="169"/>
      <c r="AB47" s="169"/>
      <c r="AC47" s="172"/>
      <c r="AD47" s="370"/>
      <c r="AE47" s="169"/>
      <c r="AF47" s="169"/>
      <c r="AG47" s="169"/>
      <c r="AH47" s="169"/>
      <c r="AI47" s="169"/>
      <c r="AJ47" s="170"/>
      <c r="AK47" s="173"/>
      <c r="AL47" s="170"/>
      <c r="AM47" s="237"/>
    </row>
    <row r="48" spans="1:39" ht="12" customHeight="1">
      <c r="A48" s="451">
        <v>24</v>
      </c>
      <c r="B48" s="451">
        <v>6</v>
      </c>
      <c r="C48" s="446" t="str">
        <f>IF(ISNA(MATCH(A48,spisak!$I$4:$I$372,0)),"bye",INDEX(spisak!$B$4:$B$372,MATCH(A48,spisak!$I$4:$I$372,0)))</f>
        <v>Vasić Mina,Jovanović Luna</v>
      </c>
      <c r="D48" s="446"/>
      <c r="E48" s="446"/>
      <c r="F48" s="446"/>
      <c r="G48" s="442" t="str">
        <f>IF(ISNA(MATCH(A48,spisak!$I$4:$I$372,0)),"",INDEX(spisak!$E$4:$E$554,MATCH(A48,spisak!$I$4:$I$372,0)))</f>
        <v>Stoni,Hajduk Veljko</v>
      </c>
      <c r="H48" s="455"/>
      <c r="I48" s="456"/>
      <c r="J48" s="427"/>
      <c r="K48" s="427"/>
      <c r="L48" s="427"/>
      <c r="M48" s="427"/>
      <c r="N48" s="427"/>
      <c r="O48" s="421"/>
      <c r="P48" s="419"/>
      <c r="Q48" s="417"/>
      <c r="R48" s="417"/>
      <c r="S48" s="417"/>
      <c r="T48" s="417"/>
      <c r="U48" s="417"/>
      <c r="V48" s="417"/>
      <c r="W48" s="417"/>
      <c r="X48" s="169"/>
      <c r="Y48" s="169"/>
      <c r="Z48" s="169"/>
      <c r="AA48" s="169"/>
      <c r="AB48" s="169"/>
      <c r="AC48" s="172"/>
      <c r="AD48" s="370"/>
      <c r="AE48" s="169"/>
      <c r="AF48" s="169"/>
      <c r="AG48" s="169"/>
      <c r="AH48" s="169"/>
      <c r="AI48" s="169"/>
      <c r="AJ48" s="170"/>
      <c r="AK48" s="173"/>
      <c r="AL48" s="170"/>
      <c r="AM48" s="237"/>
    </row>
    <row r="49" spans="1:39" ht="12" customHeight="1">
      <c r="A49" s="451"/>
      <c r="B49" s="451">
        <v>6</v>
      </c>
      <c r="C49" s="447" t="str">
        <f>IF(ISNA(MATCH(A49,spisak!$I$4:$I$372,0)),"bye",INDEX(spisak!$B$4:$B$372,MATCH(A49,spisak!$I$4:$I$372,0)))</f>
        <v>bye</v>
      </c>
      <c r="D49" s="447"/>
      <c r="E49" s="447"/>
      <c r="F49" s="447"/>
      <c r="G49" s="457" t="str">
        <f>IF(ISNA(MATCH(A49,spisak!$I$4:$I$372,0)),"",INDEX(spisak!$E$4:$E$554,MATCH(A49,spisak!$I$4:$I$372,0)))</f>
        <v/>
      </c>
      <c r="H49" s="457"/>
      <c r="I49" s="458"/>
      <c r="J49" s="438" t="str">
        <f>IF(ISBLANK(partije!L13),"",partije!L13)</f>
        <v/>
      </c>
      <c r="K49" s="438" t="str">
        <f>IF(ISBLANK(partije!M13),"",partije!M13)</f>
        <v/>
      </c>
      <c r="L49" s="438" t="str">
        <f>IF(ISBLANK(partije!N13),"",partije!N13)</f>
        <v/>
      </c>
      <c r="M49" s="438" t="str">
        <f>IF(ISBLANK(partije!O13),"",partije!O13)</f>
        <v/>
      </c>
      <c r="N49" s="438" t="str">
        <f>IF(ISBLANK(partije!P13),"",partije!P13)</f>
        <v/>
      </c>
      <c r="O49" s="438" t="str">
        <f>IF(ISBLANK(partije!Q13),"",partije!Q13)</f>
        <v/>
      </c>
      <c r="P49" s="438" t="str">
        <f>IF(ISBLANK(partije!R13),"",partije!R13)</f>
        <v/>
      </c>
      <c r="Q49" s="169"/>
      <c r="R49" s="169"/>
      <c r="S49" s="169"/>
      <c r="T49" s="169"/>
      <c r="U49" s="169"/>
      <c r="V49" s="172"/>
      <c r="W49" s="371"/>
      <c r="X49" s="169"/>
      <c r="Y49" s="169"/>
      <c r="Z49" s="169"/>
      <c r="AA49" s="169"/>
      <c r="AB49" s="169"/>
      <c r="AC49" s="172"/>
      <c r="AD49" s="371"/>
      <c r="AE49" s="174"/>
      <c r="AF49" s="169"/>
      <c r="AG49" s="169"/>
      <c r="AH49" s="169"/>
      <c r="AI49" s="169"/>
      <c r="AJ49" s="170"/>
      <c r="AK49" s="173"/>
      <c r="AL49" s="170"/>
      <c r="AM49" s="237"/>
    </row>
    <row r="50" spans="1:39" ht="12" customHeight="1">
      <c r="A50" s="451">
        <v>25</v>
      </c>
      <c r="B50" s="451">
        <v>7</v>
      </c>
      <c r="C50" s="446" t="str">
        <f>IF(ISNA(MATCH(A50,spisak!$I$4:$I$372,0)),"bye",INDEX(spisak!$B$4:$B$372,MATCH(A50,spisak!$I$4:$I$372,0)))</f>
        <v>bye</v>
      </c>
      <c r="D50" s="446"/>
      <c r="E50" s="446"/>
      <c r="F50" s="446"/>
      <c r="G50" s="442" t="str">
        <f>IF(ISNA(MATCH(A50,spisak!$I$4:$I$372,0)),"",INDEX(spisak!$E$4:$E$554,MATCH(A50,spisak!$I$4:$I$372,0)))</f>
        <v/>
      </c>
      <c r="H50" s="442"/>
      <c r="I50" s="442"/>
      <c r="J50" s="438"/>
      <c r="K50" s="438"/>
      <c r="L50" s="438"/>
      <c r="M50" s="438"/>
      <c r="N50" s="438"/>
      <c r="O50" s="438"/>
      <c r="P50" s="438"/>
      <c r="Q50" s="169"/>
      <c r="R50" s="169"/>
      <c r="S50" s="169"/>
      <c r="T50" s="169"/>
      <c r="U50" s="169"/>
      <c r="V50" s="172"/>
      <c r="W50" s="371"/>
      <c r="X50" s="169"/>
      <c r="Y50" s="169"/>
      <c r="Z50" s="169"/>
      <c r="AA50" s="169"/>
      <c r="AB50" s="169"/>
      <c r="AC50" s="172"/>
      <c r="AD50" s="371"/>
      <c r="AE50" s="424" t="str">
        <f>partije!$S$31</f>
        <v/>
      </c>
      <c r="AF50" s="425"/>
      <c r="AG50" s="425"/>
      <c r="AH50" s="425"/>
      <c r="AI50" s="425"/>
      <c r="AJ50" s="420" t="str">
        <f>IF(ISBLANK(partije!J31),"",IF(partije!J31&gt;partije!K31,partije!J31,partije!K31))</f>
        <v/>
      </c>
      <c r="AK50" s="418" t="str">
        <f>IF(ISBLANK(partije!J31),"",IF(partije!J31&gt;partije!K31,partije!K31,partije!J31))</f>
        <v/>
      </c>
      <c r="AL50" s="170"/>
      <c r="AM50" s="237"/>
    </row>
    <row r="51" spans="1:39" ht="12" customHeight="1">
      <c r="A51" s="451"/>
      <c r="B51" s="451">
        <v>7</v>
      </c>
      <c r="C51" s="447" t="str">
        <f>IF(ISNA(MATCH(A51,spisak!$I$4:$I$372,0)),"bye",INDEX(spisak!$B$4:$B$372,MATCH(A51,spisak!$I$4:$I$372,0)))</f>
        <v>bye</v>
      </c>
      <c r="D51" s="447"/>
      <c r="E51" s="447"/>
      <c r="F51" s="447"/>
      <c r="G51" s="444" t="str">
        <f>IF(ISNA(MATCH(A51,spisak!$I$4:$I$372,0)),"",INDEX(spisak!$E$4:$E$554,MATCH(A51,spisak!$I$4:$I$372,0)))</f>
        <v/>
      </c>
      <c r="H51" s="444"/>
      <c r="I51" s="444"/>
      <c r="J51" s="425" t="str">
        <f>partije!$S$14</f>
        <v>bye</v>
      </c>
      <c r="K51" s="425"/>
      <c r="L51" s="425"/>
      <c r="M51" s="425"/>
      <c r="N51" s="425"/>
      <c r="O51" s="420" t="str">
        <f>IF(ISBLANK(partije!J14),"",IF(partije!J14&gt;partije!K14,partije!J14,partije!K14))</f>
        <v/>
      </c>
      <c r="P51" s="425" t="str">
        <f>IF(ISBLANK(partije!J14),"",IF(partije!J14&gt;partije!K14,partije!K14,partije!J14))</f>
        <v/>
      </c>
      <c r="Q51" s="169"/>
      <c r="R51" s="169"/>
      <c r="S51" s="169"/>
      <c r="T51" s="169"/>
      <c r="U51" s="169"/>
      <c r="V51" s="172"/>
      <c r="W51" s="371"/>
      <c r="X51" s="169"/>
      <c r="Y51" s="169"/>
      <c r="Z51" s="169"/>
      <c r="AA51" s="169"/>
      <c r="AB51" s="169"/>
      <c r="AC51" s="172"/>
      <c r="AD51" s="371"/>
      <c r="AE51" s="426"/>
      <c r="AF51" s="427"/>
      <c r="AG51" s="427"/>
      <c r="AH51" s="427"/>
      <c r="AI51" s="427"/>
      <c r="AJ51" s="421"/>
      <c r="AK51" s="419"/>
      <c r="AL51" s="170"/>
      <c r="AM51" s="237"/>
    </row>
    <row r="52" spans="1:39" ht="12" customHeight="1">
      <c r="A52" s="451">
        <v>26</v>
      </c>
      <c r="B52" s="451"/>
      <c r="C52" s="446" t="str">
        <f>IF(ISNA(MATCH(A52,spisak!$I$4:$I$372,0)),"bye",INDEX(spisak!$B$4:$B$372,MATCH(A52,spisak!$I$4:$I$372,0)))</f>
        <v>bye</v>
      </c>
      <c r="D52" s="446"/>
      <c r="E52" s="446"/>
      <c r="F52" s="446"/>
      <c r="G52" s="442" t="str">
        <f>IF(ISNA(MATCH(A52,spisak!$I$4:$I$372,0)),"",INDEX(spisak!$E$4:$E$554,MATCH(A52,spisak!$I$4:$I$372,0)))</f>
        <v/>
      </c>
      <c r="H52" s="442"/>
      <c r="I52" s="443"/>
      <c r="J52" s="427"/>
      <c r="K52" s="427"/>
      <c r="L52" s="427"/>
      <c r="M52" s="427"/>
      <c r="N52" s="427"/>
      <c r="O52" s="421"/>
      <c r="P52" s="427"/>
      <c r="Q52" s="169"/>
      <c r="R52" s="169"/>
      <c r="S52" s="169"/>
      <c r="T52" s="169"/>
      <c r="U52" s="169"/>
      <c r="V52" s="172"/>
      <c r="W52" s="371"/>
      <c r="X52" s="169"/>
      <c r="Y52" s="169"/>
      <c r="Z52" s="169"/>
      <c r="AA52" s="169"/>
      <c r="AB52" s="169"/>
      <c r="AC52" s="172"/>
      <c r="AD52" s="371"/>
      <c r="AE52" s="437" t="str">
        <f>IF(ISBLANK(partije!L31),"",partije!L31)</f>
        <v xml:space="preserve"> </v>
      </c>
      <c r="AF52" s="417" t="str">
        <f>IF(ISBLANK(partije!M31),"",partije!M31)</f>
        <v xml:space="preserve"> </v>
      </c>
      <c r="AG52" s="417" t="str">
        <f>IF(ISBLANK(partije!N31),"",partije!N31)</f>
        <v xml:space="preserve"> </v>
      </c>
      <c r="AH52" s="417" t="str">
        <f>IF(ISBLANK(partije!O31),"",partije!O31)</f>
        <v/>
      </c>
      <c r="AI52" s="417" t="str">
        <f>IF(ISBLANK(partije!P31),"",partije!P31)</f>
        <v/>
      </c>
      <c r="AJ52" s="417" t="str">
        <f>IF(ISBLANK(partije!Q31),"",partije!Q31)</f>
        <v/>
      </c>
      <c r="AK52" s="417" t="str">
        <f>IF(ISBLANK(partije!R31),"",partije!R31)</f>
        <v/>
      </c>
      <c r="AL52" s="170"/>
      <c r="AM52" s="237"/>
    </row>
    <row r="53" spans="1:39" ht="12" customHeight="1">
      <c r="A53" s="451"/>
      <c r="B53" s="451"/>
      <c r="C53" s="447" t="str">
        <f>IF(ISNA(MATCH(A53,spisak!$I$4:$I$372,0)),"bye",INDEX(spisak!$B$4:$B$372,MATCH(A53,spisak!$I$4:$I$372,0)))</f>
        <v>bye</v>
      </c>
      <c r="D53" s="447"/>
      <c r="E53" s="447"/>
      <c r="F53" s="447"/>
      <c r="G53" s="444" t="str">
        <f>IF(ISNA(MATCH(A53,spisak!$I$4:$I$372,0)),"",INDEX(spisak!$E$4:$E$554,MATCH(A53,spisak!$I$4:$I$372,0)))</f>
        <v/>
      </c>
      <c r="H53" s="444"/>
      <c r="I53" s="445"/>
      <c r="J53" s="439" t="str">
        <f>IF(ISBLANK(partije!L14),"",partije!L14)</f>
        <v/>
      </c>
      <c r="K53" s="439" t="str">
        <f>IF(ISBLANK(partije!M14),"",partije!M14)</f>
        <v/>
      </c>
      <c r="L53" s="439" t="str">
        <f>IF(ISBLANK(partije!N14),"",partije!N14)</f>
        <v/>
      </c>
      <c r="M53" s="439" t="str">
        <f>IF(ISBLANK(partije!O14),"",partije!O14)</f>
        <v/>
      </c>
      <c r="N53" s="439" t="str">
        <f>IF(ISBLANK(partije!P14),"",partije!P14)</f>
        <v/>
      </c>
      <c r="O53" s="439" t="str">
        <f>IF(ISBLANK(partije!Q14),"",partije!Q14)</f>
        <v/>
      </c>
      <c r="P53" s="449" t="str">
        <f>IF(ISBLANK(partije!R14),"",partije!R14)</f>
        <v/>
      </c>
      <c r="Q53" s="424" t="str">
        <f>partije!$S$24</f>
        <v>bye</v>
      </c>
      <c r="R53" s="425"/>
      <c r="S53" s="425"/>
      <c r="T53" s="425"/>
      <c r="U53" s="425"/>
      <c r="V53" s="420" t="str">
        <f>IF(ISBLANK(partije!J24),"",IF(partije!J24&gt;partije!K24,partije!J24,partije!K24))</f>
        <v/>
      </c>
      <c r="W53" s="425" t="str">
        <f>IF(ISBLANK(partije!J24),"",IF(partije!J24&gt;partije!K24,partije!K24,partije!J24))</f>
        <v/>
      </c>
      <c r="X53" s="169"/>
      <c r="Y53" s="169"/>
      <c r="Z53" s="169"/>
      <c r="AA53" s="169"/>
      <c r="AB53" s="169"/>
      <c r="AC53" s="172"/>
      <c r="AD53" s="371"/>
      <c r="AE53" s="437"/>
      <c r="AF53" s="417"/>
      <c r="AG53" s="417"/>
      <c r="AH53" s="417"/>
      <c r="AI53" s="417"/>
      <c r="AJ53" s="417"/>
      <c r="AK53" s="417"/>
      <c r="AL53" s="170"/>
      <c r="AM53" s="237"/>
    </row>
    <row r="54" spans="1:39" ht="12" customHeight="1">
      <c r="A54" s="451">
        <v>27</v>
      </c>
      <c r="B54" s="451"/>
      <c r="C54" s="446" t="str">
        <f>IF(ISNA(MATCH(A54,spisak!$I$4:$I$372,0)),"bye",INDEX(spisak!$B$4:$B$372,MATCH(A54,spisak!$I$4:$I$372,0)))</f>
        <v>bye</v>
      </c>
      <c r="D54" s="446"/>
      <c r="E54" s="446"/>
      <c r="F54" s="446"/>
      <c r="G54" s="442" t="str">
        <f>IF(ISNA(MATCH(A54,spisak!$I$4:$I$372,0)),"",INDEX(spisak!$E$4:$E$554,MATCH(A54,spisak!$I$4:$I$372,0)))</f>
        <v/>
      </c>
      <c r="H54" s="442"/>
      <c r="I54" s="442"/>
      <c r="J54" s="440"/>
      <c r="K54" s="440"/>
      <c r="L54" s="440"/>
      <c r="M54" s="440"/>
      <c r="N54" s="440"/>
      <c r="O54" s="440"/>
      <c r="P54" s="450"/>
      <c r="Q54" s="426"/>
      <c r="R54" s="427"/>
      <c r="S54" s="427"/>
      <c r="T54" s="427"/>
      <c r="U54" s="427"/>
      <c r="V54" s="421"/>
      <c r="W54" s="427"/>
      <c r="X54" s="169"/>
      <c r="Y54" s="169"/>
      <c r="Z54" s="169"/>
      <c r="AA54" s="169"/>
      <c r="AB54" s="169"/>
      <c r="AC54" s="172"/>
      <c r="AD54" s="370"/>
      <c r="AE54" s="169"/>
      <c r="AF54" s="169"/>
      <c r="AG54" s="169"/>
      <c r="AH54" s="169"/>
      <c r="AI54" s="169"/>
      <c r="AJ54" s="170"/>
      <c r="AK54" s="170"/>
      <c r="AL54" s="170"/>
      <c r="AM54" s="237"/>
    </row>
    <row r="55" spans="1:39" ht="12" customHeight="1">
      <c r="A55" s="451"/>
      <c r="B55" s="451"/>
      <c r="C55" s="447" t="str">
        <f>IF(ISNA(MATCH(A55,spisak!$I$4:$I$372,0)),"bye",INDEX(spisak!$B$4:$B$372,MATCH(A55,spisak!$I$4:$I$372,0)))</f>
        <v>bye</v>
      </c>
      <c r="D55" s="447"/>
      <c r="E55" s="447"/>
      <c r="F55" s="447"/>
      <c r="G55" s="444" t="str">
        <f>IF(ISNA(MATCH(A55,spisak!$I$4:$I$372,0)),"",INDEX(spisak!$E$4:$E$554,MATCH(A55,spisak!$I$4:$I$372,0)))</f>
        <v/>
      </c>
      <c r="H55" s="444"/>
      <c r="I55" s="444"/>
      <c r="J55" s="425" t="str">
        <f>partije!$S$15</f>
        <v>bye</v>
      </c>
      <c r="K55" s="425"/>
      <c r="L55" s="425"/>
      <c r="M55" s="425"/>
      <c r="N55" s="425"/>
      <c r="O55" s="420" t="str">
        <f>IF(ISBLANK(partije!J15),"",IF(partije!J15&gt;partije!K15,partije!J15,partije!K15))</f>
        <v/>
      </c>
      <c r="P55" s="418" t="str">
        <f>IF(ISBLANK(partije!J15),"",IF(partije!J15&gt;partije!K15,partije!K15,partije!J15))</f>
        <v/>
      </c>
      <c r="Q55" s="417" t="str">
        <f>IF(ISBLANK(partije!L24),"",partije!L24)</f>
        <v xml:space="preserve"> </v>
      </c>
      <c r="R55" s="417" t="str">
        <f>IF(ISBLANK(partije!M24),"",partije!M24)</f>
        <v xml:space="preserve"> </v>
      </c>
      <c r="S55" s="417" t="str">
        <f>IF(ISBLANK(partije!N24),"",partije!N24)</f>
        <v xml:space="preserve"> </v>
      </c>
      <c r="T55" s="417" t="str">
        <f>IF(ISBLANK(partije!O24),"",partije!O24)</f>
        <v xml:space="preserve"> </v>
      </c>
      <c r="U55" s="417" t="str">
        <f>IF(ISBLANK(partije!P24),"",partije!P24)</f>
        <v xml:space="preserve"> </v>
      </c>
      <c r="V55" s="417" t="str">
        <f>IF(ISBLANK(partije!Q24),"",partije!Q24)</f>
        <v/>
      </c>
      <c r="W55" s="422" t="str">
        <f>IF(ISBLANK(partije!R24),"",partije!R24)</f>
        <v/>
      </c>
      <c r="X55" s="174"/>
      <c r="Y55" s="169"/>
      <c r="Z55" s="169"/>
      <c r="AA55" s="169"/>
      <c r="AB55" s="169"/>
      <c r="AC55" s="172"/>
      <c r="AD55" s="370"/>
      <c r="AE55" s="169"/>
      <c r="AF55" s="169"/>
      <c r="AG55" s="169"/>
      <c r="AH55" s="169"/>
      <c r="AI55" s="169"/>
      <c r="AJ55" s="170"/>
      <c r="AK55" s="170"/>
      <c r="AL55" s="170"/>
      <c r="AM55" s="237"/>
    </row>
    <row r="56" spans="1:39" ht="12" customHeight="1">
      <c r="A56" s="451">
        <v>28</v>
      </c>
      <c r="B56" s="451">
        <v>10</v>
      </c>
      <c r="C56" s="446" t="str">
        <f>IF(ISNA(MATCH(A56,spisak!$I$4:$I$372,0)),"bye",INDEX(spisak!$B$4:$B$372,MATCH(A56,spisak!$I$4:$I$372,0)))</f>
        <v>bye</v>
      </c>
      <c r="D56" s="446"/>
      <c r="E56" s="446"/>
      <c r="F56" s="446"/>
      <c r="G56" s="442" t="str">
        <f>IF(ISNA(MATCH(A56,spisak!$I$4:$I$372,0)),"",INDEX(spisak!$E$4:$E$554,MATCH(A56,spisak!$I$4:$I$372,0)))</f>
        <v/>
      </c>
      <c r="H56" s="442"/>
      <c r="I56" s="443"/>
      <c r="J56" s="427"/>
      <c r="K56" s="427"/>
      <c r="L56" s="427"/>
      <c r="M56" s="427"/>
      <c r="N56" s="427"/>
      <c r="O56" s="421"/>
      <c r="P56" s="419"/>
      <c r="Q56" s="417"/>
      <c r="R56" s="417"/>
      <c r="S56" s="417"/>
      <c r="T56" s="417"/>
      <c r="U56" s="417"/>
      <c r="V56" s="417"/>
      <c r="W56" s="423"/>
      <c r="X56" s="174"/>
      <c r="Y56" s="169"/>
      <c r="Z56" s="169"/>
      <c r="AA56" s="169"/>
      <c r="AB56" s="169"/>
      <c r="AC56" s="172"/>
      <c r="AD56" s="370"/>
      <c r="AE56" s="169"/>
      <c r="AF56" s="169"/>
      <c r="AG56" s="169"/>
      <c r="AH56" s="169"/>
      <c r="AI56" s="169"/>
      <c r="AJ56" s="170"/>
      <c r="AK56" s="170"/>
      <c r="AL56" s="170"/>
      <c r="AM56" s="237"/>
    </row>
    <row r="57" spans="1:39" ht="12" customHeight="1">
      <c r="A57" s="451"/>
      <c r="B57" s="451">
        <v>10</v>
      </c>
      <c r="C57" s="447" t="str">
        <f>IF(ISNA(MATCH(A57,spisak!$I$4:$I$372,0)),"bye",INDEX(spisak!$B$4:$B$372,MATCH(A57,spisak!$I$4:$I$372,0)))</f>
        <v>bye</v>
      </c>
      <c r="D57" s="447"/>
      <c r="E57" s="447"/>
      <c r="F57" s="447"/>
      <c r="G57" s="444" t="str">
        <f>IF(ISNA(MATCH(A57,spisak!$I$4:$I$372,0)),"",INDEX(spisak!$E$4:$E$554,MATCH(A57,spisak!$I$4:$I$372,0)))</f>
        <v/>
      </c>
      <c r="H57" s="444"/>
      <c r="I57" s="445"/>
      <c r="J57" s="438" t="str">
        <f>IF(ISBLANK(partije!L15),"",partije!L15)</f>
        <v/>
      </c>
      <c r="K57" s="438" t="str">
        <f>IF(ISBLANK(partije!M15),"",partije!M15)</f>
        <v/>
      </c>
      <c r="L57" s="438" t="str">
        <f>IF(ISBLANK(partije!N15),"",partije!N15)</f>
        <v/>
      </c>
      <c r="M57" s="438" t="str">
        <f>IF(ISBLANK(partije!O15),"",partije!O15)</f>
        <v/>
      </c>
      <c r="N57" s="438" t="str">
        <f>IF(ISBLANK(partije!P15),"",partije!P15)</f>
        <v/>
      </c>
      <c r="O57" s="438" t="str">
        <f>IF(ISBLANK(partije!Q15),"",partije!Q15)</f>
        <v/>
      </c>
      <c r="P57" s="438" t="str">
        <f>IF(ISBLANK(partije!R15),"",partije!R15)</f>
        <v/>
      </c>
      <c r="Q57" s="169"/>
      <c r="R57" s="169"/>
      <c r="S57" s="169"/>
      <c r="T57" s="169"/>
      <c r="U57" s="169"/>
      <c r="V57" s="172"/>
      <c r="W57" s="370"/>
      <c r="X57" s="424" t="str">
        <f>partije!$S$29</f>
        <v>Popović Natalija,Petrićević Milica</v>
      </c>
      <c r="Y57" s="425"/>
      <c r="Z57" s="425"/>
      <c r="AA57" s="425"/>
      <c r="AB57" s="425"/>
      <c r="AC57" s="420" t="str">
        <f>IF(ISBLANK(partije!J29),"",IF(partije!J29&gt;partije!K29,partije!J29,partije!K29))</f>
        <v/>
      </c>
      <c r="AD57" s="418" t="str">
        <f>IF(ISBLANK(partije!J29),"",IF(partije!J29&gt;partije!K29,partije!K29,partije!J29))</f>
        <v/>
      </c>
      <c r="AE57" s="169"/>
      <c r="AF57" s="169"/>
      <c r="AG57" s="416"/>
      <c r="AH57" s="416"/>
      <c r="AI57" s="416"/>
      <c r="AJ57" s="416"/>
      <c r="AK57" s="416"/>
      <c r="AL57" s="416"/>
      <c r="AM57" s="237"/>
    </row>
    <row r="58" spans="1:39" ht="12" customHeight="1">
      <c r="A58" s="451">
        <v>29</v>
      </c>
      <c r="B58" s="451">
        <v>15</v>
      </c>
      <c r="C58" s="446" t="str">
        <f>IF(ISNA(MATCH(A58,spisak!$I$4:$I$372,0)),"bye",INDEX(spisak!$B$4:$B$372,MATCH(A58,spisak!$I$4:$I$372,0)))</f>
        <v>bye</v>
      </c>
      <c r="D58" s="446"/>
      <c r="E58" s="446"/>
      <c r="F58" s="446"/>
      <c r="G58" s="442" t="str">
        <f>IF(ISNA(MATCH(A58,spisak!$I$4:$I$372,0)),"",INDEX(spisak!$E$4:$E$554,MATCH(A58,spisak!$I$4:$I$372,0)))</f>
        <v/>
      </c>
      <c r="H58" s="442"/>
      <c r="I58" s="442"/>
      <c r="J58" s="438"/>
      <c r="K58" s="438"/>
      <c r="L58" s="438"/>
      <c r="M58" s="438"/>
      <c r="N58" s="438"/>
      <c r="O58" s="438"/>
      <c r="P58" s="438"/>
      <c r="Q58" s="169"/>
      <c r="R58" s="169"/>
      <c r="S58" s="169"/>
      <c r="T58" s="169"/>
      <c r="U58" s="169"/>
      <c r="V58" s="172"/>
      <c r="W58" s="370"/>
      <c r="X58" s="426"/>
      <c r="Y58" s="427"/>
      <c r="Z58" s="427"/>
      <c r="AA58" s="427"/>
      <c r="AB58" s="427"/>
      <c r="AC58" s="421"/>
      <c r="AD58" s="419"/>
      <c r="AE58" s="169"/>
      <c r="AF58" s="169"/>
      <c r="AG58" s="416"/>
      <c r="AH58" s="416"/>
      <c r="AI58" s="416"/>
      <c r="AJ58" s="416"/>
      <c r="AK58" s="416"/>
      <c r="AL58" s="416"/>
      <c r="AM58" s="237"/>
    </row>
    <row r="59" spans="1:39" ht="12" customHeight="1">
      <c r="A59" s="451"/>
      <c r="B59" s="451">
        <v>15</v>
      </c>
      <c r="C59" s="447" t="str">
        <f>IF(ISNA(MATCH(A59,spisak!$I$4:$I$372,0)),"bye",INDEX(spisak!$B$4:$B$372,MATCH(A59,spisak!$I$4:$I$372,0)))</f>
        <v>bye</v>
      </c>
      <c r="D59" s="447"/>
      <c r="E59" s="447"/>
      <c r="F59" s="447"/>
      <c r="G59" s="444" t="str">
        <f>IF(ISNA(MATCH(A59,spisak!$I$4:$I$372,0)),"",INDEX(spisak!$E$4:$E$554,MATCH(A59,spisak!$I$4:$I$372,0)))</f>
        <v/>
      </c>
      <c r="H59" s="444"/>
      <c r="I59" s="444"/>
      <c r="J59" s="425" t="str">
        <f>partije!$S$16</f>
        <v>bye</v>
      </c>
      <c r="K59" s="425"/>
      <c r="L59" s="425"/>
      <c r="M59" s="425"/>
      <c r="N59" s="425"/>
      <c r="O59" s="420" t="str">
        <f>IF(ISBLANK(partije!J16),"",IF(partije!J16&gt;partije!K16,partije!J16,partije!K16))</f>
        <v/>
      </c>
      <c r="P59" s="425" t="str">
        <f>IF(ISBLANK(partije!J16),"",IF(partije!J16&gt;partije!K16,partije!K16,partije!J16))</f>
        <v/>
      </c>
      <c r="Q59" s="169"/>
      <c r="R59" s="169"/>
      <c r="S59" s="169"/>
      <c r="T59" s="169"/>
      <c r="U59" s="169"/>
      <c r="V59" s="172"/>
      <c r="W59" s="370"/>
      <c r="X59" s="417" t="str">
        <f>IF(ISBLANK(partije!L29),"",partije!L29)</f>
        <v xml:space="preserve"> </v>
      </c>
      <c r="Y59" s="417" t="str">
        <f>IF(ISBLANK(partije!M29),"",partije!M29)</f>
        <v xml:space="preserve"> </v>
      </c>
      <c r="Z59" s="417" t="str">
        <f>IF(ISBLANK(partije!N29),"",partije!N29)</f>
        <v xml:space="preserve"> </v>
      </c>
      <c r="AA59" s="417" t="str">
        <f>IF(ISBLANK(partije!O29),"",partije!O29)</f>
        <v xml:space="preserve"> </v>
      </c>
      <c r="AB59" s="417" t="str">
        <f>IF(ISBLANK(partije!P29),"",partije!P29)</f>
        <v/>
      </c>
      <c r="AC59" s="417" t="str">
        <f>IF(ISBLANK(partije!Q29),"",partije!Q29)</f>
        <v/>
      </c>
      <c r="AD59" s="417" t="str">
        <f>IF(ISBLANK(partije!R29),"",partije!R29)</f>
        <v/>
      </c>
      <c r="AE59" s="169"/>
      <c r="AF59" s="169"/>
      <c r="AG59" s="368"/>
      <c r="AH59" s="368"/>
      <c r="AI59" s="368"/>
      <c r="AJ59" s="368"/>
      <c r="AK59" s="368"/>
      <c r="AL59" s="368"/>
      <c r="AM59" s="237"/>
    </row>
    <row r="60" spans="1:39" ht="12" customHeight="1">
      <c r="A60" s="451">
        <v>30</v>
      </c>
      <c r="B60" s="451"/>
      <c r="C60" s="446" t="str">
        <f>IF(ISNA(MATCH(A60,spisak!$I$4:$I$372,0)),"bye",INDEX(spisak!$B$4:$B$372,MATCH(A60,spisak!$I$4:$I$372,0)))</f>
        <v>bye</v>
      </c>
      <c r="D60" s="446"/>
      <c r="E60" s="446"/>
      <c r="F60" s="446"/>
      <c r="G60" s="442" t="str">
        <f>IF(ISNA(MATCH(A60,spisak!$I$4:$I$372,0)),"",INDEX(spisak!$E$4:$E$554,MATCH(A60,spisak!$I$4:$I$372,0)))</f>
        <v/>
      </c>
      <c r="H60" s="442"/>
      <c r="I60" s="443"/>
      <c r="J60" s="427"/>
      <c r="K60" s="427"/>
      <c r="L60" s="427"/>
      <c r="M60" s="427"/>
      <c r="N60" s="427"/>
      <c r="O60" s="421"/>
      <c r="P60" s="427"/>
      <c r="Q60" s="169"/>
      <c r="R60" s="169"/>
      <c r="S60" s="169"/>
      <c r="T60" s="169"/>
      <c r="U60" s="169"/>
      <c r="V60" s="172"/>
      <c r="W60" s="370"/>
      <c r="X60" s="417"/>
      <c r="Y60" s="417"/>
      <c r="Z60" s="417"/>
      <c r="AA60" s="417"/>
      <c r="AB60" s="417"/>
      <c r="AC60" s="417"/>
      <c r="AD60" s="417"/>
      <c r="AE60" s="169"/>
      <c r="AF60" s="169"/>
      <c r="AG60" s="368"/>
      <c r="AH60" s="368"/>
      <c r="AI60" s="368"/>
      <c r="AJ60" s="368"/>
      <c r="AK60" s="368"/>
      <c r="AL60" s="368"/>
      <c r="AM60" s="237"/>
    </row>
    <row r="61" spans="1:39" ht="12" customHeight="1">
      <c r="A61" s="451"/>
      <c r="B61" s="451"/>
      <c r="C61" s="447" t="str">
        <f>IF(ISNA(MATCH(A61,spisak!$I$4:$I$372,0)),"bye",INDEX(spisak!$B$4:$B$372,MATCH(A61,spisak!$I$4:$I$372,0)))</f>
        <v>bye</v>
      </c>
      <c r="D61" s="447"/>
      <c r="E61" s="447"/>
      <c r="F61" s="447"/>
      <c r="G61" s="444" t="str">
        <f>IF(ISNA(MATCH(A61,spisak!$I$4:$I$372,0)),"",INDEX(spisak!$E$4:$E$554,MATCH(A61,spisak!$I$4:$I$372,0)))</f>
        <v/>
      </c>
      <c r="H61" s="444"/>
      <c r="I61" s="445"/>
      <c r="J61" s="438" t="str">
        <f>IF(ISBLANK(partije!L16),"",partije!L16)</f>
        <v/>
      </c>
      <c r="K61" s="438" t="str">
        <f>IF(ISBLANK(partije!M16),"",partije!M16)</f>
        <v/>
      </c>
      <c r="L61" s="438" t="str">
        <f>IF(ISBLANK(partije!N16),"",partije!N16)</f>
        <v/>
      </c>
      <c r="M61" s="438" t="str">
        <f>IF(ISBLANK(partije!O16),"",partije!O16)</f>
        <v/>
      </c>
      <c r="N61" s="438" t="str">
        <f>IF(ISBLANK(partije!P16),"",partije!P16)</f>
        <v/>
      </c>
      <c r="O61" s="438" t="str">
        <f>IF(ISBLANK(partije!Q16),"",partije!Q16)</f>
        <v/>
      </c>
      <c r="P61" s="448" t="str">
        <f>IF(ISBLANK(partije!R16),"",partije!R16)</f>
        <v/>
      </c>
      <c r="Q61" s="424" t="str">
        <f>partije!$S$25</f>
        <v>Popović Natalija,Petrićević Milica</v>
      </c>
      <c r="R61" s="425"/>
      <c r="S61" s="425"/>
      <c r="T61" s="425"/>
      <c r="U61" s="425"/>
      <c r="V61" s="420" t="str">
        <f>IF(ISBLANK(partije!J25),"",IF(partije!J25&gt;partije!K25,partije!J25,partije!K25))</f>
        <v/>
      </c>
      <c r="W61" s="418" t="str">
        <f>IF(ISBLANK(partije!J25),"",IF(partije!J25&gt;partije!K25,partije!K25,partije!J25))</f>
        <v/>
      </c>
      <c r="X61" s="169"/>
      <c r="Y61" s="169"/>
      <c r="Z61" s="169"/>
      <c r="AA61" s="169"/>
      <c r="AB61" s="169"/>
      <c r="AC61" s="169"/>
      <c r="AD61" s="169"/>
      <c r="AE61" s="169"/>
      <c r="AF61" s="169"/>
      <c r="AG61" s="368"/>
      <c r="AH61" s="368"/>
      <c r="AI61" s="368"/>
      <c r="AJ61" s="368"/>
      <c r="AK61" s="368"/>
      <c r="AL61" s="368"/>
      <c r="AM61" s="237"/>
    </row>
    <row r="62" spans="1:39" ht="12" customHeight="1">
      <c r="A62" s="451">
        <v>31</v>
      </c>
      <c r="B62" s="451"/>
      <c r="C62" s="446" t="str">
        <f>IF(ISNA(MATCH(A62,spisak!$I$4:$I$372,0)),"bye",INDEX(spisak!$B$4:$B$372,MATCH(A62,spisak!$I$4:$I$372,0)))</f>
        <v>bye</v>
      </c>
      <c r="D62" s="446"/>
      <c r="E62" s="446"/>
      <c r="F62" s="446"/>
      <c r="G62" s="442" t="str">
        <f>IF(ISNA(MATCH(A62,spisak!$I$4:$I$372,0)),"",INDEX(spisak!$E$4:$E$554,MATCH(A62,spisak!$I$4:$I$372,0)))</f>
        <v/>
      </c>
      <c r="H62" s="442"/>
      <c r="I62" s="442"/>
      <c r="J62" s="438"/>
      <c r="K62" s="438"/>
      <c r="L62" s="438"/>
      <c r="M62" s="438"/>
      <c r="N62" s="438"/>
      <c r="O62" s="438"/>
      <c r="P62" s="448"/>
      <c r="Q62" s="426"/>
      <c r="R62" s="427"/>
      <c r="S62" s="427"/>
      <c r="T62" s="427"/>
      <c r="U62" s="427"/>
      <c r="V62" s="421"/>
      <c r="W62" s="419"/>
      <c r="X62" s="169"/>
      <c r="Y62" s="169"/>
      <c r="Z62" s="169"/>
      <c r="AA62" s="169"/>
      <c r="AB62" s="169"/>
      <c r="AC62" s="169"/>
      <c r="AD62" s="169"/>
      <c r="AE62" s="169"/>
      <c r="AF62" s="169"/>
      <c r="AG62" s="368"/>
      <c r="AH62" s="368"/>
      <c r="AI62" s="368"/>
      <c r="AJ62" s="368"/>
      <c r="AK62" s="368"/>
      <c r="AL62" s="368"/>
      <c r="AM62" s="237"/>
    </row>
    <row r="63" spans="1:39" ht="12" customHeight="1">
      <c r="A63" s="451"/>
      <c r="B63" s="451"/>
      <c r="C63" s="447" t="str">
        <f>IF(ISNA(MATCH(A63,spisak!$I$4:$I$372,0)),"bye",INDEX(spisak!$B$4:$B$372,MATCH(A63,spisak!$I$4:$I$372,0)))</f>
        <v>bye</v>
      </c>
      <c r="D63" s="447"/>
      <c r="E63" s="447"/>
      <c r="F63" s="447"/>
      <c r="G63" s="444" t="str">
        <f>IF(ISNA(MATCH(A63,spisak!$I$4:$I$372,0)),"",INDEX(spisak!$E$4:$E$554,MATCH(A63,spisak!$I$4:$I$372,0)))</f>
        <v/>
      </c>
      <c r="H63" s="444"/>
      <c r="I63" s="444"/>
      <c r="J63" s="425" t="str">
        <f>partije!$S$17</f>
        <v>Popović Natalija,Petrićević Milica</v>
      </c>
      <c r="K63" s="425"/>
      <c r="L63" s="425"/>
      <c r="M63" s="425"/>
      <c r="N63" s="425"/>
      <c r="O63" s="420" t="str">
        <f>IF(ISBLANK(partije!J17),"",IF(partije!J17&gt;partije!K17,partije!J17,partije!K17))</f>
        <v/>
      </c>
      <c r="P63" s="418" t="str">
        <f>IF(ISBLANK(partije!J17),"",IF(partije!J17&gt;partije!K17,partije!K17,partije!J17))</f>
        <v/>
      </c>
      <c r="Q63" s="417" t="str">
        <f>IF(ISBLANK(partije!L25),"",partije!L25)</f>
        <v xml:space="preserve"> </v>
      </c>
      <c r="R63" s="417" t="str">
        <f>IF(ISBLANK(partije!M25),"",partije!M25)</f>
        <v xml:space="preserve"> </v>
      </c>
      <c r="S63" s="417" t="str">
        <f>IF(ISBLANK(partije!N25),"",partije!N25)</f>
        <v xml:space="preserve"> </v>
      </c>
      <c r="T63" s="417" t="str">
        <f>IF(ISBLANK(partije!O25),"",partije!O25)</f>
        <v xml:space="preserve"> </v>
      </c>
      <c r="U63" s="417" t="str">
        <f>IF(ISBLANK(partije!P25),"",partije!P25)</f>
        <v/>
      </c>
      <c r="V63" s="417" t="str">
        <f>IF(ISBLANK(partije!Q25),"",partije!Q25)</f>
        <v/>
      </c>
      <c r="W63" s="417" t="str">
        <f>IF(ISBLANK(partije!R25),"",partije!R25)</f>
        <v/>
      </c>
      <c r="X63" s="169"/>
      <c r="Y63" s="169"/>
      <c r="Z63" s="169"/>
      <c r="AA63" s="169"/>
      <c r="AB63" s="169"/>
      <c r="AC63" s="169"/>
      <c r="AD63" s="169"/>
      <c r="AE63" s="169"/>
      <c r="AF63" s="169"/>
      <c r="AG63" s="368"/>
      <c r="AH63" s="368"/>
      <c r="AI63" s="368"/>
      <c r="AJ63" s="368"/>
      <c r="AK63" s="368"/>
      <c r="AL63" s="368"/>
      <c r="AM63" s="237"/>
    </row>
    <row r="64" spans="1:39" ht="12" customHeight="1">
      <c r="A64" s="451">
        <v>32</v>
      </c>
      <c r="B64" s="451">
        <v>2</v>
      </c>
      <c r="C64" s="446" t="str">
        <f>IF(ISNA(MATCH(A64,spisak!$I$4:$I$372,0)),"bye",INDEX(spisak!$B$4:$B$372,MATCH(A64,spisak!$I$4:$I$372,0)))</f>
        <v>Popović Natalija,Petrićević Milica</v>
      </c>
      <c r="D64" s="446"/>
      <c r="E64" s="446"/>
      <c r="F64" s="446"/>
      <c r="G64" s="442" t="str">
        <f>IF(ISNA(MATCH(A64,spisak!$I$4:$I$372,0)),"",INDEX(spisak!$E$4:$E$554,MATCH(A64,spisak!$I$4:$I$372,0)))</f>
        <v>Stoni,Vranjski top spin</v>
      </c>
      <c r="H64" s="442"/>
      <c r="I64" s="443"/>
      <c r="J64" s="427"/>
      <c r="K64" s="427"/>
      <c r="L64" s="427"/>
      <c r="M64" s="427"/>
      <c r="N64" s="427"/>
      <c r="O64" s="421"/>
      <c r="P64" s="419"/>
      <c r="Q64" s="417"/>
      <c r="R64" s="417"/>
      <c r="S64" s="417"/>
      <c r="T64" s="417"/>
      <c r="U64" s="417"/>
      <c r="V64" s="417"/>
      <c r="W64" s="417"/>
      <c r="X64" s="169"/>
      <c r="Y64" s="169"/>
      <c r="Z64" s="169"/>
      <c r="AA64" s="169"/>
      <c r="AB64" s="169"/>
      <c r="AC64" s="169"/>
      <c r="AD64" s="169"/>
      <c r="AE64" s="169"/>
      <c r="AF64" s="169"/>
      <c r="AG64" s="368"/>
      <c r="AH64" s="368"/>
      <c r="AI64" s="368"/>
      <c r="AJ64" s="368"/>
      <c r="AK64" s="368"/>
      <c r="AL64" s="368"/>
      <c r="AM64" s="237"/>
    </row>
    <row r="65" spans="1:39" ht="12" customHeight="1">
      <c r="A65" s="451"/>
      <c r="B65" s="451"/>
      <c r="C65" s="447" t="str">
        <f>IF(ISNA(MATCH(A65,spisak!$I$4:$I$372,0)),"bye",INDEX(spisak!$B$4:$B$372,MATCH(A65,spisak!$I$4:$I$372,0)))</f>
        <v>bye</v>
      </c>
      <c r="D65" s="447"/>
      <c r="E65" s="447"/>
      <c r="F65" s="447"/>
      <c r="G65" s="444" t="str">
        <f>IF(ISNA(MATCH(A65,spisak!$I$4:$I$372,0)),"",INDEX(spisak!$E$4:$E$554,MATCH(A65,spisak!$I$4:$I$372,0)))</f>
        <v/>
      </c>
      <c r="H65" s="444"/>
      <c r="I65" s="445"/>
      <c r="J65" s="438" t="str">
        <f>IF(ISBLANK(partije!L17),"",partije!L17)</f>
        <v/>
      </c>
      <c r="K65" s="438" t="str">
        <f>IF(ISBLANK(partije!M17),"",partije!M17)</f>
        <v/>
      </c>
      <c r="L65" s="438" t="str">
        <f>IF(ISBLANK(partije!N17),"",partije!N17)</f>
        <v/>
      </c>
      <c r="M65" s="438" t="str">
        <f>IF(ISBLANK(partije!O17),"",partije!O17)</f>
        <v/>
      </c>
      <c r="N65" s="438" t="str">
        <f>IF(ISBLANK(partije!P17),"",partije!P17)</f>
        <v/>
      </c>
      <c r="O65" s="438" t="str">
        <f>IF(ISBLANK(partije!Q17),"",partije!Q17)</f>
        <v/>
      </c>
      <c r="P65" s="438" t="str">
        <f>IF(ISBLANK(partije!R17),"",partije!R17)</f>
        <v/>
      </c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70"/>
      <c r="AK65" s="170"/>
      <c r="AL65" s="170"/>
      <c r="AM65" s="237"/>
    </row>
    <row r="66" spans="1:39" ht="15" customHeight="1" thickBot="1">
      <c r="A66" s="238"/>
      <c r="B66" s="239"/>
      <c r="C66" s="212"/>
      <c r="D66" s="212"/>
      <c r="E66" s="212"/>
      <c r="F66" s="212"/>
      <c r="G66" s="213"/>
      <c r="H66" s="214"/>
      <c r="I66" s="214"/>
      <c r="J66" s="454"/>
      <c r="K66" s="454"/>
      <c r="L66" s="454"/>
      <c r="M66" s="454"/>
      <c r="N66" s="454"/>
      <c r="O66" s="454"/>
      <c r="P66" s="454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8"/>
      <c r="AK66" s="179"/>
      <c r="AL66" s="178"/>
      <c r="AM66" s="237"/>
    </row>
    <row r="67" spans="1:39" ht="17.25" customHeight="1" thickTop="1">
      <c r="A67" s="240" t="str">
        <f>CONCATENATE(info!C6,", ",info!C5)</f>
        <v>Niš, 12.03.2017.</v>
      </c>
      <c r="B67" s="241"/>
      <c r="D67" s="216"/>
      <c r="E67" s="216"/>
      <c r="F67" s="216"/>
      <c r="G67" s="217"/>
      <c r="H67" s="217"/>
      <c r="I67" s="217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1" t="str">
        <f>info!C7</f>
        <v>STK Železničar</v>
      </c>
    </row>
    <row r="68" spans="1:39" ht="16.5" customHeight="1">
      <c r="A68" s="235">
        <v>33</v>
      </c>
      <c r="B68" s="235">
        <v>1</v>
      </c>
      <c r="C68" s="447" t="str">
        <f>IF(ISNA(MATCH(A68,spisak!$I$4:$I$372,0)),"bye",INDEX(spisak!$B$4:$B$372,MATCH(A68,spisak!$I$4:$I$372,0)))</f>
        <v>bye</v>
      </c>
      <c r="D68" s="447"/>
      <c r="E68" s="447"/>
      <c r="F68" s="447"/>
      <c r="G68" s="444" t="str">
        <f>IF(ISNA(MATCH(A68,spisak!$I$4:$I$372,0)),"",INDEX(spisak!$E$4:$E$554,MATCH(A68,spisak!$I$4:$I$372,0)))</f>
        <v/>
      </c>
      <c r="H68" s="444"/>
      <c r="I68" s="444"/>
      <c r="J68" s="425" t="str">
        <f>partije!$S$33</f>
        <v>bye</v>
      </c>
      <c r="K68" s="425"/>
      <c r="L68" s="425"/>
      <c r="M68" s="425"/>
      <c r="N68" s="425"/>
      <c r="O68" s="420" t="str">
        <f>IF(ISBLANK(partije!$J$33),"",IF(partije!$J$33&gt;partije!$K$33,partije!$J$33,partije!$K$33))</f>
        <v/>
      </c>
      <c r="P68" s="425" t="str">
        <f>IF(ISBLANK(partije!$J$33),"",IF(partije!$J$33&gt;partije!$K$33,partije!$K$33,partije!$J$33))</f>
        <v/>
      </c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70"/>
      <c r="AK68" s="170"/>
      <c r="AL68" s="170"/>
      <c r="AM68" s="236"/>
    </row>
    <row r="69" spans="1:39" ht="12" customHeight="1">
      <c r="A69" s="451">
        <v>34</v>
      </c>
      <c r="B69" s="451"/>
      <c r="C69" s="446" t="str">
        <f>IF(ISNA(MATCH(A69,spisak!$I$4:$I$372,0)),"bye",INDEX(spisak!$B$4:$B$372,MATCH(A69,spisak!$I$4:$I$372,0)))</f>
        <v>bye</v>
      </c>
      <c r="D69" s="446"/>
      <c r="E69" s="446"/>
      <c r="F69" s="446"/>
      <c r="G69" s="442" t="str">
        <f>IF(ISNA(MATCH(A69,spisak!$I$4:$I$372,0)),"",INDEX(spisak!$E$4:$E$554,MATCH(A69,spisak!$I$4:$I$372,0)))</f>
        <v/>
      </c>
      <c r="H69" s="442"/>
      <c r="I69" s="443"/>
      <c r="J69" s="425"/>
      <c r="K69" s="425"/>
      <c r="L69" s="425"/>
      <c r="M69" s="425"/>
      <c r="N69" s="425"/>
      <c r="O69" s="420"/>
      <c r="P69" s="427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70"/>
      <c r="AK69" s="170"/>
      <c r="AL69" s="170"/>
      <c r="AM69" s="236"/>
    </row>
    <row r="70" spans="1:39" ht="12" customHeight="1">
      <c r="A70" s="451"/>
      <c r="B70" s="451"/>
      <c r="C70" s="447" t="str">
        <f>IF(ISNA(MATCH(A70,spisak!$I$4:$I$372,0)),"bye",INDEX(spisak!$B$4:$B$372,MATCH(A70,spisak!$I$4:$I$372,0)))</f>
        <v>bye</v>
      </c>
      <c r="D70" s="447"/>
      <c r="E70" s="447"/>
      <c r="F70" s="447"/>
      <c r="G70" s="444" t="str">
        <f>IF(ISNA(MATCH(A70,spisak!$I$4:$I$372,0)),"",INDEX(spisak!$E$4:$E$554,MATCH(A70,spisak!$I$4:$I$372,0)))</f>
        <v/>
      </c>
      <c r="H70" s="444"/>
      <c r="I70" s="445"/>
      <c r="J70" s="439" t="str">
        <f>IF(ISBLANK(partije!$L$33),"",partije!$L$33)</f>
        <v/>
      </c>
      <c r="K70" s="439" t="str">
        <f>IF(ISBLANK(partije!$M$33),"",partije!$M$33)</f>
        <v/>
      </c>
      <c r="L70" s="439" t="str">
        <f>IF(ISBLANK(partije!$N$33),"",partije!$N$33)</f>
        <v/>
      </c>
      <c r="M70" s="439" t="str">
        <f>IF(ISBLANK(partije!$O$33),"",partije!$O$33)</f>
        <v/>
      </c>
      <c r="N70" s="439" t="str">
        <f>IF(ISBLANK(partije!$P$33),"",partije!$P$33)</f>
        <v/>
      </c>
      <c r="O70" s="439" t="str">
        <f>IF(ISBLANK(partije!$Q$33),"",partije!$Q$33)</f>
        <v/>
      </c>
      <c r="P70" s="448" t="str">
        <f>IF(ISBLANK(partije!$R$33),"",partije!$R$33)</f>
        <v/>
      </c>
      <c r="Q70" s="424" t="str">
        <f>partije!$S$49</f>
        <v>bye</v>
      </c>
      <c r="R70" s="425"/>
      <c r="S70" s="425"/>
      <c r="T70" s="425"/>
      <c r="U70" s="425"/>
      <c r="V70" s="420" t="str">
        <f>IF(ISBLANK(partije!$J$49),"",IF(partije!$J$49&gt;partije!$K$49,partije!$J$49,partije!$K$49))</f>
        <v/>
      </c>
      <c r="W70" s="425" t="str">
        <f>IF(ISBLANK(partije!$J$49),"",IF(partije!$J$49&gt;partije!$K$49,partije!$K$49,partije!$J$49))</f>
        <v/>
      </c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70"/>
      <c r="AK70" s="170"/>
      <c r="AL70" s="170"/>
      <c r="AM70" s="236"/>
    </row>
    <row r="71" spans="1:39" ht="12" customHeight="1">
      <c r="A71" s="451">
        <v>35</v>
      </c>
      <c r="B71" s="451"/>
      <c r="C71" s="446" t="str">
        <f>IF(ISNA(MATCH(A71,spisak!$I$4:$I$372,0)),"bye",INDEX(spisak!$B$4:$B$372,MATCH(A71,spisak!$I$4:$I$372,0)))</f>
        <v>bye</v>
      </c>
      <c r="D71" s="446"/>
      <c r="E71" s="446"/>
      <c r="F71" s="446"/>
      <c r="G71" s="442" t="str">
        <f>IF(ISNA(MATCH(A71,spisak!$I$4:$I$372,0)),"",INDEX(spisak!$E$4:$E$554,MATCH(A71,spisak!$I$4:$I$372,0)))</f>
        <v/>
      </c>
      <c r="H71" s="442"/>
      <c r="I71" s="442"/>
      <c r="J71" s="440"/>
      <c r="K71" s="440"/>
      <c r="L71" s="440"/>
      <c r="M71" s="440"/>
      <c r="N71" s="440"/>
      <c r="O71" s="440"/>
      <c r="P71" s="448"/>
      <c r="Q71" s="426"/>
      <c r="R71" s="427"/>
      <c r="S71" s="427"/>
      <c r="T71" s="427"/>
      <c r="U71" s="427"/>
      <c r="V71" s="421"/>
      <c r="W71" s="427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70"/>
      <c r="AK71" s="170"/>
      <c r="AL71" s="170"/>
      <c r="AM71" s="236"/>
    </row>
    <row r="72" spans="1:39" ht="12" customHeight="1">
      <c r="A72" s="451"/>
      <c r="B72" s="451"/>
      <c r="C72" s="447" t="str">
        <f>IF(ISNA(MATCH(A72,spisak!$I$4:$I$372,0)),"bye",INDEX(spisak!$B$4:$B$372,MATCH(A72,spisak!$I$4:$I$372,0)))</f>
        <v>bye</v>
      </c>
      <c r="D72" s="447"/>
      <c r="E72" s="447"/>
      <c r="F72" s="447"/>
      <c r="G72" s="444" t="str">
        <f>IF(ISNA(MATCH(A72,spisak!$I$4:$I$372,0)),"",INDEX(spisak!$E$4:$E$554,MATCH(A72,spisak!$I$4:$I$372,0)))</f>
        <v/>
      </c>
      <c r="H72" s="444"/>
      <c r="I72" s="444"/>
      <c r="J72" s="425" t="str">
        <f>partije!$S$34</f>
        <v>bye</v>
      </c>
      <c r="K72" s="425"/>
      <c r="L72" s="425"/>
      <c r="M72" s="425"/>
      <c r="N72" s="425"/>
      <c r="O72" s="420" t="str">
        <f>IF(ISBLANK(partije!$J$34),"",IF(partije!$J$34&gt;partije!$K$34,partije!$J$34,partije!$K$34))</f>
        <v/>
      </c>
      <c r="P72" s="418" t="str">
        <f>IF(ISBLANK(partije!$J$34),"",IF(partije!$J$34&gt;partije!$K$34,partije!$K$34,partije!$J$34))</f>
        <v/>
      </c>
      <c r="Q72" s="417" t="str">
        <f>IF(ISBLANK(partije!$L$49),"",partije!$L$49)</f>
        <v/>
      </c>
      <c r="R72" s="417" t="str">
        <f>IF(ISBLANK(partije!$M$49),"",partije!$M$49)</f>
        <v/>
      </c>
      <c r="S72" s="417" t="str">
        <f>IF(ISBLANK(partije!$N$49),"",partije!$N$49)</f>
        <v/>
      </c>
      <c r="T72" s="417" t="str">
        <f>IF(ISBLANK(partije!$O$49),"",partije!$O$49)</f>
        <v/>
      </c>
      <c r="U72" s="417" t="str">
        <f>IF(ISBLANK(partije!$P$49),"",partije!$P$49)</f>
        <v/>
      </c>
      <c r="V72" s="417" t="str">
        <f>IF(ISBLANK(partije!$Q$49),"",partije!$Q$49)</f>
        <v/>
      </c>
      <c r="W72" s="422" t="str">
        <f>IF(ISBLANK(partije!$R$49),"",partije!$R$49)</f>
        <v/>
      </c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70"/>
      <c r="AK72" s="170"/>
      <c r="AL72" s="170"/>
      <c r="AM72" s="236"/>
    </row>
    <row r="73" spans="1:39" ht="12" customHeight="1">
      <c r="A73" s="451">
        <v>36</v>
      </c>
      <c r="B73" s="451">
        <v>16</v>
      </c>
      <c r="C73" s="446" t="str">
        <f>IF(ISNA(MATCH(A73,spisak!$I$4:$I$372,0)),"bye",INDEX(spisak!$B$4:$B$372,MATCH(A73,spisak!$I$4:$I$372,0)))</f>
        <v>bye</v>
      </c>
      <c r="D73" s="446"/>
      <c r="E73" s="446"/>
      <c r="F73" s="446"/>
      <c r="G73" s="442" t="str">
        <f>IF(ISNA(MATCH(A73,spisak!$I$4:$I$372,0)),"",INDEX(spisak!$E$4:$E$554,MATCH(A73,spisak!$I$4:$I$372,0)))</f>
        <v/>
      </c>
      <c r="H73" s="442"/>
      <c r="I73" s="443"/>
      <c r="J73" s="427"/>
      <c r="K73" s="427"/>
      <c r="L73" s="427"/>
      <c r="M73" s="427"/>
      <c r="N73" s="427"/>
      <c r="O73" s="421"/>
      <c r="P73" s="419"/>
      <c r="Q73" s="417"/>
      <c r="R73" s="417"/>
      <c r="S73" s="417"/>
      <c r="T73" s="417"/>
      <c r="U73" s="417"/>
      <c r="V73" s="417"/>
      <c r="W73" s="423"/>
      <c r="X73" s="169"/>
      <c r="Y73" s="169"/>
      <c r="Z73" s="169"/>
      <c r="AA73" s="169"/>
      <c r="AB73" s="169"/>
      <c r="AC73" s="169"/>
      <c r="AD73" s="169"/>
      <c r="AE73" s="169"/>
      <c r="AF73" s="169"/>
      <c r="AG73" s="171"/>
      <c r="AH73" s="169"/>
      <c r="AI73" s="169"/>
      <c r="AJ73" s="170"/>
      <c r="AK73" s="170"/>
      <c r="AL73" s="170"/>
      <c r="AM73" s="236"/>
    </row>
    <row r="74" spans="1:39" ht="12" customHeight="1">
      <c r="A74" s="451"/>
      <c r="B74" s="451">
        <v>16</v>
      </c>
      <c r="C74" s="447" t="str">
        <f>IF(ISNA(MATCH(A74,spisak!$I$4:$I$372,0)),"bye",INDEX(spisak!$B$4:$B$372,MATCH(A74,spisak!$I$4:$I$372,0)))</f>
        <v>bye</v>
      </c>
      <c r="D74" s="447"/>
      <c r="E74" s="447"/>
      <c r="F74" s="447"/>
      <c r="G74" s="444" t="str">
        <f>IF(ISNA(MATCH(A74,spisak!$I$4:$I$372,0)),"",INDEX(spisak!$E$4:$E$554,MATCH(A74,spisak!$I$4:$I$372,0)))</f>
        <v/>
      </c>
      <c r="H74" s="444"/>
      <c r="I74" s="445"/>
      <c r="J74" s="438" t="str">
        <f>IF(ISBLANK(partije!$L$34),"",partije!$L$34)</f>
        <v/>
      </c>
      <c r="K74" s="438" t="str">
        <f>IF(ISBLANK(partije!$M$34),"",partije!$M$34)</f>
        <v/>
      </c>
      <c r="L74" s="438" t="str">
        <f>IF(ISBLANK(partije!$N$34),"",partije!$N$34)</f>
        <v/>
      </c>
      <c r="M74" s="438" t="str">
        <f>IF(ISBLANK(partije!$O$34),"",partije!$O$34)</f>
        <v/>
      </c>
      <c r="N74" s="438" t="str">
        <f>IF(ISBLANK(partije!$P$34),"",partije!$P$34)</f>
        <v/>
      </c>
      <c r="O74" s="438" t="str">
        <f>IF(ISBLANK(partije!$Q$34),"",partije!$Q$34)</f>
        <v/>
      </c>
      <c r="P74" s="438" t="str">
        <f>IF(ISBLANK(partije!$R$34),"",partije!$R$34)</f>
        <v/>
      </c>
      <c r="Q74" s="169"/>
      <c r="R74" s="169"/>
      <c r="S74" s="169"/>
      <c r="T74" s="169"/>
      <c r="U74" s="169"/>
      <c r="V74" s="172"/>
      <c r="W74" s="242"/>
      <c r="X74" s="424" t="str">
        <f>partije!$S$57</f>
        <v>bye</v>
      </c>
      <c r="Y74" s="425"/>
      <c r="Z74" s="425"/>
      <c r="AA74" s="425"/>
      <c r="AB74" s="425"/>
      <c r="AC74" s="420" t="str">
        <f>IF(ISBLANK(partije!$J$57),"",IF(partije!$J$57&gt;partije!$K$57,partije!$J$57,partije!$K$57))</f>
        <v/>
      </c>
      <c r="AD74" s="459" t="str">
        <f>IF(ISBLANK(partije!$J$57),"",IF(partije!$J$57&gt;partije!$K$57,partije!$K$57,partije!$J$57))</f>
        <v/>
      </c>
      <c r="AE74" s="169"/>
      <c r="AF74" s="169"/>
      <c r="AG74" s="169"/>
      <c r="AH74" s="169"/>
      <c r="AI74" s="169"/>
      <c r="AJ74" s="170"/>
      <c r="AK74" s="170"/>
      <c r="AL74" s="170"/>
      <c r="AM74" s="236"/>
    </row>
    <row r="75" spans="1:39" ht="12" customHeight="1">
      <c r="A75" s="451">
        <v>37</v>
      </c>
      <c r="B75" s="451">
        <v>9</v>
      </c>
      <c r="C75" s="446" t="str">
        <f>IF(ISNA(MATCH(A75,spisak!$I$4:$I$372,0)),"bye",INDEX(spisak!$B$4:$B$372,MATCH(A75,spisak!$I$4:$I$372,0)))</f>
        <v>bye</v>
      </c>
      <c r="D75" s="446"/>
      <c r="E75" s="446"/>
      <c r="F75" s="446"/>
      <c r="G75" s="442" t="str">
        <f>IF(ISNA(MATCH(A75,spisak!$I$4:$I$372,0)),"",INDEX(spisak!$E$4:$E$554,MATCH(A75,spisak!$I$4:$I$372,0)))</f>
        <v/>
      </c>
      <c r="H75" s="442"/>
      <c r="I75" s="442"/>
      <c r="J75" s="438"/>
      <c r="K75" s="438"/>
      <c r="L75" s="438"/>
      <c r="M75" s="438"/>
      <c r="N75" s="438"/>
      <c r="O75" s="438"/>
      <c r="P75" s="438"/>
      <c r="Q75" s="169"/>
      <c r="R75" s="169"/>
      <c r="S75" s="169"/>
      <c r="T75" s="169"/>
      <c r="U75" s="169"/>
      <c r="V75" s="172"/>
      <c r="W75" s="242"/>
      <c r="X75" s="426"/>
      <c r="Y75" s="427"/>
      <c r="Z75" s="427"/>
      <c r="AA75" s="427"/>
      <c r="AB75" s="427"/>
      <c r="AC75" s="421"/>
      <c r="AD75" s="460"/>
      <c r="AE75" s="169"/>
      <c r="AF75" s="169"/>
      <c r="AG75" s="169"/>
      <c r="AH75" s="169"/>
      <c r="AI75" s="169"/>
      <c r="AJ75" s="170"/>
      <c r="AK75" s="170"/>
      <c r="AL75" s="170"/>
      <c r="AM75" s="236"/>
    </row>
    <row r="76" spans="1:39" ht="12" customHeight="1">
      <c r="A76" s="451"/>
      <c r="B76" s="451">
        <v>9</v>
      </c>
      <c r="C76" s="447" t="str">
        <f>IF(ISNA(MATCH(A76,spisak!$I$4:$I$372,0)),"bye",INDEX(spisak!$B$4:$B$372,MATCH(A76,spisak!$I$4:$I$372,0)))</f>
        <v>bye</v>
      </c>
      <c r="D76" s="447"/>
      <c r="E76" s="447"/>
      <c r="F76" s="447"/>
      <c r="G76" s="444" t="str">
        <f>IF(ISNA(MATCH(A76,spisak!$I$4:$I$372,0)),"",INDEX(spisak!$E$4:$E$554,MATCH(A76,spisak!$I$4:$I$372,0)))</f>
        <v/>
      </c>
      <c r="H76" s="444"/>
      <c r="I76" s="444"/>
      <c r="J76" s="425" t="str">
        <f>partije!$S$35</f>
        <v>bye</v>
      </c>
      <c r="K76" s="425"/>
      <c r="L76" s="425"/>
      <c r="M76" s="425"/>
      <c r="N76" s="425"/>
      <c r="O76" s="420" t="str">
        <f>IF(ISBLANK(partije!$J$35),"",IF(partije!$J$35&gt;partije!$K$35,partije!$J$35,partije!$K$35))</f>
        <v/>
      </c>
      <c r="P76" s="425" t="str">
        <f>IF(ISBLANK(partije!$J$35),"",IF(partije!$J$35&gt;partije!$K$35,partije!$K$35,partije!$J$35))</f>
        <v/>
      </c>
      <c r="Q76" s="169"/>
      <c r="R76" s="169"/>
      <c r="S76" s="169"/>
      <c r="T76" s="169"/>
      <c r="U76" s="169"/>
      <c r="V76" s="172"/>
      <c r="W76" s="242"/>
      <c r="X76" s="417" t="str">
        <f>IF(ISBLANK(partije!$L$57),"",partije!$L$57)</f>
        <v/>
      </c>
      <c r="Y76" s="417" t="str">
        <f>IF(ISBLANK(partije!$M$57),"",partije!$M$57)</f>
        <v/>
      </c>
      <c r="Z76" s="417" t="str">
        <f>IF(ISBLANK(partije!$N$57),"",partije!$N$57)</f>
        <v/>
      </c>
      <c r="AA76" s="417" t="str">
        <f>IF(ISBLANK(partije!$O$57),"",partije!$O$57)</f>
        <v/>
      </c>
      <c r="AB76" s="417" t="str">
        <f>IF(ISBLANK(partije!$P$57),"",partije!$P$57)</f>
        <v/>
      </c>
      <c r="AC76" s="417" t="str">
        <f>IF(ISBLANK(partije!$Q$57),"",partije!$Q$57)</f>
        <v/>
      </c>
      <c r="AD76" s="422" t="str">
        <f>IF(ISBLANK(partije!$R$57),"",partije!$R$57)</f>
        <v/>
      </c>
      <c r="AE76" s="169"/>
      <c r="AF76" s="169"/>
      <c r="AG76" s="169"/>
      <c r="AH76" s="169"/>
      <c r="AI76" s="169"/>
      <c r="AJ76" s="170"/>
      <c r="AK76" s="170"/>
      <c r="AL76" s="170"/>
      <c r="AM76" s="236"/>
    </row>
    <row r="77" spans="1:39" ht="12" customHeight="1">
      <c r="A77" s="451">
        <v>38</v>
      </c>
      <c r="B77" s="451"/>
      <c r="C77" s="446" t="str">
        <f>IF(ISNA(MATCH(A77,spisak!$I$4:$I$372,0)),"bye",INDEX(spisak!$B$4:$B$372,MATCH(A77,spisak!$I$4:$I$372,0)))</f>
        <v>bye</v>
      </c>
      <c r="D77" s="446"/>
      <c r="E77" s="446"/>
      <c r="F77" s="446"/>
      <c r="G77" s="442" t="str">
        <f>IF(ISNA(MATCH(A77,spisak!$I$4:$I$372,0)),"",INDEX(spisak!$E$4:$E$554,MATCH(A77,spisak!$I$4:$I$372,0)))</f>
        <v/>
      </c>
      <c r="H77" s="442"/>
      <c r="I77" s="443"/>
      <c r="J77" s="427"/>
      <c r="K77" s="427"/>
      <c r="L77" s="427"/>
      <c r="M77" s="427"/>
      <c r="N77" s="427"/>
      <c r="O77" s="421"/>
      <c r="P77" s="427"/>
      <c r="Q77" s="169"/>
      <c r="R77" s="169"/>
      <c r="S77" s="169"/>
      <c r="T77" s="169"/>
      <c r="U77" s="169"/>
      <c r="V77" s="172"/>
      <c r="W77" s="242"/>
      <c r="X77" s="417"/>
      <c r="Y77" s="417"/>
      <c r="Z77" s="417"/>
      <c r="AA77" s="417"/>
      <c r="AB77" s="417"/>
      <c r="AC77" s="417"/>
      <c r="AD77" s="423"/>
      <c r="AE77" s="169"/>
      <c r="AF77" s="169"/>
      <c r="AG77" s="169"/>
      <c r="AH77" s="169"/>
      <c r="AI77" s="169"/>
      <c r="AJ77" s="170"/>
      <c r="AK77" s="170"/>
      <c r="AL77" s="170"/>
      <c r="AM77" s="236"/>
    </row>
    <row r="78" spans="1:39" ht="12" customHeight="1">
      <c r="A78" s="451"/>
      <c r="B78" s="451"/>
      <c r="C78" s="447" t="str">
        <f>IF(ISNA(MATCH(A78,spisak!$I$4:$I$372,0)),"bye",INDEX(spisak!$B$4:$B$372,MATCH(A78,spisak!$I$4:$I$372,0)))</f>
        <v>bye</v>
      </c>
      <c r="D78" s="447"/>
      <c r="E78" s="447"/>
      <c r="F78" s="447"/>
      <c r="G78" s="444" t="str">
        <f>IF(ISNA(MATCH(A78,spisak!$I$4:$I$372,0)),"",INDEX(spisak!$E$4:$E$554,MATCH(A78,spisak!$I$4:$I$372,0)))</f>
        <v/>
      </c>
      <c r="H78" s="444"/>
      <c r="I78" s="445"/>
      <c r="J78" s="438" t="str">
        <f>IF(ISBLANK(partije!$L$35),"",partije!$L$35)</f>
        <v/>
      </c>
      <c r="K78" s="438" t="str">
        <f>IF(ISBLANK(partije!$M$35),"",partije!$M$35)</f>
        <v/>
      </c>
      <c r="L78" s="438" t="str">
        <f>IF(ISBLANK(partije!$N$35),"",partije!$N$35)</f>
        <v/>
      </c>
      <c r="M78" s="438" t="str">
        <f>IF(ISBLANK(partije!$O$35),"",partije!$O$35)</f>
        <v/>
      </c>
      <c r="N78" s="438" t="str">
        <f>IF(ISBLANK(partije!$P$35),"",partije!$P$35)</f>
        <v/>
      </c>
      <c r="O78" s="438" t="str">
        <f>IF(ISBLANK(partije!$Q$35),"",partije!$Q$35)</f>
        <v/>
      </c>
      <c r="P78" s="449" t="str">
        <f>IF(ISBLANK(partije!$R$35),"",partije!$R$35)</f>
        <v/>
      </c>
      <c r="Q78" s="424" t="str">
        <f>partije!$S$50</f>
        <v>bye</v>
      </c>
      <c r="R78" s="425"/>
      <c r="S78" s="425"/>
      <c r="T78" s="425"/>
      <c r="U78" s="425"/>
      <c r="V78" s="461" t="str">
        <f>IF(ISBLANK(partije!$J$50),"",IF(partije!$J$50&gt;partije!$K$50,partije!$J$50,partije!$K$50))</f>
        <v/>
      </c>
      <c r="W78" s="463" t="str">
        <f>IF(ISBLANK(partije!$J$50),"",IF(partije!$J$50&gt;partije!$K$50,partije!$K$50,partije!$J$50))</f>
        <v/>
      </c>
      <c r="X78" s="169"/>
      <c r="Y78" s="169"/>
      <c r="Z78" s="169"/>
      <c r="AA78" s="169"/>
      <c r="AB78" s="169"/>
      <c r="AC78" s="172"/>
      <c r="AD78" s="242"/>
      <c r="AE78" s="169"/>
      <c r="AF78" s="169"/>
      <c r="AG78" s="169"/>
      <c r="AH78" s="169"/>
      <c r="AI78" s="169"/>
      <c r="AJ78" s="170"/>
      <c r="AK78" s="170"/>
      <c r="AL78" s="170"/>
      <c r="AM78" s="236"/>
    </row>
    <row r="79" spans="1:39" ht="12" customHeight="1">
      <c r="A79" s="451">
        <v>39</v>
      </c>
      <c r="B79" s="451"/>
      <c r="C79" s="446" t="str">
        <f>IF(ISNA(MATCH(A79,spisak!$I$4:$I$372,0)),"bye",INDEX(spisak!$B$4:$B$372,MATCH(A79,spisak!$I$4:$I$372,0)))</f>
        <v>bye</v>
      </c>
      <c r="D79" s="446"/>
      <c r="E79" s="446"/>
      <c r="F79" s="446"/>
      <c r="G79" s="442" t="str">
        <f>IF(ISNA(MATCH(A79,spisak!$I$4:$I$372,0)),"",INDEX(spisak!$E$4:$E$554,MATCH(A79,spisak!$I$4:$I$372,0)))</f>
        <v/>
      </c>
      <c r="H79" s="442"/>
      <c r="I79" s="442"/>
      <c r="J79" s="440"/>
      <c r="K79" s="440"/>
      <c r="L79" s="440"/>
      <c r="M79" s="440"/>
      <c r="N79" s="440"/>
      <c r="O79" s="440"/>
      <c r="P79" s="450"/>
      <c r="Q79" s="426"/>
      <c r="R79" s="427"/>
      <c r="S79" s="427"/>
      <c r="T79" s="427"/>
      <c r="U79" s="427"/>
      <c r="V79" s="462"/>
      <c r="W79" s="464"/>
      <c r="X79" s="169"/>
      <c r="Y79" s="169"/>
      <c r="Z79" s="169"/>
      <c r="AA79" s="169"/>
      <c r="AB79" s="169"/>
      <c r="AC79" s="172"/>
      <c r="AD79" s="242"/>
      <c r="AE79" s="169"/>
      <c r="AF79" s="169"/>
      <c r="AG79" s="169"/>
      <c r="AH79" s="169"/>
      <c r="AI79" s="169"/>
      <c r="AJ79" s="170"/>
      <c r="AK79" s="170"/>
      <c r="AL79" s="170"/>
      <c r="AM79" s="236"/>
    </row>
    <row r="80" spans="1:39" ht="12" customHeight="1">
      <c r="A80" s="451"/>
      <c r="B80" s="451"/>
      <c r="C80" s="447" t="str">
        <f>IF(ISNA(MATCH(A80,spisak!$I$4:$I$372,0)),"bye",INDEX(spisak!$B$4:$B$372,MATCH(A80,spisak!$I$4:$I$372,0)))</f>
        <v>bye</v>
      </c>
      <c r="D80" s="447"/>
      <c r="E80" s="447"/>
      <c r="F80" s="447"/>
      <c r="G80" s="444" t="str">
        <f>IF(ISNA(MATCH(A80,spisak!$I$4:$I$372,0)),"",INDEX(spisak!$E$4:$E$554,MATCH(A80,spisak!$I$4:$I$372,0)))</f>
        <v/>
      </c>
      <c r="H80" s="444"/>
      <c r="I80" s="444"/>
      <c r="J80" s="425" t="str">
        <f>partije!$S$36</f>
        <v>bye</v>
      </c>
      <c r="K80" s="425"/>
      <c r="L80" s="425"/>
      <c r="M80" s="425"/>
      <c r="N80" s="425"/>
      <c r="O80" s="420" t="str">
        <f>IF(ISBLANK(partije!$J$36),"",IF(partije!$J$36&gt;partije!$K$36,partije!$J$36,partije!$K$36))</f>
        <v/>
      </c>
      <c r="P80" s="418" t="str">
        <f>IF(ISBLANK(partije!$J$36),"",IF(partije!$J$36&gt;partije!$K$36,partije!$K$36,partije!$J$36))</f>
        <v/>
      </c>
      <c r="Q80" s="417" t="str">
        <f>IF(ISBLANK(partije!$L$50),"",partije!$L$50)</f>
        <v/>
      </c>
      <c r="R80" s="417" t="str">
        <f>IF(ISBLANK(partije!$M$50),"",partije!$M$50)</f>
        <v/>
      </c>
      <c r="S80" s="417" t="str">
        <f>IF(ISBLANK(partije!$N$50),"",partije!$N$50)</f>
        <v/>
      </c>
      <c r="T80" s="417" t="str">
        <f>IF(ISBLANK(partije!$O$50),"",partije!$O$50)</f>
        <v/>
      </c>
      <c r="U80" s="417" t="str">
        <f>IF(ISBLANK(partije!$P$50),"",partije!$P$50)</f>
        <v/>
      </c>
      <c r="V80" s="417" t="str">
        <f>IF(ISBLANK(partije!$Q$50),"",partije!$Q$50)</f>
        <v/>
      </c>
      <c r="W80" s="417" t="str">
        <f>IF(ISBLANK(partije!$R$50),"",partije!$R$50)</f>
        <v/>
      </c>
      <c r="X80" s="169"/>
      <c r="Y80" s="169"/>
      <c r="Z80" s="169"/>
      <c r="AA80" s="169"/>
      <c r="AB80" s="169"/>
      <c r="AC80" s="172"/>
      <c r="AD80" s="242"/>
      <c r="AE80" s="169"/>
      <c r="AF80" s="169"/>
      <c r="AG80" s="169"/>
      <c r="AH80" s="169"/>
      <c r="AI80" s="169"/>
      <c r="AJ80" s="170"/>
      <c r="AK80" s="170"/>
      <c r="AL80" s="170"/>
      <c r="AM80" s="236"/>
    </row>
    <row r="81" spans="1:39" ht="12" customHeight="1">
      <c r="A81" s="451">
        <v>40</v>
      </c>
      <c r="B81" s="451">
        <v>8</v>
      </c>
      <c r="C81" s="446" t="str">
        <f>IF(ISNA(MATCH(A81,spisak!$I$4:$I$372,0)),"bye",INDEX(spisak!$B$4:$B$372,MATCH(A81,spisak!$I$4:$I$372,0)))</f>
        <v>bye</v>
      </c>
      <c r="D81" s="446"/>
      <c r="E81" s="446"/>
      <c r="F81" s="446"/>
      <c r="G81" s="442" t="str">
        <f>IF(ISNA(MATCH(A81,spisak!$I$4:$I$372,0)),"",INDEX(spisak!$E$4:$E$554,MATCH(A81,spisak!$I$4:$I$372,0)))</f>
        <v/>
      </c>
      <c r="H81" s="442"/>
      <c r="I81" s="443"/>
      <c r="J81" s="427"/>
      <c r="K81" s="427"/>
      <c r="L81" s="427"/>
      <c r="M81" s="427"/>
      <c r="N81" s="427"/>
      <c r="O81" s="421"/>
      <c r="P81" s="419"/>
      <c r="Q81" s="417"/>
      <c r="R81" s="417"/>
      <c r="S81" s="417"/>
      <c r="T81" s="417"/>
      <c r="U81" s="417"/>
      <c r="V81" s="417"/>
      <c r="W81" s="417"/>
      <c r="X81" s="169"/>
      <c r="Y81" s="169"/>
      <c r="Z81" s="169"/>
      <c r="AA81" s="169"/>
      <c r="AB81" s="169"/>
      <c r="AC81" s="172"/>
      <c r="AD81" s="242"/>
      <c r="AE81" s="169"/>
      <c r="AF81" s="169"/>
      <c r="AG81" s="169"/>
      <c r="AH81" s="169"/>
      <c r="AI81" s="169"/>
      <c r="AJ81" s="170"/>
      <c r="AK81" s="170"/>
      <c r="AL81" s="170"/>
      <c r="AM81" s="236"/>
    </row>
    <row r="82" spans="1:39" ht="12" customHeight="1">
      <c r="A82" s="451"/>
      <c r="B82" s="451">
        <v>8</v>
      </c>
      <c r="C82" s="447" t="str">
        <f>IF(ISNA(MATCH(A82,spisak!$I$4:$I$372,0)),"bye",INDEX(spisak!$B$4:$B$372,MATCH(A82,spisak!$I$4:$I$372,0)))</f>
        <v>bye</v>
      </c>
      <c r="D82" s="447"/>
      <c r="E82" s="447"/>
      <c r="F82" s="447"/>
      <c r="G82" s="444" t="str">
        <f>IF(ISNA(MATCH(A82,spisak!$I$4:$I$372,0)),"",INDEX(spisak!$E$4:$E$554,MATCH(A82,spisak!$I$4:$I$372,0)))</f>
        <v/>
      </c>
      <c r="H82" s="444"/>
      <c r="I82" s="445"/>
      <c r="J82" s="438" t="str">
        <f>IF(ISBLANK(partije!$L$36),"",partije!$L$36)</f>
        <v/>
      </c>
      <c r="K82" s="438" t="str">
        <f>IF(ISBLANK(partije!$M$36),"",partije!$M$36)</f>
        <v/>
      </c>
      <c r="L82" s="438" t="str">
        <f>IF(ISBLANK(partije!$N$36),"",partije!$N$36)</f>
        <v/>
      </c>
      <c r="M82" s="438" t="str">
        <f>IF(ISBLANK(partije!$O$36),"",partije!$O$36)</f>
        <v/>
      </c>
      <c r="N82" s="438" t="str">
        <f>IF(ISBLANK(partije!$P$36),"",partije!$P$36)</f>
        <v/>
      </c>
      <c r="O82" s="438" t="str">
        <f>IF(ISBLANK(partije!$Q$36),"",partije!$Q$36)</f>
        <v/>
      </c>
      <c r="P82" s="438" t="str">
        <f>IF(ISBLANK(partije!$R$36),"",partije!$R$36)</f>
        <v/>
      </c>
      <c r="Q82" s="169"/>
      <c r="R82" s="169"/>
      <c r="S82" s="169"/>
      <c r="T82" s="169"/>
      <c r="U82" s="169"/>
      <c r="V82" s="172"/>
      <c r="W82" s="243"/>
      <c r="X82" s="169"/>
      <c r="Y82" s="169"/>
      <c r="Z82" s="169"/>
      <c r="AA82" s="169"/>
      <c r="AB82" s="169"/>
      <c r="AC82" s="172"/>
      <c r="AD82" s="242"/>
      <c r="AE82" s="169"/>
      <c r="AF82" s="169"/>
      <c r="AG82" s="169"/>
      <c r="AH82" s="169"/>
      <c r="AI82" s="169"/>
      <c r="AJ82" s="170"/>
      <c r="AK82" s="170"/>
      <c r="AL82" s="170"/>
      <c r="AM82" s="236"/>
    </row>
    <row r="83" spans="1:39" ht="12" customHeight="1">
      <c r="A83" s="451">
        <v>41</v>
      </c>
      <c r="B83" s="451">
        <v>5</v>
      </c>
      <c r="C83" s="446" t="str">
        <f>IF(ISNA(MATCH(A83,spisak!$I$4:$I$372,0)),"bye",INDEX(spisak!$B$4:$B$372,MATCH(A83,spisak!$I$4:$I$372,0)))</f>
        <v>bye</v>
      </c>
      <c r="D83" s="446"/>
      <c r="E83" s="446"/>
      <c r="F83" s="446"/>
      <c r="G83" s="442" t="str">
        <f>IF(ISNA(MATCH(A83,spisak!$I$4:$I$372,0)),"",INDEX(spisak!$E$4:$E$554,MATCH(A83,spisak!$I$4:$I$372,0)))</f>
        <v/>
      </c>
      <c r="H83" s="442"/>
      <c r="I83" s="442"/>
      <c r="J83" s="438"/>
      <c r="K83" s="438"/>
      <c r="L83" s="438"/>
      <c r="M83" s="438"/>
      <c r="N83" s="438"/>
      <c r="O83" s="438"/>
      <c r="P83" s="438"/>
      <c r="Q83" s="169"/>
      <c r="R83" s="169"/>
      <c r="S83" s="169"/>
      <c r="T83" s="169"/>
      <c r="U83" s="169"/>
      <c r="V83" s="172"/>
      <c r="W83" s="243"/>
      <c r="X83" s="169"/>
      <c r="Y83" s="169"/>
      <c r="Z83" s="169"/>
      <c r="AA83" s="169"/>
      <c r="AB83" s="169"/>
      <c r="AC83" s="172"/>
      <c r="AD83" s="242"/>
      <c r="AE83" s="424" t="str">
        <f>partije!$S$61</f>
        <v>bye</v>
      </c>
      <c r="AF83" s="425"/>
      <c r="AG83" s="425"/>
      <c r="AH83" s="425"/>
      <c r="AI83" s="425"/>
      <c r="AJ83" s="453" t="str">
        <f>IF(ISBLANK(partije!$J$61),"",IF(partije!$J$61&gt;partije!$K$61,partije!$J$61,partije!$K$61))</f>
        <v/>
      </c>
      <c r="AK83" s="452" t="str">
        <f>IF(ISBLANK(partije!$J$61),"",IF(partije!$J$61&gt;partije!$K$61,partije!$K$61,partije!$J$61))</f>
        <v/>
      </c>
      <c r="AL83" s="170"/>
      <c r="AM83" s="236"/>
    </row>
    <row r="84" spans="1:39" ht="12" customHeight="1">
      <c r="A84" s="451"/>
      <c r="B84" s="451">
        <v>5</v>
      </c>
      <c r="C84" s="447" t="str">
        <f>IF(ISNA(MATCH(A84,spisak!$I$4:$I$372,0)),"bye",INDEX(spisak!$B$4:$B$372,MATCH(A84,spisak!$I$4:$I$372,0)))</f>
        <v>bye</v>
      </c>
      <c r="D84" s="447"/>
      <c r="E84" s="447"/>
      <c r="F84" s="447"/>
      <c r="G84" s="444" t="str">
        <f>IF(ISNA(MATCH(A84,spisak!$I$4:$I$372,0)),"",INDEX(spisak!$E$4:$E$554,MATCH(A84,spisak!$I$4:$I$372,0)))</f>
        <v/>
      </c>
      <c r="H84" s="444"/>
      <c r="I84" s="444"/>
      <c r="J84" s="425" t="str">
        <f>partije!$S$37</f>
        <v>bye</v>
      </c>
      <c r="K84" s="425"/>
      <c r="L84" s="425"/>
      <c r="M84" s="425"/>
      <c r="N84" s="425"/>
      <c r="O84" s="420" t="str">
        <f>IF(ISBLANK(partije!$J$37),"",IF(partije!$J$37&gt;partije!$K$37,partije!$J$37,partije!$K$37))</f>
        <v/>
      </c>
      <c r="P84" s="425" t="str">
        <f>IF(ISBLANK(partije!$J$37),"",IF(partije!$J$37&gt;partije!$K$37,partije!$K$37,partije!$J$37))</f>
        <v/>
      </c>
      <c r="Q84" s="169"/>
      <c r="R84" s="169"/>
      <c r="S84" s="169"/>
      <c r="T84" s="169"/>
      <c r="U84" s="169"/>
      <c r="V84" s="172"/>
      <c r="W84" s="243"/>
      <c r="X84" s="169"/>
      <c r="Y84" s="169"/>
      <c r="Z84" s="169"/>
      <c r="AA84" s="169"/>
      <c r="AB84" s="169"/>
      <c r="AC84" s="172"/>
      <c r="AD84" s="242"/>
      <c r="AE84" s="426"/>
      <c r="AF84" s="427"/>
      <c r="AG84" s="427"/>
      <c r="AH84" s="427"/>
      <c r="AI84" s="427"/>
      <c r="AJ84" s="432"/>
      <c r="AK84" s="429"/>
      <c r="AL84" s="170"/>
      <c r="AM84" s="236"/>
    </row>
    <row r="85" spans="1:39" ht="12" customHeight="1">
      <c r="A85" s="451">
        <v>42</v>
      </c>
      <c r="B85" s="451"/>
      <c r="C85" s="446" t="str">
        <f>IF(ISNA(MATCH(A85,spisak!$I$4:$I$372,0)),"bye",INDEX(spisak!$B$4:$B$372,MATCH(A85,spisak!$I$4:$I$372,0)))</f>
        <v>bye</v>
      </c>
      <c r="D85" s="446"/>
      <c r="E85" s="446"/>
      <c r="F85" s="446"/>
      <c r="G85" s="442" t="str">
        <f>IF(ISNA(MATCH(A85,spisak!$I$4:$I$372,0)),"",INDEX(spisak!$E$4:$E$554,MATCH(A85,spisak!$I$4:$I$372,0)))</f>
        <v/>
      </c>
      <c r="H85" s="442"/>
      <c r="I85" s="443"/>
      <c r="J85" s="427"/>
      <c r="K85" s="427"/>
      <c r="L85" s="427"/>
      <c r="M85" s="427"/>
      <c r="N85" s="427"/>
      <c r="O85" s="421"/>
      <c r="P85" s="427"/>
      <c r="Q85" s="169"/>
      <c r="R85" s="169"/>
      <c r="S85" s="169"/>
      <c r="T85" s="169"/>
      <c r="U85" s="169"/>
      <c r="V85" s="172"/>
      <c r="W85" s="243"/>
      <c r="X85" s="169"/>
      <c r="Y85" s="169"/>
      <c r="Z85" s="169"/>
      <c r="AA85" s="169"/>
      <c r="AB85" s="169"/>
      <c r="AC85" s="172"/>
      <c r="AD85" s="242"/>
      <c r="AE85" s="417" t="str">
        <f>IF(ISBLANK(partije!$L$61),"",partije!$L$61)</f>
        <v/>
      </c>
      <c r="AF85" s="417" t="str">
        <f>IF(ISBLANK(partije!$M$61),"",partije!$M$61)</f>
        <v/>
      </c>
      <c r="AG85" s="417" t="str">
        <f>IF(ISBLANK(partije!$N$61),"",partije!$N$61)</f>
        <v/>
      </c>
      <c r="AH85" s="417" t="str">
        <f>IF(ISBLANK(partije!$O$61),"",partije!$O$61)</f>
        <v/>
      </c>
      <c r="AI85" s="417" t="str">
        <f>IF(ISBLANK(partije!$P$61),"",partije!$P$61)</f>
        <v/>
      </c>
      <c r="AJ85" s="417" t="str">
        <f>IF(ISBLANK(partije!$Q$61),"",partije!$Q$61)</f>
        <v/>
      </c>
      <c r="AK85" s="422" t="str">
        <f>IF(ISBLANK(partije!$R$61),"",partije!$R$61)</f>
        <v/>
      </c>
      <c r="AL85" s="170"/>
      <c r="AM85" s="236"/>
    </row>
    <row r="86" spans="1:39" ht="12" customHeight="1">
      <c r="A86" s="451"/>
      <c r="B86" s="451"/>
      <c r="C86" s="447" t="str">
        <f>IF(ISNA(MATCH(A86,spisak!$I$4:$I$372,0)),"bye",INDEX(spisak!$B$4:$B$372,MATCH(A86,spisak!$I$4:$I$372,0)))</f>
        <v>bye</v>
      </c>
      <c r="D86" s="447"/>
      <c r="E86" s="447"/>
      <c r="F86" s="447"/>
      <c r="G86" s="444" t="str">
        <f>IF(ISNA(MATCH(A86,spisak!$I$4:$I$372,0)),"",INDEX(spisak!$E$4:$E$554,MATCH(A86,spisak!$I$4:$I$372,0)))</f>
        <v/>
      </c>
      <c r="H86" s="444"/>
      <c r="I86" s="445"/>
      <c r="J86" s="438" t="str">
        <f>IF(ISBLANK(partije!$L$37),"",partije!$L$37)</f>
        <v/>
      </c>
      <c r="K86" s="438" t="str">
        <f>IF(ISBLANK(partije!$M$37),"",partije!$M$37)</f>
        <v/>
      </c>
      <c r="L86" s="438" t="str">
        <f>IF(ISBLANK(partije!$M$37),"",partije!$M$37)</f>
        <v/>
      </c>
      <c r="M86" s="438" t="str">
        <f>IF(ISBLANK(partije!$M$37),"",partije!$M$37)</f>
        <v/>
      </c>
      <c r="N86" s="438" t="str">
        <f>IF(ISBLANK(partije!$M$37),"",partije!$M$37)</f>
        <v/>
      </c>
      <c r="O86" s="438" t="str">
        <f>IF(ISBLANK(partije!$M$37),"",partije!$M$37)</f>
        <v/>
      </c>
      <c r="P86" s="438" t="str">
        <f>IF(ISBLANK(partije!$M$37),"",partije!$M$37)</f>
        <v/>
      </c>
      <c r="Q86" s="424" t="str">
        <f>partije!$S$51</f>
        <v>bye</v>
      </c>
      <c r="R86" s="425"/>
      <c r="S86" s="425"/>
      <c r="T86" s="425"/>
      <c r="U86" s="425"/>
      <c r="V86" s="420" t="str">
        <f>IF(ISBLANK(partije!$J$51),"",IF(partije!$J$51&gt;partije!$K$51,partije!$J$51,partije!$K$51))</f>
        <v/>
      </c>
      <c r="W86" s="425" t="str">
        <f>IF(ISBLANK(partije!$J$51),"",IF(partije!$J$51&gt;partije!$K$51,partije!$K$51,partije!$J$51))</f>
        <v/>
      </c>
      <c r="X86" s="169"/>
      <c r="Y86" s="169"/>
      <c r="Z86" s="169"/>
      <c r="AA86" s="169"/>
      <c r="AB86" s="169"/>
      <c r="AC86" s="172"/>
      <c r="AD86" s="242"/>
      <c r="AE86" s="417"/>
      <c r="AF86" s="417"/>
      <c r="AG86" s="417"/>
      <c r="AH86" s="417"/>
      <c r="AI86" s="417"/>
      <c r="AJ86" s="417"/>
      <c r="AK86" s="423"/>
      <c r="AL86" s="170"/>
      <c r="AM86" s="236"/>
    </row>
    <row r="87" spans="1:39" ht="12" customHeight="1">
      <c r="A87" s="451">
        <v>43</v>
      </c>
      <c r="B87" s="451"/>
      <c r="C87" s="446" t="str">
        <f>IF(ISNA(MATCH(A87,spisak!$I$4:$I$372,0)),"bye",INDEX(spisak!$B$4:$B$372,MATCH(A87,spisak!$I$4:$I$372,0)))</f>
        <v>bye</v>
      </c>
      <c r="D87" s="446"/>
      <c r="E87" s="446"/>
      <c r="F87" s="446"/>
      <c r="G87" s="442" t="str">
        <f>IF(ISNA(MATCH(A87,spisak!$I$4:$I$372,0)),"",INDEX(spisak!$E$4:$E$554,MATCH(A87,spisak!$I$4:$I$372,0)))</f>
        <v/>
      </c>
      <c r="H87" s="442"/>
      <c r="I87" s="442"/>
      <c r="J87" s="440"/>
      <c r="K87" s="440"/>
      <c r="L87" s="440"/>
      <c r="M87" s="440"/>
      <c r="N87" s="440"/>
      <c r="O87" s="440"/>
      <c r="P87" s="440"/>
      <c r="Q87" s="426"/>
      <c r="R87" s="427"/>
      <c r="S87" s="427"/>
      <c r="T87" s="427"/>
      <c r="U87" s="427"/>
      <c r="V87" s="421"/>
      <c r="W87" s="427"/>
      <c r="X87" s="169"/>
      <c r="Y87" s="169"/>
      <c r="Z87" s="169"/>
      <c r="AA87" s="169"/>
      <c r="AB87" s="169"/>
      <c r="AC87" s="172"/>
      <c r="AD87" s="242"/>
      <c r="AE87" s="169"/>
      <c r="AF87" s="169"/>
      <c r="AG87" s="169"/>
      <c r="AH87" s="169"/>
      <c r="AI87" s="169"/>
      <c r="AJ87" s="170"/>
      <c r="AK87" s="173"/>
      <c r="AL87" s="170"/>
      <c r="AM87" s="236"/>
    </row>
    <row r="88" spans="1:39" ht="12" customHeight="1">
      <c r="A88" s="451"/>
      <c r="B88" s="451"/>
      <c r="C88" s="447" t="str">
        <f>IF(ISNA(MATCH(A88,spisak!$I$4:$I$372,0)),"bye",INDEX(spisak!$B$4:$B$372,MATCH(A88,spisak!$I$4:$I$372,0)))</f>
        <v>bye</v>
      </c>
      <c r="D88" s="447"/>
      <c r="E88" s="447"/>
      <c r="F88" s="447"/>
      <c r="G88" s="444" t="str">
        <f>IF(ISNA(MATCH(A88,spisak!$I$4:$I$372,0)),"",INDEX(spisak!$E$4:$E$554,MATCH(A88,spisak!$I$4:$I$372,0)))</f>
        <v/>
      </c>
      <c r="H88" s="444"/>
      <c r="I88" s="444"/>
      <c r="J88" s="425" t="str">
        <f>partije!$S$38</f>
        <v>bye</v>
      </c>
      <c r="K88" s="425"/>
      <c r="L88" s="425"/>
      <c r="M88" s="425"/>
      <c r="N88" s="425"/>
      <c r="O88" s="420" t="str">
        <f>IF(ISBLANK(partije!$J$38),"",IF(partije!$J$38&gt;partije!$K$38,partije!$J$38,partije!$K$38))</f>
        <v/>
      </c>
      <c r="P88" s="418" t="str">
        <f>IF(ISBLANK(partije!$J$38),"",IF(partije!$J$38&gt;partije!$K$38,partije!$K$38,partije!$J$38))</f>
        <v/>
      </c>
      <c r="Q88" s="417" t="str">
        <f>IF(ISBLANK(partije!$L$51),"",partije!$L$51)</f>
        <v/>
      </c>
      <c r="R88" s="417" t="str">
        <f>IF(ISBLANK(partije!$M$51),"",partije!$M$51)</f>
        <v/>
      </c>
      <c r="S88" s="417" t="str">
        <f>IF(ISBLANK(partije!$N$51),"",partije!$N$51)</f>
        <v/>
      </c>
      <c r="T88" s="417" t="str">
        <f>IF(ISBLANK(partije!$O$51),"",partije!$O$51)</f>
        <v/>
      </c>
      <c r="U88" s="417" t="str">
        <f>IF(ISBLANK(partije!$P$51),"",partije!$P$51)</f>
        <v/>
      </c>
      <c r="V88" s="417" t="str">
        <f>IF(ISBLANK(partije!$Q$51),"",partije!$Q$51)</f>
        <v/>
      </c>
      <c r="W88" s="422" t="str">
        <f>IF(ISBLANK(partije!$R$51),"",partije!$R$51)</f>
        <v/>
      </c>
      <c r="X88" s="174"/>
      <c r="Y88" s="169"/>
      <c r="Z88" s="169"/>
      <c r="AA88" s="169"/>
      <c r="AB88" s="169"/>
      <c r="AC88" s="172"/>
      <c r="AD88" s="242"/>
      <c r="AE88" s="169"/>
      <c r="AF88" s="169"/>
      <c r="AG88" s="169"/>
      <c r="AH88" s="169"/>
      <c r="AI88" s="169"/>
      <c r="AJ88" s="170"/>
      <c r="AK88" s="173"/>
      <c r="AL88" s="170"/>
      <c r="AM88" s="236"/>
    </row>
    <row r="89" spans="1:39" ht="12" customHeight="1">
      <c r="A89" s="451">
        <v>44</v>
      </c>
      <c r="B89" s="451">
        <v>12</v>
      </c>
      <c r="C89" s="446" t="str">
        <f>IF(ISNA(MATCH(A89,spisak!$I$4:$I$372,0)),"bye",INDEX(spisak!$B$4:$B$372,MATCH(A89,spisak!$I$4:$I$372,0)))</f>
        <v>bye</v>
      </c>
      <c r="D89" s="446"/>
      <c r="E89" s="446"/>
      <c r="F89" s="446"/>
      <c r="G89" s="442" t="str">
        <f>IF(ISNA(MATCH(A89,spisak!$I$4:$I$372,0)),"",INDEX(spisak!$E$4:$E$554,MATCH(A89,spisak!$I$4:$I$372,0)))</f>
        <v/>
      </c>
      <c r="H89" s="442"/>
      <c r="I89" s="443"/>
      <c r="J89" s="427"/>
      <c r="K89" s="427"/>
      <c r="L89" s="427"/>
      <c r="M89" s="427"/>
      <c r="N89" s="427"/>
      <c r="O89" s="421"/>
      <c r="P89" s="419"/>
      <c r="Q89" s="417"/>
      <c r="R89" s="417"/>
      <c r="S89" s="417"/>
      <c r="T89" s="417"/>
      <c r="U89" s="417"/>
      <c r="V89" s="417"/>
      <c r="W89" s="423"/>
      <c r="X89" s="174"/>
      <c r="Y89" s="169"/>
      <c r="Z89" s="169"/>
      <c r="AA89" s="169"/>
      <c r="AB89" s="169"/>
      <c r="AC89" s="172"/>
      <c r="AD89" s="242"/>
      <c r="AE89" s="169"/>
      <c r="AF89" s="169"/>
      <c r="AG89" s="169"/>
      <c r="AH89" s="169"/>
      <c r="AI89" s="169"/>
      <c r="AJ89" s="170"/>
      <c r="AK89" s="173"/>
      <c r="AL89" s="170"/>
      <c r="AM89" s="236"/>
    </row>
    <row r="90" spans="1:39" ht="12" customHeight="1">
      <c r="A90" s="451"/>
      <c r="B90" s="451">
        <v>12</v>
      </c>
      <c r="C90" s="447" t="str">
        <f>IF(ISNA(MATCH(A90,spisak!$I$4:$I$372,0)),"bye",INDEX(spisak!$B$4:$B$372,MATCH(A90,spisak!$I$4:$I$372,0)))</f>
        <v>bye</v>
      </c>
      <c r="D90" s="447"/>
      <c r="E90" s="447"/>
      <c r="F90" s="447"/>
      <c r="G90" s="444" t="str">
        <f>IF(ISNA(MATCH(A90,spisak!$I$4:$I$372,0)),"",INDEX(spisak!$E$4:$E$554,MATCH(A90,spisak!$I$4:$I$372,0)))</f>
        <v/>
      </c>
      <c r="H90" s="444"/>
      <c r="I90" s="445"/>
      <c r="J90" s="438" t="str">
        <f>IF(ISBLANK(partije!$L$38),"",partije!$L$38)</f>
        <v/>
      </c>
      <c r="K90" s="438" t="str">
        <f>IF(ISBLANK(partije!$M$38),"",partije!$M$38)</f>
        <v/>
      </c>
      <c r="L90" s="438" t="str">
        <f>IF(ISBLANK(partije!$N$38),"",partije!$N$38)</f>
        <v/>
      </c>
      <c r="M90" s="438" t="str">
        <f>IF(ISBLANK(partije!$O$38),"",partije!$O$38)</f>
        <v/>
      </c>
      <c r="N90" s="438" t="str">
        <f>IF(ISBLANK(partije!$P$38),"",partije!$P$38)</f>
        <v/>
      </c>
      <c r="O90" s="438" t="str">
        <f>IF(ISBLANK(partije!$Q$38),"",partije!$Q$38)</f>
        <v/>
      </c>
      <c r="P90" s="438" t="str">
        <f>IF(ISBLANK(partije!$R$38),"",partije!$R$38)</f>
        <v/>
      </c>
      <c r="Q90" s="169"/>
      <c r="R90" s="169"/>
      <c r="S90" s="169"/>
      <c r="T90" s="169"/>
      <c r="U90" s="169"/>
      <c r="V90" s="172"/>
      <c r="W90" s="242"/>
      <c r="X90" s="424" t="str">
        <f>partije!$S$58</f>
        <v>bye</v>
      </c>
      <c r="Y90" s="425"/>
      <c r="Z90" s="425"/>
      <c r="AA90" s="425"/>
      <c r="AB90" s="425"/>
      <c r="AC90" s="420" t="str">
        <f>IF(ISBLANK(partije!$J$58),"",IF(partije!$J$58&gt;partije!$K$58,partije!$J$58,partije!$K$58))</f>
        <v/>
      </c>
      <c r="AD90" s="418" t="str">
        <f>IF(ISBLANK(partije!$J$58),"",IF(partije!$J$58&gt;partije!$K$58,partije!$K$58,partije!$J$58))</f>
        <v/>
      </c>
      <c r="AE90" s="169"/>
      <c r="AF90" s="169"/>
      <c r="AG90" s="169"/>
      <c r="AH90" s="169"/>
      <c r="AI90" s="169"/>
      <c r="AJ90" s="170"/>
      <c r="AK90" s="173"/>
      <c r="AL90" s="170"/>
      <c r="AM90" s="236"/>
    </row>
    <row r="91" spans="1:39" ht="12" customHeight="1">
      <c r="A91" s="451">
        <v>45</v>
      </c>
      <c r="B91" s="451">
        <v>13</v>
      </c>
      <c r="C91" s="446" t="str">
        <f>IF(ISNA(MATCH(A91,spisak!$I$4:$I$372,0)),"bye",INDEX(spisak!$B$4:$B$372,MATCH(A91,spisak!$I$4:$I$372,0)))</f>
        <v>bye</v>
      </c>
      <c r="D91" s="446"/>
      <c r="E91" s="446"/>
      <c r="F91" s="446"/>
      <c r="G91" s="442" t="str">
        <f>IF(ISNA(MATCH(A91,spisak!$I$4:$I$372,0)),"",INDEX(spisak!$E$4:$E$554,MATCH(A91,spisak!$I$4:$I$372,0)))</f>
        <v/>
      </c>
      <c r="H91" s="442"/>
      <c r="I91" s="442"/>
      <c r="J91" s="438"/>
      <c r="K91" s="438"/>
      <c r="L91" s="438"/>
      <c r="M91" s="438"/>
      <c r="N91" s="438"/>
      <c r="O91" s="438"/>
      <c r="P91" s="438"/>
      <c r="Q91" s="169"/>
      <c r="R91" s="169"/>
      <c r="S91" s="169"/>
      <c r="T91" s="169"/>
      <c r="U91" s="169"/>
      <c r="V91" s="172"/>
      <c r="W91" s="242"/>
      <c r="X91" s="426"/>
      <c r="Y91" s="427"/>
      <c r="Z91" s="427"/>
      <c r="AA91" s="427"/>
      <c r="AB91" s="427"/>
      <c r="AC91" s="421"/>
      <c r="AD91" s="419"/>
      <c r="AE91" s="169"/>
      <c r="AF91" s="169"/>
      <c r="AG91" s="169"/>
      <c r="AH91" s="169"/>
      <c r="AI91" s="169"/>
      <c r="AJ91" s="170"/>
      <c r="AK91" s="173"/>
      <c r="AL91" s="170"/>
      <c r="AM91" s="236"/>
    </row>
    <row r="92" spans="1:39" ht="12" customHeight="1">
      <c r="A92" s="451"/>
      <c r="B92" s="451">
        <v>13</v>
      </c>
      <c r="C92" s="447" t="str">
        <f>IF(ISNA(MATCH(A92,spisak!$I$4:$I$372,0)),"bye",INDEX(spisak!$B$4:$B$372,MATCH(A92,spisak!$I$4:$I$372,0)))</f>
        <v>bye</v>
      </c>
      <c r="D92" s="447"/>
      <c r="E92" s="447"/>
      <c r="F92" s="447"/>
      <c r="G92" s="444" t="str">
        <f>IF(ISNA(MATCH(A92,spisak!$I$4:$I$372,0)),"",INDEX(spisak!$E$4:$E$554,MATCH(A92,spisak!$I$4:$I$372,0)))</f>
        <v/>
      </c>
      <c r="H92" s="444"/>
      <c r="I92" s="444"/>
      <c r="J92" s="425" t="str">
        <f>partije!$S$39</f>
        <v>bye</v>
      </c>
      <c r="K92" s="425"/>
      <c r="L92" s="425"/>
      <c r="M92" s="425"/>
      <c r="N92" s="425"/>
      <c r="O92" s="420" t="str">
        <f>IF(ISBLANK(partije!$J$39),"",IF(partije!$J$39&gt;partije!$K$39,partije!$J$39,partije!$K$39))</f>
        <v/>
      </c>
      <c r="P92" s="425" t="str">
        <f>IF(ISBLANK(partije!$J$39),"",IF(partije!$J$39&gt;partije!$K$39,partije!$K$39,partije!$J$39))</f>
        <v/>
      </c>
      <c r="Q92" s="169"/>
      <c r="R92" s="169"/>
      <c r="S92" s="169"/>
      <c r="T92" s="169"/>
      <c r="U92" s="169"/>
      <c r="V92" s="172"/>
      <c r="W92" s="242"/>
      <c r="X92" s="417" t="str">
        <f>IF(ISBLANK(partije!$L$58),"",partije!$L$58)</f>
        <v/>
      </c>
      <c r="Y92" s="417" t="str">
        <f>IF(ISBLANK(partije!$M$58),"",partije!$M$58)</f>
        <v/>
      </c>
      <c r="Z92" s="417" t="str">
        <f>IF(ISBLANK(partije!$N$58),"",partije!$N$58)</f>
        <v/>
      </c>
      <c r="AA92" s="417" t="str">
        <f>IF(ISBLANK(partije!$O$58),"",partije!$O$58)</f>
        <v/>
      </c>
      <c r="AB92" s="417" t="str">
        <f>IF(ISBLANK(partije!$P$58),"",partije!$P$58)</f>
        <v/>
      </c>
      <c r="AC92" s="417" t="str">
        <f>IF(ISBLANK(partije!$Q$58),"",partije!$Q$58)</f>
        <v/>
      </c>
      <c r="AD92" s="417" t="str">
        <f>IF(ISBLANK(partije!$R$58),"",partije!$R$58)</f>
        <v/>
      </c>
      <c r="AE92" s="169"/>
      <c r="AF92" s="169"/>
      <c r="AG92" s="169"/>
      <c r="AH92" s="169"/>
      <c r="AI92" s="169"/>
      <c r="AJ92" s="170"/>
      <c r="AK92" s="173"/>
      <c r="AL92" s="170"/>
      <c r="AM92" s="236"/>
    </row>
    <row r="93" spans="1:39" ht="12" customHeight="1">
      <c r="A93" s="451">
        <v>46</v>
      </c>
      <c r="B93" s="451"/>
      <c r="C93" s="446" t="str">
        <f>IF(ISNA(MATCH(A93,spisak!$I$4:$I$372,0)),"bye",INDEX(spisak!$B$4:$B$372,MATCH(A93,spisak!$I$4:$I$372,0)))</f>
        <v>bye</v>
      </c>
      <c r="D93" s="446"/>
      <c r="E93" s="446"/>
      <c r="F93" s="446"/>
      <c r="G93" s="442" t="str">
        <f>IF(ISNA(MATCH(A93,spisak!$I$4:$I$372,0)),"",INDEX(spisak!$E$4:$E$554,MATCH(A93,spisak!$I$4:$I$372,0)))</f>
        <v/>
      </c>
      <c r="H93" s="442"/>
      <c r="I93" s="443"/>
      <c r="J93" s="427"/>
      <c r="K93" s="427"/>
      <c r="L93" s="427"/>
      <c r="M93" s="427"/>
      <c r="N93" s="427"/>
      <c r="O93" s="421"/>
      <c r="P93" s="427"/>
      <c r="Q93" s="169"/>
      <c r="R93" s="169"/>
      <c r="S93" s="169"/>
      <c r="T93" s="169"/>
      <c r="U93" s="169"/>
      <c r="V93" s="172"/>
      <c r="W93" s="242"/>
      <c r="X93" s="417"/>
      <c r="Y93" s="417"/>
      <c r="Z93" s="417"/>
      <c r="AA93" s="417"/>
      <c r="AB93" s="417"/>
      <c r="AC93" s="417"/>
      <c r="AD93" s="417"/>
      <c r="AE93" s="169"/>
      <c r="AF93" s="169"/>
      <c r="AG93" s="169"/>
      <c r="AH93" s="169"/>
      <c r="AI93" s="169"/>
      <c r="AJ93" s="170"/>
      <c r="AK93" s="173"/>
      <c r="AL93" s="170"/>
      <c r="AM93" s="237"/>
    </row>
    <row r="94" spans="1:39" ht="12" customHeight="1">
      <c r="A94" s="451"/>
      <c r="B94" s="451"/>
      <c r="C94" s="447" t="str">
        <f>IF(ISNA(MATCH(A94,spisak!$I$4:$I$372,0)),"bye",INDEX(spisak!$B$4:$B$372,MATCH(A94,spisak!$I$4:$I$372,0)))</f>
        <v>bye</v>
      </c>
      <c r="D94" s="447"/>
      <c r="E94" s="447"/>
      <c r="F94" s="447"/>
      <c r="G94" s="444" t="str">
        <f>IF(ISNA(MATCH(A94,spisak!$I$4:$I$372,0)),"",INDEX(spisak!$E$4:$E$554,MATCH(A94,spisak!$I$4:$I$372,0)))</f>
        <v/>
      </c>
      <c r="H94" s="444"/>
      <c r="I94" s="445"/>
      <c r="J94" s="439" t="str">
        <f>IF(ISBLANK(partije!$L$39),"",partije!$L$39)</f>
        <v/>
      </c>
      <c r="K94" s="439" t="str">
        <f>IF(ISBLANK(partije!$M$39),"",partije!$M$39)</f>
        <v/>
      </c>
      <c r="L94" s="439" t="str">
        <f>IF(ISBLANK(partije!$N$39),"",partije!$N$39)</f>
        <v/>
      </c>
      <c r="M94" s="439" t="str">
        <f>IF(ISBLANK(partije!$O$39),"",partije!$O$39)</f>
        <v/>
      </c>
      <c r="N94" s="439" t="str">
        <f>IF(ISBLANK(partije!$P$39),"",partije!$P$39)</f>
        <v/>
      </c>
      <c r="O94" s="439" t="str">
        <f>IF(ISBLANK(partije!$Q$39),"",partije!$Q$39)</f>
        <v/>
      </c>
      <c r="P94" s="449" t="str">
        <f>IF(ISBLANK(partije!$R$39),"",partije!$R$39)</f>
        <v/>
      </c>
      <c r="Q94" s="424" t="str">
        <f>partije!$S$52</f>
        <v>bye</v>
      </c>
      <c r="R94" s="425"/>
      <c r="S94" s="425"/>
      <c r="T94" s="425"/>
      <c r="U94" s="425"/>
      <c r="V94" s="420" t="str">
        <f>IF(ISBLANK(partije!$J$52),"",IF(partije!$J$52&gt;partije!$K$52,partije!$J$52,partije!$K$52))</f>
        <v/>
      </c>
      <c r="W94" s="418" t="str">
        <f>IF(ISBLANK(partije!$J$52),"",IF(partije!$J$52&gt;partije!$K$52,partije!$K$52,partije!$J$52))</f>
        <v/>
      </c>
      <c r="X94" s="169"/>
      <c r="Y94" s="169"/>
      <c r="Z94" s="169"/>
      <c r="AA94" s="169"/>
      <c r="AB94" s="169"/>
      <c r="AC94" s="172"/>
      <c r="AD94" s="243"/>
      <c r="AE94" s="169"/>
      <c r="AF94" s="169"/>
      <c r="AG94" s="169"/>
      <c r="AH94" s="169"/>
      <c r="AI94" s="169"/>
      <c r="AJ94" s="170"/>
      <c r="AK94" s="173"/>
      <c r="AL94" s="170"/>
      <c r="AM94" s="237"/>
    </row>
    <row r="95" spans="1:39" ht="12" customHeight="1">
      <c r="A95" s="451">
        <v>47</v>
      </c>
      <c r="B95" s="451"/>
      <c r="C95" s="446" t="str">
        <f>IF(ISNA(MATCH(A95,spisak!$I$4:$I$372,0)),"bye",INDEX(spisak!$B$4:$B$372,MATCH(A95,spisak!$I$4:$I$372,0)))</f>
        <v>bye</v>
      </c>
      <c r="D95" s="446"/>
      <c r="E95" s="446"/>
      <c r="F95" s="446"/>
      <c r="G95" s="442" t="str">
        <f>IF(ISNA(MATCH(A95,spisak!$I$4:$I$372,0)),"",INDEX(spisak!$E$4:$E$554,MATCH(A95,spisak!$I$4:$I$372,0)))</f>
        <v/>
      </c>
      <c r="H95" s="442"/>
      <c r="I95" s="442"/>
      <c r="J95" s="440"/>
      <c r="K95" s="440"/>
      <c r="L95" s="440"/>
      <c r="M95" s="440"/>
      <c r="N95" s="440"/>
      <c r="O95" s="440"/>
      <c r="P95" s="450"/>
      <c r="Q95" s="426"/>
      <c r="R95" s="427"/>
      <c r="S95" s="427"/>
      <c r="T95" s="427"/>
      <c r="U95" s="427"/>
      <c r="V95" s="421"/>
      <c r="W95" s="419"/>
      <c r="X95" s="169"/>
      <c r="Y95" s="169"/>
      <c r="Z95" s="169"/>
      <c r="AA95" s="169"/>
      <c r="AB95" s="169"/>
      <c r="AC95" s="172"/>
      <c r="AD95" s="243"/>
      <c r="AE95" s="169"/>
      <c r="AF95" s="169"/>
      <c r="AG95" s="169"/>
      <c r="AH95" s="169"/>
      <c r="AI95" s="169"/>
      <c r="AJ95" s="170"/>
      <c r="AK95" s="173"/>
      <c r="AL95" s="170"/>
      <c r="AM95" s="237"/>
    </row>
    <row r="96" spans="1:39" ht="12" customHeight="1">
      <c r="A96" s="451"/>
      <c r="B96" s="451"/>
      <c r="C96" s="447" t="str">
        <f>IF(ISNA(MATCH(A96,spisak!$I$4:$I$372,0)),"bye",INDEX(spisak!$B$4:$B$372,MATCH(A96,spisak!$I$4:$I$372,0)))</f>
        <v>bye</v>
      </c>
      <c r="D96" s="447"/>
      <c r="E96" s="447"/>
      <c r="F96" s="447"/>
      <c r="G96" s="444" t="str">
        <f>IF(ISNA(MATCH(A96,spisak!$I$4:$I$372,0)),"",INDEX(spisak!$E$4:$E$554,MATCH(A96,spisak!$I$4:$I$372,0)))</f>
        <v/>
      </c>
      <c r="H96" s="444"/>
      <c r="I96" s="444"/>
      <c r="J96" s="425" t="str">
        <f>partije!$S$40</f>
        <v>bye</v>
      </c>
      <c r="K96" s="425"/>
      <c r="L96" s="425"/>
      <c r="M96" s="425"/>
      <c r="N96" s="425"/>
      <c r="O96" s="420" t="str">
        <f>IF(ISBLANK(partije!$J$40),"",IF(partije!$J$40&gt;partije!$K$40,partije!$J$40,partije!$K$40))</f>
        <v/>
      </c>
      <c r="P96" s="418" t="str">
        <f>IF(ISBLANK(partije!$J$40),"",IF(partije!$J$40&gt;partije!$K$40,partije!$K$40,partije!$J$40))</f>
        <v/>
      </c>
      <c r="Q96" s="417" t="str">
        <f>IF(ISBLANK(partije!$L$52),"",partije!$L$52)</f>
        <v/>
      </c>
      <c r="R96" s="417" t="str">
        <f>IF(ISBLANK(partije!$M$52),"",partije!$M$52)</f>
        <v/>
      </c>
      <c r="S96" s="417" t="str">
        <f>IF(ISBLANK(partije!$N$52),"",partije!$N$52)</f>
        <v/>
      </c>
      <c r="T96" s="417" t="str">
        <f>IF(ISBLANK(partije!$O$52),"",partije!$O$52)</f>
        <v/>
      </c>
      <c r="U96" s="417" t="str">
        <f>IF(ISBLANK(partije!$P$52),"",partije!$P$52)</f>
        <v/>
      </c>
      <c r="V96" s="417" t="str">
        <f>IF(ISBLANK(partije!$Q$52),"",partije!$Q$52)</f>
        <v/>
      </c>
      <c r="W96" s="417" t="str">
        <f>IF(ISBLANK(partije!$R$52),"",partije!$R$52)</f>
        <v/>
      </c>
      <c r="X96" s="169"/>
      <c r="Y96" s="169"/>
      <c r="Z96" s="169"/>
      <c r="AA96" s="169"/>
      <c r="AB96" s="169"/>
      <c r="AC96" s="172"/>
      <c r="AD96" s="243"/>
      <c r="AE96" s="169"/>
      <c r="AF96" s="169"/>
      <c r="AG96" s="169"/>
      <c r="AH96" s="169"/>
      <c r="AI96" s="169"/>
      <c r="AJ96" s="170"/>
      <c r="AK96" s="173"/>
      <c r="AL96" s="170"/>
      <c r="AM96" s="237"/>
    </row>
    <row r="97" spans="1:39" ht="12" customHeight="1">
      <c r="A97" s="451">
        <v>48</v>
      </c>
      <c r="B97" s="451">
        <v>4</v>
      </c>
      <c r="C97" s="446" t="str">
        <f>IF(ISNA(MATCH(A97,spisak!$I$4:$I$372,0)),"bye",INDEX(spisak!$B$4:$B$372,MATCH(A97,spisak!$I$4:$I$372,0)))</f>
        <v>bye</v>
      </c>
      <c r="D97" s="446"/>
      <c r="E97" s="446"/>
      <c r="F97" s="446"/>
      <c r="G97" s="442" t="str">
        <f>IF(ISNA(MATCH(A97,spisak!$I$4:$I$372,0)),"",INDEX(spisak!$E$4:$E$554,MATCH(A97,spisak!$I$4:$I$372,0)))</f>
        <v/>
      </c>
      <c r="H97" s="442"/>
      <c r="I97" s="443"/>
      <c r="J97" s="427"/>
      <c r="K97" s="427"/>
      <c r="L97" s="427"/>
      <c r="M97" s="427"/>
      <c r="N97" s="427"/>
      <c r="O97" s="421"/>
      <c r="P97" s="419"/>
      <c r="Q97" s="417"/>
      <c r="R97" s="417"/>
      <c r="S97" s="417"/>
      <c r="T97" s="417"/>
      <c r="U97" s="417"/>
      <c r="V97" s="417"/>
      <c r="W97" s="417"/>
      <c r="X97" s="169"/>
      <c r="Y97" s="169"/>
      <c r="Z97" s="169"/>
      <c r="AA97" s="169"/>
      <c r="AB97" s="169"/>
      <c r="AC97" s="172"/>
      <c r="AD97" s="243"/>
      <c r="AE97" s="169"/>
      <c r="AF97" s="169"/>
      <c r="AG97" s="169"/>
      <c r="AH97" s="169"/>
      <c r="AI97" s="169"/>
      <c r="AJ97" s="170"/>
      <c r="AK97" s="173"/>
      <c r="AL97" s="170"/>
      <c r="AM97" s="237"/>
    </row>
    <row r="98" spans="1:39" ht="12" customHeight="1">
      <c r="A98" s="451"/>
      <c r="B98" s="451">
        <v>4</v>
      </c>
      <c r="C98" s="447" t="str">
        <f>IF(ISNA(MATCH(A98,spisak!$I$4:$I$372,0)),"bye",INDEX(spisak!$B$4:$B$372,MATCH(A98,spisak!$I$4:$I$372,0)))</f>
        <v>bye</v>
      </c>
      <c r="D98" s="447"/>
      <c r="E98" s="447"/>
      <c r="F98" s="447"/>
      <c r="G98" s="444" t="str">
        <f>IF(ISNA(MATCH(A98,spisak!$I$4:$I$372,0)),"",INDEX(spisak!$E$4:$E$554,MATCH(A98,spisak!$I$4:$I$372,0)))</f>
        <v/>
      </c>
      <c r="H98" s="444"/>
      <c r="I98" s="445"/>
      <c r="J98" s="438" t="str">
        <f>IF(ISBLANK(partije!$L$40),"",partije!$L$40)</f>
        <v/>
      </c>
      <c r="K98" s="438" t="str">
        <f>IF(ISBLANK(partije!$M$40),"",partije!$M$40)</f>
        <v/>
      </c>
      <c r="L98" s="438" t="str">
        <f>IF(ISBLANK(partije!$N$40),"",partije!$N$40)</f>
        <v/>
      </c>
      <c r="M98" s="438" t="str">
        <f>IF(ISBLANK(partije!$O$40),"",partije!$O$40)</f>
        <v/>
      </c>
      <c r="N98" s="438" t="str">
        <f>IF(ISBLANK(partije!$P$40),"",partije!$P$40)</f>
        <v/>
      </c>
      <c r="O98" s="438" t="str">
        <f>IF(ISBLANK(partije!$Q$40),"",partije!$Q$40)</f>
        <v/>
      </c>
      <c r="P98" s="438" t="str">
        <f>IF(ISBLANK(partije!$R$40),"",partije!$R$40)</f>
        <v/>
      </c>
      <c r="Q98" s="169"/>
      <c r="R98" s="169"/>
      <c r="S98" s="169"/>
      <c r="T98" s="169"/>
      <c r="U98" s="169"/>
      <c r="V98" s="172"/>
      <c r="W98" s="243"/>
      <c r="X98" s="169"/>
      <c r="Y98" s="169"/>
      <c r="Z98" s="169"/>
      <c r="AA98" s="169"/>
      <c r="AB98" s="169"/>
      <c r="AC98" s="172"/>
      <c r="AD98" s="243"/>
      <c r="AE98" s="169"/>
      <c r="AF98" s="169"/>
      <c r="AG98" s="169"/>
      <c r="AH98" s="169"/>
      <c r="AI98" s="169"/>
      <c r="AJ98" s="170"/>
      <c r="AK98" s="173"/>
      <c r="AL98" s="170"/>
      <c r="AM98" s="237"/>
    </row>
    <row r="99" spans="1:39" ht="12" customHeight="1">
      <c r="A99" s="451">
        <v>49</v>
      </c>
      <c r="B99" s="451">
        <v>3</v>
      </c>
      <c r="C99" s="446" t="str">
        <f>IF(ISNA(MATCH(A99,spisak!$I$4:$I$372,0)),"bye",INDEX(spisak!$B$4:$B$372,MATCH(A99,spisak!$I$4:$I$372,0)))</f>
        <v>bye</v>
      </c>
      <c r="D99" s="446"/>
      <c r="E99" s="446"/>
      <c r="F99" s="446"/>
      <c r="G99" s="442" t="str">
        <f>IF(ISNA(MATCH(A99,spisak!$I$4:$I$372,0)),"",INDEX(spisak!$E$4:$E$554,MATCH(A99,spisak!$I$4:$I$372,0)))</f>
        <v/>
      </c>
      <c r="H99" s="442"/>
      <c r="I99" s="442"/>
      <c r="J99" s="438"/>
      <c r="K99" s="438"/>
      <c r="L99" s="438"/>
      <c r="M99" s="438"/>
      <c r="N99" s="438"/>
      <c r="O99" s="438"/>
      <c r="P99" s="438"/>
      <c r="Q99" s="169"/>
      <c r="R99" s="169"/>
      <c r="S99" s="169"/>
      <c r="T99" s="169"/>
      <c r="U99" s="169"/>
      <c r="V99" s="172"/>
      <c r="W99" s="243"/>
      <c r="X99" s="169"/>
      <c r="Y99" s="169"/>
      <c r="Z99" s="169"/>
      <c r="AA99" s="169"/>
      <c r="AB99" s="169"/>
      <c r="AC99" s="172"/>
      <c r="AD99" s="243"/>
      <c r="AE99" s="433" t="str">
        <f>partije!$S$63</f>
        <v>bye</v>
      </c>
      <c r="AF99" s="434"/>
      <c r="AG99" s="434"/>
      <c r="AH99" s="434"/>
      <c r="AI99" s="434"/>
      <c r="AJ99" s="431" t="str">
        <f>IF(ISBLANK(partije!$J$63),"",IF(partije!$J$63&gt;partije!$K$63,partije!$J$63,partije!$K$63))</f>
        <v/>
      </c>
      <c r="AK99" s="428" t="str">
        <f>IF(ISBLANK(partije!$J$63),"",IF(partije!$J$63&gt;partije!$K$63,partije!$K$63,partije!$J$63))</f>
        <v/>
      </c>
      <c r="AL99" s="175"/>
      <c r="AM99" s="237"/>
    </row>
    <row r="100" spans="1:39" ht="12" customHeight="1">
      <c r="A100" s="451"/>
      <c r="B100" s="451">
        <v>3</v>
      </c>
      <c r="C100" s="447" t="str">
        <f>IF(ISNA(MATCH(A100,spisak!$I$4:$I$372,0)),"bye",INDEX(spisak!$B$4:$B$372,MATCH(A100,spisak!$I$4:$I$372,0)))</f>
        <v>bye</v>
      </c>
      <c r="D100" s="447"/>
      <c r="E100" s="447"/>
      <c r="F100" s="447"/>
      <c r="G100" s="444" t="str">
        <f>IF(ISNA(MATCH(A100,spisak!$I$4:$I$372,0)),"",INDEX(spisak!$E$4:$E$554,MATCH(A100,spisak!$I$4:$I$372,0)))</f>
        <v/>
      </c>
      <c r="H100" s="444"/>
      <c r="I100" s="444"/>
      <c r="J100" s="425" t="str">
        <f>partije!$S$41</f>
        <v>bye</v>
      </c>
      <c r="K100" s="425"/>
      <c r="L100" s="425"/>
      <c r="M100" s="425"/>
      <c r="N100" s="425"/>
      <c r="O100" s="420" t="str">
        <f>IF(ISBLANK(partije!$J$41),"",IF(partije!$J$41&gt;partije!$K$41,partije!$J$41,partije!$K$41))</f>
        <v/>
      </c>
      <c r="P100" s="425" t="str">
        <f>IF(ISBLANK(partije!$J$41),"",IF(partije!$J$41&gt;partije!$K$41,partije!$K$41,partije!$J$41))</f>
        <v/>
      </c>
      <c r="Q100" s="169"/>
      <c r="R100" s="169"/>
      <c r="S100" s="169"/>
      <c r="T100" s="169"/>
      <c r="U100" s="169"/>
      <c r="V100" s="172"/>
      <c r="W100" s="243"/>
      <c r="X100" s="169"/>
      <c r="Y100" s="169"/>
      <c r="Z100" s="169"/>
      <c r="AA100" s="169"/>
      <c r="AB100" s="169"/>
      <c r="AC100" s="172"/>
      <c r="AD100" s="243"/>
      <c r="AE100" s="435"/>
      <c r="AF100" s="436"/>
      <c r="AG100" s="436"/>
      <c r="AH100" s="436"/>
      <c r="AI100" s="436"/>
      <c r="AJ100" s="432"/>
      <c r="AK100" s="429"/>
      <c r="AL100" s="244"/>
      <c r="AM100" s="237"/>
    </row>
    <row r="101" spans="1:39" ht="12" customHeight="1">
      <c r="A101" s="451">
        <v>50</v>
      </c>
      <c r="B101" s="451"/>
      <c r="C101" s="446" t="str">
        <f>IF(ISNA(MATCH(A101,spisak!$I$4:$I$372,0)),"bye",INDEX(spisak!$B$4:$B$372,MATCH(A101,spisak!$I$4:$I$372,0)))</f>
        <v>bye</v>
      </c>
      <c r="D101" s="446"/>
      <c r="E101" s="446"/>
      <c r="F101" s="446"/>
      <c r="G101" s="442" t="str">
        <f>IF(ISNA(MATCH(A101,spisak!$I$4:$I$372,0)),"",INDEX(spisak!$E$4:$E$554,MATCH(A101,spisak!$I$4:$I$372,0)))</f>
        <v/>
      </c>
      <c r="H101" s="442"/>
      <c r="I101" s="443"/>
      <c r="J101" s="427"/>
      <c r="K101" s="427"/>
      <c r="L101" s="427"/>
      <c r="M101" s="427"/>
      <c r="N101" s="427"/>
      <c r="O101" s="421"/>
      <c r="P101" s="427"/>
      <c r="Q101" s="169"/>
      <c r="R101" s="169"/>
      <c r="S101" s="169"/>
      <c r="T101" s="169"/>
      <c r="U101" s="169"/>
      <c r="V101" s="172"/>
      <c r="W101" s="243"/>
      <c r="X101" s="169"/>
      <c r="Y101" s="169"/>
      <c r="Z101" s="169"/>
      <c r="AA101" s="169"/>
      <c r="AB101" s="169"/>
      <c r="AC101" s="172"/>
      <c r="AD101" s="243"/>
      <c r="AE101" s="430" t="str">
        <f>IF(ISBLANK(partije!$L$63),"",partije!$L$63)</f>
        <v/>
      </c>
      <c r="AF101" s="430" t="str">
        <f>IF(ISBLANK(partije!$M$63),"",partije!$M$63)</f>
        <v/>
      </c>
      <c r="AG101" s="430" t="str">
        <f>IF(ISBLANK(partije!$N$63),"",partije!$N$63)</f>
        <v/>
      </c>
      <c r="AH101" s="430" t="str">
        <f>IF(ISBLANK(partije!$O$63),"",partije!$O$63)</f>
        <v/>
      </c>
      <c r="AI101" s="430" t="str">
        <f>IF(ISBLANK(partije!$P$63),"",partije!$P$63)</f>
        <v/>
      </c>
      <c r="AJ101" s="430" t="str">
        <f>IF(ISBLANK(partije!$Q$63),"",partije!$Q$63)</f>
        <v/>
      </c>
      <c r="AK101" s="422" t="str">
        <f>IF(ISBLANK(partije!$R$63),"",partije!$R$63)</f>
        <v/>
      </c>
      <c r="AL101" s="176"/>
      <c r="AM101" s="237"/>
    </row>
    <row r="102" spans="1:39" ht="12" customHeight="1">
      <c r="A102" s="451"/>
      <c r="B102" s="451"/>
      <c r="C102" s="447" t="str">
        <f>IF(ISNA(MATCH(A102,spisak!$I$4:$I$372,0)),"bye",INDEX(spisak!$B$4:$B$372,MATCH(A102,spisak!$I$4:$I$372,0)))</f>
        <v>bye</v>
      </c>
      <c r="D102" s="447"/>
      <c r="E102" s="447"/>
      <c r="F102" s="447"/>
      <c r="G102" s="444" t="str">
        <f>IF(ISNA(MATCH(A102,spisak!$I$4:$I$372,0)),"",INDEX(spisak!$E$4:$E$554,MATCH(A102,spisak!$I$4:$I$372,0)))</f>
        <v/>
      </c>
      <c r="H102" s="444"/>
      <c r="I102" s="445"/>
      <c r="J102" s="439" t="str">
        <f>IF(ISBLANK(partije!$L$41),"",partije!$L$41)</f>
        <v/>
      </c>
      <c r="K102" s="439" t="str">
        <f>IF(ISBLANK(partije!$M$41),"",partije!$M$41)</f>
        <v/>
      </c>
      <c r="L102" s="439" t="str">
        <f>IF(ISBLANK(partije!$N$41),"",partije!$N$41)</f>
        <v/>
      </c>
      <c r="M102" s="439" t="str">
        <f>IF(ISBLANK(partije!$O$41),"",partije!$O$41)</f>
        <v/>
      </c>
      <c r="N102" s="439" t="str">
        <f>IF(ISBLANK(partije!$P$41),"",partije!$P$41)</f>
        <v/>
      </c>
      <c r="O102" s="439" t="str">
        <f>IF(ISBLANK(partije!$Q$41),"",partije!$Q$41)</f>
        <v/>
      </c>
      <c r="P102" s="449" t="str">
        <f>IF(ISBLANK(partije!$R$41),"",partije!$R$41)</f>
        <v/>
      </c>
      <c r="Q102" s="424" t="str">
        <f>partije!$S$53</f>
        <v>bye</v>
      </c>
      <c r="R102" s="425"/>
      <c r="S102" s="425"/>
      <c r="T102" s="425"/>
      <c r="U102" s="425"/>
      <c r="V102" s="420" t="str">
        <f>IF(ISBLANK(partije!$J$53),"",IF(partije!$J$53&gt;partije!$K$53,partije!$J$53,partije!$K$53))</f>
        <v/>
      </c>
      <c r="W102" s="425" t="str">
        <f>IF(ISBLANK(partije!$J$53),"",IF(partije!$J$53&gt;partije!$K$53,partije!$K$53,partije!$J$53))</f>
        <v/>
      </c>
      <c r="X102" s="169"/>
      <c r="Y102" s="169"/>
      <c r="Z102" s="169"/>
      <c r="AA102" s="169"/>
      <c r="AB102" s="169"/>
      <c r="AC102" s="172"/>
      <c r="AD102" s="243"/>
      <c r="AE102" s="417"/>
      <c r="AF102" s="417"/>
      <c r="AG102" s="417"/>
      <c r="AH102" s="417"/>
      <c r="AI102" s="417"/>
      <c r="AJ102" s="417"/>
      <c r="AK102" s="423"/>
      <c r="AL102" s="170"/>
      <c r="AM102" s="237"/>
    </row>
    <row r="103" spans="1:39" ht="12" customHeight="1">
      <c r="A103" s="451">
        <v>51</v>
      </c>
      <c r="B103" s="451"/>
      <c r="C103" s="446" t="str">
        <f>IF(ISNA(MATCH(A103,spisak!$I$4:$I$372,0)),"bye",INDEX(spisak!$B$4:$B$372,MATCH(A103,spisak!$I$4:$I$372,0)))</f>
        <v>bye</v>
      </c>
      <c r="D103" s="446"/>
      <c r="E103" s="446"/>
      <c r="F103" s="446"/>
      <c r="G103" s="442" t="str">
        <f>IF(ISNA(MATCH(A103,spisak!$I$4:$I$372,0)),"",INDEX(spisak!$E$4:$E$554,MATCH(A103,spisak!$I$4:$I$372,0)))</f>
        <v/>
      </c>
      <c r="H103" s="442"/>
      <c r="I103" s="442"/>
      <c r="J103" s="440"/>
      <c r="K103" s="440"/>
      <c r="L103" s="440"/>
      <c r="M103" s="440"/>
      <c r="N103" s="440"/>
      <c r="O103" s="440"/>
      <c r="P103" s="450"/>
      <c r="Q103" s="426"/>
      <c r="R103" s="427"/>
      <c r="S103" s="427"/>
      <c r="T103" s="427"/>
      <c r="U103" s="427"/>
      <c r="V103" s="421"/>
      <c r="W103" s="427"/>
      <c r="X103" s="169"/>
      <c r="Y103" s="169"/>
      <c r="Z103" s="169"/>
      <c r="AA103" s="169"/>
      <c r="AB103" s="169"/>
      <c r="AC103" s="172"/>
      <c r="AD103" s="243"/>
      <c r="AE103" s="169"/>
      <c r="AF103" s="169"/>
      <c r="AG103" s="169"/>
      <c r="AH103" s="169"/>
      <c r="AI103" s="169"/>
      <c r="AJ103" s="170"/>
      <c r="AK103" s="173"/>
      <c r="AL103" s="170"/>
      <c r="AM103" s="237"/>
    </row>
    <row r="104" spans="1:39" ht="12" customHeight="1">
      <c r="A104" s="451"/>
      <c r="B104" s="451"/>
      <c r="C104" s="447" t="str">
        <f>IF(ISNA(MATCH(A104,spisak!$I$4:$I$372,0)),"bye",INDEX(spisak!$B$4:$B$372,MATCH(A104,spisak!$I$4:$I$372,0)))</f>
        <v>bye</v>
      </c>
      <c r="D104" s="447"/>
      <c r="E104" s="447"/>
      <c r="F104" s="447"/>
      <c r="G104" s="444" t="str">
        <f>IF(ISNA(MATCH(A104,spisak!$I$4:$I$372,0)),"",INDEX(spisak!$E$4:$E$554,MATCH(A104,spisak!$I$4:$I$372,0)))</f>
        <v/>
      </c>
      <c r="H104" s="444"/>
      <c r="I104" s="444"/>
      <c r="J104" s="425" t="str">
        <f>partije!$S$42</f>
        <v>bye</v>
      </c>
      <c r="K104" s="425"/>
      <c r="L104" s="425"/>
      <c r="M104" s="425"/>
      <c r="N104" s="425"/>
      <c r="O104" s="420" t="str">
        <f>IF(ISBLANK(partije!$J$42),"",IF(partije!$J$42&gt;partije!$K$42,partije!$J$42,partije!$K$42))</f>
        <v/>
      </c>
      <c r="P104" s="418" t="str">
        <f>IF(ISBLANK(partije!$J$42),"",IF(partije!$J$42&gt;partije!$K$42,partije!$K$42,partije!$J$42))</f>
        <v/>
      </c>
      <c r="Q104" s="417" t="str">
        <f>IF(ISBLANK(partije!$L$53),"",partije!$L$53)</f>
        <v/>
      </c>
      <c r="R104" s="417" t="str">
        <f>IF(ISBLANK(partije!$M$53),"",partije!$M$53)</f>
        <v/>
      </c>
      <c r="S104" s="417" t="str">
        <f>IF(ISBLANK(partije!$N$53),"",partije!$N$53)</f>
        <v/>
      </c>
      <c r="T104" s="417" t="str">
        <f>IF(ISBLANK(partije!$O$53),"",partije!$O$53)</f>
        <v/>
      </c>
      <c r="U104" s="417" t="str">
        <f>IF(ISBLANK(partije!$P$53),"",partije!$P$53)</f>
        <v/>
      </c>
      <c r="V104" s="417" t="str">
        <f>IF(ISBLANK(partije!$Q$53),"",partije!$Q$53)</f>
        <v/>
      </c>
      <c r="W104" s="422" t="str">
        <f>IF(ISBLANK(partije!$R$53),"",partije!$R$53)</f>
        <v/>
      </c>
      <c r="X104" s="169"/>
      <c r="Y104" s="169"/>
      <c r="Z104" s="169"/>
      <c r="AA104" s="169"/>
      <c r="AB104" s="169"/>
      <c r="AC104" s="172"/>
      <c r="AD104" s="243"/>
      <c r="AE104" s="169"/>
      <c r="AF104" s="169"/>
      <c r="AG104" s="169"/>
      <c r="AH104" s="169"/>
      <c r="AI104" s="169"/>
      <c r="AJ104" s="170"/>
      <c r="AK104" s="173"/>
      <c r="AL104" s="170"/>
      <c r="AM104" s="237"/>
    </row>
    <row r="105" spans="1:39" ht="12" customHeight="1">
      <c r="A105" s="451">
        <v>52</v>
      </c>
      <c r="B105" s="451">
        <v>14</v>
      </c>
      <c r="C105" s="446" t="str">
        <f>IF(ISNA(MATCH(A105,spisak!$I$4:$I$372,0)),"bye",INDEX(spisak!$B$4:$B$372,MATCH(A105,spisak!$I$4:$I$372,0)))</f>
        <v>bye</v>
      </c>
      <c r="D105" s="446"/>
      <c r="E105" s="446"/>
      <c r="F105" s="446"/>
      <c r="G105" s="442" t="str">
        <f>IF(ISNA(MATCH(A105,spisak!$I$4:$I$372,0)),"",INDEX(spisak!$E$4:$E$554,MATCH(A105,spisak!$I$4:$I$372,0)))</f>
        <v/>
      </c>
      <c r="H105" s="442"/>
      <c r="I105" s="443"/>
      <c r="J105" s="427"/>
      <c r="K105" s="427"/>
      <c r="L105" s="427"/>
      <c r="M105" s="427"/>
      <c r="N105" s="427"/>
      <c r="O105" s="421"/>
      <c r="P105" s="419"/>
      <c r="Q105" s="417"/>
      <c r="R105" s="417"/>
      <c r="S105" s="417"/>
      <c r="T105" s="417"/>
      <c r="U105" s="417"/>
      <c r="V105" s="417"/>
      <c r="W105" s="423"/>
      <c r="X105" s="169"/>
      <c r="Y105" s="169"/>
      <c r="Z105" s="169"/>
      <c r="AA105" s="169"/>
      <c r="AB105" s="169"/>
      <c r="AC105" s="172"/>
      <c r="AD105" s="243"/>
      <c r="AE105" s="169"/>
      <c r="AF105" s="169"/>
      <c r="AG105" s="169"/>
      <c r="AH105" s="169"/>
      <c r="AI105" s="169"/>
      <c r="AJ105" s="170"/>
      <c r="AK105" s="173"/>
      <c r="AL105" s="170"/>
      <c r="AM105" s="237"/>
    </row>
    <row r="106" spans="1:39" ht="12" customHeight="1">
      <c r="A106" s="451"/>
      <c r="B106" s="451">
        <v>14</v>
      </c>
      <c r="C106" s="447" t="str">
        <f>IF(ISNA(MATCH(A106,spisak!$I$4:$I$372,0)),"bye",INDEX(spisak!$B$4:$B$372,MATCH(A106,spisak!$I$4:$I$372,0)))</f>
        <v>bye</v>
      </c>
      <c r="D106" s="447"/>
      <c r="E106" s="447"/>
      <c r="F106" s="447"/>
      <c r="G106" s="444" t="str">
        <f>IF(ISNA(MATCH(A106,spisak!$I$4:$I$372,0)),"",INDEX(spisak!$E$4:$E$554,MATCH(A106,spisak!$I$4:$I$372,0)))</f>
        <v/>
      </c>
      <c r="H106" s="444"/>
      <c r="I106" s="445"/>
      <c r="J106" s="438" t="str">
        <f>IF(ISBLANK(partije!$L$42),"",partije!$L$42)</f>
        <v/>
      </c>
      <c r="K106" s="438" t="str">
        <f>IF(ISBLANK(partije!$M$42),"",partije!$M$42)</f>
        <v/>
      </c>
      <c r="L106" s="438" t="str">
        <f>IF(ISBLANK(partije!$N$42),"",partije!$N$42)</f>
        <v/>
      </c>
      <c r="M106" s="438" t="str">
        <f>IF(ISBLANK(partije!$O$42),"",partije!$O$42)</f>
        <v/>
      </c>
      <c r="N106" s="438" t="str">
        <f>IF(ISBLANK(partije!$P$42),"",partije!$P$42)</f>
        <v/>
      </c>
      <c r="O106" s="438" t="str">
        <f>IF(ISBLANK(partije!$Q$42),"",partije!$Q$42)</f>
        <v/>
      </c>
      <c r="P106" s="438" t="str">
        <f>IF(ISBLANK(partije!$R$42),"",partije!$R$42)</f>
        <v/>
      </c>
      <c r="Q106" s="169"/>
      <c r="R106" s="169"/>
      <c r="S106" s="169"/>
      <c r="T106" s="169"/>
      <c r="U106" s="169"/>
      <c r="V106" s="172"/>
      <c r="W106" s="242"/>
      <c r="X106" s="424" t="str">
        <f>partije!$S$59</f>
        <v>bye</v>
      </c>
      <c r="Y106" s="425"/>
      <c r="Z106" s="425"/>
      <c r="AA106" s="425"/>
      <c r="AB106" s="425"/>
      <c r="AC106" s="420" t="str">
        <f>IF(ISBLANK(partije!$J$59),"",IF(partije!$J$59&gt;partije!$K$59,partije!$J$59,partije!$K$59))</f>
        <v/>
      </c>
      <c r="AD106" s="425" t="str">
        <f>IF(ISBLANK(partije!$J$59),"",IF(partije!$J$59&gt;partije!$K$59,partije!$K$59,partije!$J$59))</f>
        <v/>
      </c>
      <c r="AE106" s="169"/>
      <c r="AF106" s="169"/>
      <c r="AG106" s="169"/>
      <c r="AH106" s="169"/>
      <c r="AI106" s="169"/>
      <c r="AJ106" s="170"/>
      <c r="AK106" s="173"/>
      <c r="AL106" s="170"/>
      <c r="AM106" s="237"/>
    </row>
    <row r="107" spans="1:39" ht="12" customHeight="1">
      <c r="A107" s="451">
        <v>53</v>
      </c>
      <c r="B107" s="451">
        <v>11</v>
      </c>
      <c r="C107" s="446" t="str">
        <f>IF(ISNA(MATCH(A107,spisak!$I$4:$I$372,0)),"bye",INDEX(spisak!$B$4:$B$372,MATCH(A107,spisak!$I$4:$I$372,0)))</f>
        <v>bye</v>
      </c>
      <c r="D107" s="446"/>
      <c r="E107" s="446"/>
      <c r="F107" s="446"/>
      <c r="G107" s="442" t="str">
        <f>IF(ISNA(MATCH(A107,spisak!$I$4:$I$372,0)),"",INDEX(spisak!$E$4:$E$554,MATCH(A107,spisak!$I$4:$I$372,0)))</f>
        <v/>
      </c>
      <c r="H107" s="442"/>
      <c r="I107" s="442"/>
      <c r="J107" s="438"/>
      <c r="K107" s="438"/>
      <c r="L107" s="438"/>
      <c r="M107" s="438"/>
      <c r="N107" s="438"/>
      <c r="O107" s="438"/>
      <c r="P107" s="438"/>
      <c r="Q107" s="169"/>
      <c r="R107" s="169"/>
      <c r="S107" s="169"/>
      <c r="T107" s="169"/>
      <c r="U107" s="169"/>
      <c r="V107" s="172"/>
      <c r="W107" s="242"/>
      <c r="X107" s="426"/>
      <c r="Y107" s="427"/>
      <c r="Z107" s="427"/>
      <c r="AA107" s="427"/>
      <c r="AB107" s="427"/>
      <c r="AC107" s="421"/>
      <c r="AD107" s="427"/>
      <c r="AE107" s="169"/>
      <c r="AF107" s="169"/>
      <c r="AG107" s="169"/>
      <c r="AH107" s="169"/>
      <c r="AI107" s="169"/>
      <c r="AJ107" s="170"/>
      <c r="AK107" s="173"/>
      <c r="AL107" s="170"/>
      <c r="AM107" s="237"/>
    </row>
    <row r="108" spans="1:39" ht="12" customHeight="1">
      <c r="A108" s="451"/>
      <c r="B108" s="451">
        <v>11</v>
      </c>
      <c r="C108" s="447" t="str">
        <f>IF(ISNA(MATCH(A108,spisak!$I$4:$I$372,0)),"bye",INDEX(spisak!$B$4:$B$372,MATCH(A108,spisak!$I$4:$I$372,0)))</f>
        <v>bye</v>
      </c>
      <c r="D108" s="447"/>
      <c r="E108" s="447"/>
      <c r="F108" s="447"/>
      <c r="G108" s="444" t="str">
        <f>IF(ISNA(MATCH(A108,spisak!$I$4:$I$372,0)),"",INDEX(spisak!$E$4:$E$554,MATCH(A108,spisak!$I$4:$I$372,0)))</f>
        <v/>
      </c>
      <c r="H108" s="444"/>
      <c r="I108" s="444"/>
      <c r="J108" s="441" t="str">
        <f>partije!$S$43</f>
        <v>bye</v>
      </c>
      <c r="K108" s="441"/>
      <c r="L108" s="441"/>
      <c r="M108" s="441"/>
      <c r="N108" s="441"/>
      <c r="O108" s="420" t="str">
        <f>IF(ISBLANK(partije!$J$43),"",IF(partije!$J$43&gt;partije!$K$43,partije!$J$43,partije!$K$43))</f>
        <v/>
      </c>
      <c r="P108" s="425" t="str">
        <f>IF(ISBLANK(partije!$J$43),"",IF(partije!$J$43&gt;partije!$K$43,partije!$K$43,partije!$J$43))</f>
        <v/>
      </c>
      <c r="Q108" s="169"/>
      <c r="R108" s="169"/>
      <c r="S108" s="169"/>
      <c r="T108" s="169"/>
      <c r="U108" s="169"/>
      <c r="V108" s="172"/>
      <c r="W108" s="242"/>
      <c r="X108" s="417" t="str">
        <f>IF(ISBLANK(partije!$L$59),"",partije!$L$59)</f>
        <v/>
      </c>
      <c r="Y108" s="417" t="str">
        <f>IF(ISBLANK(partije!$M$59),"",partije!$M$59)</f>
        <v/>
      </c>
      <c r="Z108" s="417" t="str">
        <f>IF(ISBLANK(partije!$N$59),"",partije!$N$59)</f>
        <v/>
      </c>
      <c r="AA108" s="417" t="str">
        <f>IF(ISBLANK(partije!$O$59),"",partije!$O$59)</f>
        <v/>
      </c>
      <c r="AB108" s="417" t="str">
        <f>IF(ISBLANK(partije!$P$59),"",partije!$P$59)</f>
        <v/>
      </c>
      <c r="AC108" s="417" t="str">
        <f>IF(ISBLANK(partije!$Q$59),"",partije!$Q$59)</f>
        <v/>
      </c>
      <c r="AD108" s="422" t="str">
        <f>IF(ISBLANK(partije!$R$59),"",partije!$R$59)</f>
        <v/>
      </c>
      <c r="AE108" s="169"/>
      <c r="AF108" s="169"/>
      <c r="AG108" s="169"/>
      <c r="AH108" s="169"/>
      <c r="AI108" s="169"/>
      <c r="AJ108" s="170"/>
      <c r="AK108" s="173"/>
      <c r="AL108" s="170"/>
      <c r="AM108" s="237"/>
    </row>
    <row r="109" spans="1:39" ht="12" customHeight="1">
      <c r="A109" s="451">
        <v>54</v>
      </c>
      <c r="B109" s="451"/>
      <c r="C109" s="446" t="str">
        <f>IF(ISNA(MATCH(A109,spisak!$I$4:$I$372,0)),"bye",INDEX(spisak!$B$4:$B$372,MATCH(A109,spisak!$I$4:$I$372,0)))</f>
        <v>bye</v>
      </c>
      <c r="D109" s="446"/>
      <c r="E109" s="446"/>
      <c r="F109" s="446"/>
      <c r="G109" s="442" t="str">
        <f>IF(ISNA(MATCH(A109,spisak!$I$4:$I$372,0)),"",INDEX(spisak!$E$4:$E$554,MATCH(A109,spisak!$I$4:$I$372,0)))</f>
        <v/>
      </c>
      <c r="H109" s="442"/>
      <c r="I109" s="443"/>
      <c r="J109" s="441"/>
      <c r="K109" s="441"/>
      <c r="L109" s="441"/>
      <c r="M109" s="441"/>
      <c r="N109" s="441"/>
      <c r="O109" s="421"/>
      <c r="P109" s="427"/>
      <c r="Q109" s="169"/>
      <c r="R109" s="169"/>
      <c r="S109" s="169"/>
      <c r="T109" s="169"/>
      <c r="U109" s="169"/>
      <c r="V109" s="172"/>
      <c r="W109" s="242"/>
      <c r="X109" s="417"/>
      <c r="Y109" s="417"/>
      <c r="Z109" s="417"/>
      <c r="AA109" s="417"/>
      <c r="AB109" s="417"/>
      <c r="AC109" s="417"/>
      <c r="AD109" s="423"/>
      <c r="AE109" s="169"/>
      <c r="AF109" s="169"/>
      <c r="AG109" s="169"/>
      <c r="AH109" s="169"/>
      <c r="AI109" s="169"/>
      <c r="AJ109" s="170"/>
      <c r="AK109" s="173"/>
      <c r="AL109" s="170"/>
      <c r="AM109" s="237"/>
    </row>
    <row r="110" spans="1:39" ht="12" customHeight="1">
      <c r="A110" s="451"/>
      <c r="B110" s="451"/>
      <c r="C110" s="447" t="str">
        <f>IF(ISNA(MATCH(A110,spisak!$I$4:$I$372,0)),"bye",INDEX(spisak!$B$4:$B$372,MATCH(A110,spisak!$I$4:$I$372,0)))</f>
        <v>bye</v>
      </c>
      <c r="D110" s="447"/>
      <c r="E110" s="447"/>
      <c r="F110" s="447"/>
      <c r="G110" s="444" t="str">
        <f>IF(ISNA(MATCH(A110,spisak!$I$4:$I$372,0)),"",INDEX(spisak!$E$4:$E$554,MATCH(A110,spisak!$I$4:$I$372,0)))</f>
        <v/>
      </c>
      <c r="H110" s="444"/>
      <c r="I110" s="445"/>
      <c r="J110" s="439" t="str">
        <f>IF(ISBLANK(partije!$L$43),"",partije!$L$43)</f>
        <v/>
      </c>
      <c r="K110" s="439" t="str">
        <f>IF(ISBLANK(partije!$M$43),"",partije!$M$43)</f>
        <v/>
      </c>
      <c r="L110" s="439" t="str">
        <f>IF(ISBLANK(partije!$N$43),"",partije!$N$43)</f>
        <v/>
      </c>
      <c r="M110" s="439" t="str">
        <f>IF(ISBLANK(partije!$O$43),"",partije!$O$43)</f>
        <v/>
      </c>
      <c r="N110" s="439" t="str">
        <f>IF(ISBLANK(partije!$P$43),"",partije!$P$43)</f>
        <v/>
      </c>
      <c r="O110" s="439" t="str">
        <f>IF(ISBLANK(partije!$Q$43),"",partije!$Q$43)</f>
        <v/>
      </c>
      <c r="P110" s="449" t="str">
        <f>IF(ISBLANK(partije!$R$43),"",partije!$R$43)</f>
        <v/>
      </c>
      <c r="Q110" s="424" t="str">
        <f>partije!$S$54</f>
        <v>bye</v>
      </c>
      <c r="R110" s="425"/>
      <c r="S110" s="425"/>
      <c r="T110" s="425"/>
      <c r="U110" s="425"/>
      <c r="V110" s="420" t="str">
        <f>IF(ISBLANK(partije!$J$54),"",IF(partije!$J$54&gt;partije!$K$54,partije!$J$54,partije!$K$54))</f>
        <v/>
      </c>
      <c r="W110" s="418" t="str">
        <f>IF(ISBLANK(partije!$J$54),"",IF(partije!$J$54&gt;partije!$K$54,partije!$K$54,partije!$J$54))</f>
        <v/>
      </c>
      <c r="X110" s="169"/>
      <c r="Y110" s="169"/>
      <c r="Z110" s="169"/>
      <c r="AA110" s="169"/>
      <c r="AB110" s="169"/>
      <c r="AC110" s="172"/>
      <c r="AD110" s="242"/>
      <c r="AE110" s="169"/>
      <c r="AF110" s="169"/>
      <c r="AG110" s="169"/>
      <c r="AH110" s="169"/>
      <c r="AI110" s="169"/>
      <c r="AJ110" s="170"/>
      <c r="AK110" s="173"/>
      <c r="AL110" s="170"/>
      <c r="AM110" s="237"/>
    </row>
    <row r="111" spans="1:39" ht="12" customHeight="1">
      <c r="A111" s="451">
        <v>55</v>
      </c>
      <c r="B111" s="451"/>
      <c r="C111" s="446" t="str">
        <f>IF(ISNA(MATCH(A111,spisak!$I$4:$I$372,0)),"bye",INDEX(spisak!$B$4:$B$372,MATCH(A111,spisak!$I$4:$I$372,0)))</f>
        <v>bye</v>
      </c>
      <c r="D111" s="446"/>
      <c r="E111" s="446"/>
      <c r="F111" s="446"/>
      <c r="G111" s="442" t="str">
        <f>IF(ISNA(MATCH(A111,spisak!$I$4:$I$372,0)),"",INDEX(spisak!$E$4:$E$554,MATCH(A111,spisak!$I$4:$I$372,0)))</f>
        <v/>
      </c>
      <c r="H111" s="442"/>
      <c r="I111" s="442"/>
      <c r="J111" s="438"/>
      <c r="K111" s="438"/>
      <c r="L111" s="438"/>
      <c r="M111" s="438"/>
      <c r="N111" s="438"/>
      <c r="O111" s="438"/>
      <c r="P111" s="448"/>
      <c r="Q111" s="426"/>
      <c r="R111" s="427"/>
      <c r="S111" s="427"/>
      <c r="T111" s="427"/>
      <c r="U111" s="427"/>
      <c r="V111" s="421"/>
      <c r="W111" s="419"/>
      <c r="X111" s="169"/>
      <c r="Y111" s="169"/>
      <c r="Z111" s="169"/>
      <c r="AA111" s="169"/>
      <c r="AB111" s="169"/>
      <c r="AC111" s="172"/>
      <c r="AD111" s="242"/>
      <c r="AE111" s="169"/>
      <c r="AF111" s="169"/>
      <c r="AG111" s="169"/>
      <c r="AH111" s="169"/>
      <c r="AI111" s="169"/>
      <c r="AJ111" s="170"/>
      <c r="AK111" s="173"/>
      <c r="AL111" s="170"/>
      <c r="AM111" s="237"/>
    </row>
    <row r="112" spans="1:39" ht="12" customHeight="1">
      <c r="A112" s="451"/>
      <c r="B112" s="451"/>
      <c r="C112" s="447" t="str">
        <f>IF(ISNA(MATCH(A112,spisak!$I$4:$I$372,0)),"bye",INDEX(spisak!$B$4:$B$372,MATCH(A112,spisak!$I$4:$I$372,0)))</f>
        <v>bye</v>
      </c>
      <c r="D112" s="447"/>
      <c r="E112" s="447"/>
      <c r="F112" s="447"/>
      <c r="G112" s="444" t="str">
        <f>IF(ISNA(MATCH(A112,spisak!$I$4:$I$372,0)),"",INDEX(spisak!$E$4:$E$554,MATCH(A112,spisak!$I$4:$I$372,0)))</f>
        <v/>
      </c>
      <c r="H112" s="444"/>
      <c r="I112" s="444"/>
      <c r="J112" s="425" t="str">
        <f>partije!$S$44</f>
        <v>bye</v>
      </c>
      <c r="K112" s="425"/>
      <c r="L112" s="425"/>
      <c r="M112" s="425"/>
      <c r="N112" s="425"/>
      <c r="O112" s="420" t="str">
        <f>IF(ISBLANK(partije!$J$44),"",IF(partije!$J$44&gt;partije!$K$44,partije!$J$44,partije!$K$44))</f>
        <v/>
      </c>
      <c r="P112" s="418" t="str">
        <f>IF(ISBLANK(partije!$J$44),"",IF(partije!$J$44&gt;partije!$K$44,partije!$K$44,partije!$J$44))</f>
        <v/>
      </c>
      <c r="Q112" s="417" t="str">
        <f>IF(ISBLANK(partije!$L$54),"",partije!$L$54)</f>
        <v/>
      </c>
      <c r="R112" s="417" t="str">
        <f>IF(ISBLANK(partije!$M$54),"",partije!$M$54)</f>
        <v/>
      </c>
      <c r="S112" s="417" t="str">
        <f>IF(ISBLANK(partije!$N$54),"",partije!$N$54)</f>
        <v/>
      </c>
      <c r="T112" s="417" t="str">
        <f>IF(ISBLANK(partije!$O$54),"",partije!$O$54)</f>
        <v/>
      </c>
      <c r="U112" s="417" t="str">
        <f>IF(ISBLANK(partije!$P$54),"",partije!$P$54)</f>
        <v/>
      </c>
      <c r="V112" s="417" t="str">
        <f>IF(ISBLANK(partije!$Q$54),"",partije!$Q$54)</f>
        <v/>
      </c>
      <c r="W112" s="417" t="str">
        <f>IF(ISBLANK(partije!$R$54),"",partije!$R$54)</f>
        <v/>
      </c>
      <c r="X112" s="169"/>
      <c r="Y112" s="169"/>
      <c r="Z112" s="169"/>
      <c r="AA112" s="169"/>
      <c r="AB112" s="169"/>
      <c r="AC112" s="172"/>
      <c r="AD112" s="242"/>
      <c r="AE112" s="169"/>
      <c r="AF112" s="169"/>
      <c r="AG112" s="169"/>
      <c r="AH112" s="169"/>
      <c r="AI112" s="169"/>
      <c r="AJ112" s="170"/>
      <c r="AK112" s="173"/>
      <c r="AL112" s="170"/>
      <c r="AM112" s="237"/>
    </row>
    <row r="113" spans="1:39" ht="12" customHeight="1">
      <c r="A113" s="451">
        <v>56</v>
      </c>
      <c r="B113" s="451">
        <v>6</v>
      </c>
      <c r="C113" s="446" t="str">
        <f>IF(ISNA(MATCH(A113,spisak!$I$4:$I$372,0)),"bye",INDEX(spisak!$B$4:$B$372,MATCH(A113,spisak!$I$4:$I$372,0)))</f>
        <v>bye</v>
      </c>
      <c r="D113" s="446"/>
      <c r="E113" s="446"/>
      <c r="F113" s="446"/>
      <c r="G113" s="442" t="str">
        <f>IF(ISNA(MATCH(A113,spisak!$I$4:$I$372,0)),"",INDEX(spisak!$E$4:$E$554,MATCH(A113,spisak!$I$4:$I$372,0)))</f>
        <v/>
      </c>
      <c r="H113" s="455"/>
      <c r="I113" s="456"/>
      <c r="J113" s="427"/>
      <c r="K113" s="427"/>
      <c r="L113" s="427"/>
      <c r="M113" s="427"/>
      <c r="N113" s="427"/>
      <c r="O113" s="421"/>
      <c r="P113" s="419"/>
      <c r="Q113" s="417"/>
      <c r="R113" s="417"/>
      <c r="S113" s="417"/>
      <c r="T113" s="417"/>
      <c r="U113" s="417"/>
      <c r="V113" s="417"/>
      <c r="W113" s="417"/>
      <c r="X113" s="169"/>
      <c r="Y113" s="169"/>
      <c r="Z113" s="169"/>
      <c r="AA113" s="169"/>
      <c r="AB113" s="169"/>
      <c r="AC113" s="172"/>
      <c r="AD113" s="242"/>
      <c r="AE113" s="169"/>
      <c r="AF113" s="169"/>
      <c r="AG113" s="169"/>
      <c r="AH113" s="169"/>
      <c r="AI113" s="169"/>
      <c r="AJ113" s="170"/>
      <c r="AK113" s="173"/>
      <c r="AL113" s="170"/>
      <c r="AM113" s="237"/>
    </row>
    <row r="114" spans="1:39" ht="12" customHeight="1">
      <c r="A114" s="451"/>
      <c r="B114" s="451">
        <v>6</v>
      </c>
      <c r="C114" s="447" t="str">
        <f>IF(ISNA(MATCH(A114,spisak!$I$4:$I$372,0)),"bye",INDEX(spisak!$B$4:$B$372,MATCH(A114,spisak!$I$4:$I$372,0)))</f>
        <v>bye</v>
      </c>
      <c r="D114" s="447"/>
      <c r="E114" s="447"/>
      <c r="F114" s="447"/>
      <c r="G114" s="457" t="str">
        <f>IF(ISNA(MATCH(A114,spisak!$I$4:$I$372,0)),"",INDEX(spisak!$E$4:$E$554,MATCH(A114,spisak!$I$4:$I$372,0)))</f>
        <v/>
      </c>
      <c r="H114" s="457"/>
      <c r="I114" s="458"/>
      <c r="J114" s="438" t="str">
        <f>IF(ISBLANK(partije!$L$44),"",partije!$L$44)</f>
        <v/>
      </c>
      <c r="K114" s="438" t="str">
        <f>IF(ISBLANK(partije!$M$44),"",partije!$M$44)</f>
        <v/>
      </c>
      <c r="L114" s="438" t="str">
        <f>IF(ISBLANK(partije!$N$44),"",partije!$N$44)</f>
        <v/>
      </c>
      <c r="M114" s="438" t="str">
        <f>IF(ISBLANK(partije!$O$44),"",partije!$O$44)</f>
        <v/>
      </c>
      <c r="N114" s="438" t="str">
        <f>IF(ISBLANK(partije!$P$44),"",partije!$P$44)</f>
        <v/>
      </c>
      <c r="O114" s="438" t="str">
        <f>IF(ISBLANK(partije!$Q$44),"",partije!$Q$44)</f>
        <v/>
      </c>
      <c r="P114" s="438" t="str">
        <f>IF(ISBLANK(partije!$R$44),"",partije!$R$44)</f>
        <v/>
      </c>
      <c r="Q114" s="169"/>
      <c r="R114" s="169"/>
      <c r="S114" s="169"/>
      <c r="T114" s="169"/>
      <c r="U114" s="169"/>
      <c r="V114" s="172"/>
      <c r="W114" s="243"/>
      <c r="X114" s="169"/>
      <c r="Y114" s="169"/>
      <c r="Z114" s="169"/>
      <c r="AA114" s="169"/>
      <c r="AB114" s="169"/>
      <c r="AC114" s="172"/>
      <c r="AD114" s="243"/>
      <c r="AE114" s="174"/>
      <c r="AF114" s="169"/>
      <c r="AG114" s="169"/>
      <c r="AH114" s="169"/>
      <c r="AI114" s="169"/>
      <c r="AJ114" s="170"/>
      <c r="AK114" s="173"/>
      <c r="AL114" s="170"/>
      <c r="AM114" s="237"/>
    </row>
    <row r="115" spans="1:39" ht="12" customHeight="1">
      <c r="A115" s="451">
        <v>57</v>
      </c>
      <c r="B115" s="451">
        <v>7</v>
      </c>
      <c r="C115" s="446" t="str">
        <f>IF(ISNA(MATCH(A115,spisak!$I$4:$I$372,0)),"bye",INDEX(spisak!$B$4:$B$372,MATCH(A115,spisak!$I$4:$I$372,0)))</f>
        <v>bye</v>
      </c>
      <c r="D115" s="446"/>
      <c r="E115" s="446"/>
      <c r="F115" s="446"/>
      <c r="G115" s="442" t="str">
        <f>IF(ISNA(MATCH(A115,spisak!$I$4:$I$372,0)),"",INDEX(spisak!$E$4:$E$554,MATCH(A115,spisak!$I$4:$I$372,0)))</f>
        <v/>
      </c>
      <c r="H115" s="442"/>
      <c r="I115" s="442"/>
      <c r="J115" s="438"/>
      <c r="K115" s="438"/>
      <c r="L115" s="438"/>
      <c r="M115" s="438"/>
      <c r="N115" s="438"/>
      <c r="O115" s="438"/>
      <c r="P115" s="438"/>
      <c r="Q115" s="169"/>
      <c r="R115" s="169"/>
      <c r="S115" s="169"/>
      <c r="T115" s="169"/>
      <c r="U115" s="169"/>
      <c r="V115" s="172"/>
      <c r="W115" s="243"/>
      <c r="X115" s="169"/>
      <c r="Y115" s="169"/>
      <c r="Z115" s="169"/>
      <c r="AA115" s="169"/>
      <c r="AB115" s="169"/>
      <c r="AC115" s="172"/>
      <c r="AD115" s="243"/>
      <c r="AE115" s="424" t="str">
        <f>partije!$S$62</f>
        <v>bye</v>
      </c>
      <c r="AF115" s="425"/>
      <c r="AG115" s="425"/>
      <c r="AH115" s="425"/>
      <c r="AI115" s="425"/>
      <c r="AJ115" s="453" t="str">
        <f>IF(ISBLANK(partije!$J$62),"",IF(partije!$J$62&gt;partije!$K$62,partije!$J$62,partije!$K$62))</f>
        <v/>
      </c>
      <c r="AK115" s="465" t="str">
        <f>IF(ISBLANK(partije!$J$62),"",IF(partije!$J$62&gt;partije!$K$62,partije!$K$62,partije!$J$62))</f>
        <v/>
      </c>
      <c r="AL115" s="170"/>
      <c r="AM115" s="237"/>
    </row>
    <row r="116" spans="1:39" ht="12" customHeight="1">
      <c r="A116" s="451"/>
      <c r="B116" s="451">
        <v>7</v>
      </c>
      <c r="C116" s="447" t="str">
        <f>IF(ISNA(MATCH(A116,spisak!$I$4:$I$372,0)),"bye",INDEX(spisak!$B$4:$B$372,MATCH(A116,spisak!$I$4:$I$372,0)))</f>
        <v>bye</v>
      </c>
      <c r="D116" s="447"/>
      <c r="E116" s="447"/>
      <c r="F116" s="447"/>
      <c r="G116" s="444" t="str">
        <f>IF(ISNA(MATCH(A116,spisak!$I$4:$I$372,0)),"",INDEX(spisak!$E$4:$E$554,MATCH(A116,spisak!$I$4:$I$372,0)))</f>
        <v/>
      </c>
      <c r="H116" s="444"/>
      <c r="I116" s="444"/>
      <c r="J116" s="425" t="str">
        <f>partije!$S$45</f>
        <v>bye</v>
      </c>
      <c r="K116" s="425"/>
      <c r="L116" s="425"/>
      <c r="M116" s="425"/>
      <c r="N116" s="425"/>
      <c r="O116" s="420" t="str">
        <f>IF(ISBLANK(partije!$J$45),"",IF(partije!$J$45&gt;partije!$K$45,partije!$J$45,partije!$K$45))</f>
        <v/>
      </c>
      <c r="P116" s="425" t="str">
        <f>IF(ISBLANK(partije!$J$45),"",IF(partije!$J$45&gt;partije!$K$45,partije!$K$45,partije!$J$45))</f>
        <v/>
      </c>
      <c r="Q116" s="169"/>
      <c r="R116" s="169"/>
      <c r="S116" s="169"/>
      <c r="T116" s="169"/>
      <c r="U116" s="169"/>
      <c r="V116" s="172"/>
      <c r="W116" s="243"/>
      <c r="X116" s="169"/>
      <c r="Y116" s="169"/>
      <c r="Z116" s="169"/>
      <c r="AA116" s="169"/>
      <c r="AB116" s="169"/>
      <c r="AC116" s="172"/>
      <c r="AD116" s="243"/>
      <c r="AE116" s="426"/>
      <c r="AF116" s="427"/>
      <c r="AG116" s="427"/>
      <c r="AH116" s="427"/>
      <c r="AI116" s="427"/>
      <c r="AJ116" s="432"/>
      <c r="AK116" s="466"/>
      <c r="AL116" s="170"/>
      <c r="AM116" s="237"/>
    </row>
    <row r="117" spans="1:39" ht="12" customHeight="1">
      <c r="A117" s="451">
        <v>58</v>
      </c>
      <c r="B117" s="451"/>
      <c r="C117" s="446" t="str">
        <f>IF(ISNA(MATCH(A117,spisak!$I$4:$I$372,0)),"bye",INDEX(spisak!$B$4:$B$372,MATCH(A117,spisak!$I$4:$I$372,0)))</f>
        <v>bye</v>
      </c>
      <c r="D117" s="446"/>
      <c r="E117" s="446"/>
      <c r="F117" s="446"/>
      <c r="G117" s="442" t="str">
        <f>IF(ISNA(MATCH(A117,spisak!$I$4:$I$372,0)),"",INDEX(spisak!$E$4:$E$554,MATCH(A117,spisak!$I$4:$I$372,0)))</f>
        <v/>
      </c>
      <c r="H117" s="442"/>
      <c r="I117" s="443"/>
      <c r="J117" s="427"/>
      <c r="K117" s="427"/>
      <c r="L117" s="427"/>
      <c r="M117" s="427"/>
      <c r="N117" s="427"/>
      <c r="O117" s="421"/>
      <c r="P117" s="427"/>
      <c r="Q117" s="169"/>
      <c r="R117" s="169"/>
      <c r="S117" s="169"/>
      <c r="T117" s="169"/>
      <c r="U117" s="169"/>
      <c r="V117" s="172"/>
      <c r="W117" s="243"/>
      <c r="X117" s="169"/>
      <c r="Y117" s="169"/>
      <c r="Z117" s="169"/>
      <c r="AA117" s="169"/>
      <c r="AB117" s="169"/>
      <c r="AC117" s="172"/>
      <c r="AD117" s="243"/>
      <c r="AE117" s="437" t="str">
        <f>IF(ISBLANK(partije!$L$62),"",partije!$L$62)</f>
        <v/>
      </c>
      <c r="AF117" s="417" t="str">
        <f>IF(ISBLANK(partije!$M$62),"",partije!$M$62)</f>
        <v/>
      </c>
      <c r="AG117" s="417" t="str">
        <f>IF(ISBLANK(partije!$N$62),"",partije!$N$62)</f>
        <v/>
      </c>
      <c r="AH117" s="417" t="str">
        <f>IF(ISBLANK(partije!$O$62),"",partije!$O$62)</f>
        <v/>
      </c>
      <c r="AI117" s="417" t="str">
        <f>IF(ISBLANK(partije!$P$62),"",partije!$P$62)</f>
        <v/>
      </c>
      <c r="AJ117" s="417" t="str">
        <f>IF(ISBLANK(partije!$Q$62),"",partije!$Q$62)</f>
        <v/>
      </c>
      <c r="AK117" s="417" t="str">
        <f>IF(ISBLANK(partije!$R$62),"",partije!$R$62)</f>
        <v/>
      </c>
      <c r="AL117" s="170"/>
      <c r="AM117" s="237"/>
    </row>
    <row r="118" spans="1:39" ht="12" customHeight="1">
      <c r="A118" s="451"/>
      <c r="B118" s="451"/>
      <c r="C118" s="447" t="str">
        <f>IF(ISNA(MATCH(A118,spisak!$I$4:$I$372,0)),"bye",INDEX(spisak!$B$4:$B$372,MATCH(A118,spisak!$I$4:$I$372,0)))</f>
        <v>bye</v>
      </c>
      <c r="D118" s="447"/>
      <c r="E118" s="447"/>
      <c r="F118" s="447"/>
      <c r="G118" s="444" t="str">
        <f>IF(ISNA(MATCH(A118,spisak!$I$4:$I$372,0)),"",INDEX(spisak!$E$4:$E$554,MATCH(A118,spisak!$I$4:$I$372,0)))</f>
        <v/>
      </c>
      <c r="H118" s="444"/>
      <c r="I118" s="445"/>
      <c r="J118" s="439" t="str">
        <f>IF(ISBLANK(partije!$L$45),"",partije!$L$45)</f>
        <v/>
      </c>
      <c r="K118" s="439" t="str">
        <f>IF(ISBLANK(partije!$M$45),"",partije!$M$45)</f>
        <v/>
      </c>
      <c r="L118" s="439" t="str">
        <f>IF(ISBLANK(partije!$N$45),"",partije!$N$45)</f>
        <v/>
      </c>
      <c r="M118" s="439" t="str">
        <f>IF(ISBLANK(partije!$O$45),"",partije!$O$45)</f>
        <v/>
      </c>
      <c r="N118" s="439" t="str">
        <f>IF(ISBLANK(partije!$P$45),"",partije!$P$45)</f>
        <v/>
      </c>
      <c r="O118" s="439" t="str">
        <f>IF(ISBLANK(partije!$Q$45),"",partije!$Q$45)</f>
        <v/>
      </c>
      <c r="P118" s="449" t="str">
        <f>IF(ISBLANK(partije!$R$45),"",partije!$R$45)</f>
        <v/>
      </c>
      <c r="Q118" s="424" t="str">
        <f>partije!$S$55</f>
        <v>bye</v>
      </c>
      <c r="R118" s="425"/>
      <c r="S118" s="425"/>
      <c r="T118" s="425"/>
      <c r="U118" s="425"/>
      <c r="V118" s="420" t="str">
        <f>IF(ISBLANK(partije!$J$55),"",IF(partije!$J$55&gt;partije!$K$55,partije!$J$55,partije!$K$55))</f>
        <v/>
      </c>
      <c r="W118" s="425" t="str">
        <f>IF(ISBLANK(partije!$J$55),"",IF(partije!$J$55&gt;partije!$K$55,partije!$K$55,partije!$J$55))</f>
        <v/>
      </c>
      <c r="X118" s="169"/>
      <c r="Y118" s="169"/>
      <c r="Z118" s="169"/>
      <c r="AA118" s="169"/>
      <c r="AB118" s="169"/>
      <c r="AC118" s="172"/>
      <c r="AD118" s="243"/>
      <c r="AE118" s="437"/>
      <c r="AF118" s="417"/>
      <c r="AG118" s="417"/>
      <c r="AH118" s="417"/>
      <c r="AI118" s="417"/>
      <c r="AJ118" s="417"/>
      <c r="AK118" s="417"/>
      <c r="AL118" s="170"/>
      <c r="AM118" s="237"/>
    </row>
    <row r="119" spans="1:39" ht="12" customHeight="1">
      <c r="A119" s="451">
        <v>59</v>
      </c>
      <c r="B119" s="451"/>
      <c r="C119" s="446" t="str">
        <f>IF(ISNA(MATCH(A119,spisak!$I$4:$I$372,0)),"bye",INDEX(spisak!$B$4:$B$372,MATCH(A119,spisak!$I$4:$I$372,0)))</f>
        <v>bye</v>
      </c>
      <c r="D119" s="446"/>
      <c r="E119" s="446"/>
      <c r="F119" s="446"/>
      <c r="G119" s="442" t="str">
        <f>IF(ISNA(MATCH(A119,spisak!$I$4:$I$372,0)),"",INDEX(spisak!$E$4:$E$554,MATCH(A119,spisak!$I$4:$I$372,0)))</f>
        <v/>
      </c>
      <c r="H119" s="442"/>
      <c r="I119" s="442"/>
      <c r="J119" s="440"/>
      <c r="K119" s="440"/>
      <c r="L119" s="440"/>
      <c r="M119" s="440"/>
      <c r="N119" s="440"/>
      <c r="O119" s="440"/>
      <c r="P119" s="450"/>
      <c r="Q119" s="426"/>
      <c r="R119" s="427"/>
      <c r="S119" s="427"/>
      <c r="T119" s="427"/>
      <c r="U119" s="427"/>
      <c r="V119" s="421"/>
      <c r="W119" s="427"/>
      <c r="X119" s="169"/>
      <c r="Y119" s="169"/>
      <c r="Z119" s="169"/>
      <c r="AA119" s="169"/>
      <c r="AB119" s="169"/>
      <c r="AC119" s="172"/>
      <c r="AD119" s="242"/>
      <c r="AE119" s="169"/>
      <c r="AF119" s="169"/>
      <c r="AG119" s="169"/>
      <c r="AH119" s="169"/>
      <c r="AI119" s="169"/>
      <c r="AJ119" s="170"/>
      <c r="AK119" s="170"/>
      <c r="AL119" s="170"/>
      <c r="AM119" s="237"/>
    </row>
    <row r="120" spans="1:39" ht="12" customHeight="1">
      <c r="A120" s="451"/>
      <c r="B120" s="451"/>
      <c r="C120" s="447" t="str">
        <f>IF(ISNA(MATCH(A120,spisak!$I$4:$I$372,0)),"bye",INDEX(spisak!$B$4:$B$372,MATCH(A120,spisak!$I$4:$I$372,0)))</f>
        <v>bye</v>
      </c>
      <c r="D120" s="447"/>
      <c r="E120" s="447"/>
      <c r="F120" s="447"/>
      <c r="G120" s="444" t="str">
        <f>IF(ISNA(MATCH(A120,spisak!$I$4:$I$372,0)),"",INDEX(spisak!$E$4:$E$554,MATCH(A120,spisak!$I$4:$I$372,0)))</f>
        <v/>
      </c>
      <c r="H120" s="444"/>
      <c r="I120" s="444"/>
      <c r="J120" s="441" t="str">
        <f>partije!$S$46</f>
        <v>bye</v>
      </c>
      <c r="K120" s="441"/>
      <c r="L120" s="441"/>
      <c r="M120" s="441"/>
      <c r="N120" s="441"/>
      <c r="O120" s="467" t="str">
        <f>IF(ISBLANK(partije!$J$46),"",IF(partije!$J$46&gt;partije!$K$46,partije!$J$46,partije!$K$46))</f>
        <v/>
      </c>
      <c r="P120" s="469" t="str">
        <f>IF(ISBLANK(partije!$J$46),"",IF(partije!$J$46&gt;partije!$K$46,partije!$K$46,partije!$J$46))</f>
        <v/>
      </c>
      <c r="Q120" s="417" t="str">
        <f>IF(ISBLANK(partije!$L$55),"",partije!$L$55)</f>
        <v/>
      </c>
      <c r="R120" s="417" t="str">
        <f>IF(ISBLANK(partije!$M$55),"",partije!$M$55)</f>
        <v/>
      </c>
      <c r="S120" s="417" t="str">
        <f>IF(ISBLANK(partije!$N$55),"",partije!$N$55)</f>
        <v/>
      </c>
      <c r="T120" s="417" t="str">
        <f>IF(ISBLANK(partije!$O$55),"",partije!$O$55)</f>
        <v/>
      </c>
      <c r="U120" s="417" t="str">
        <f>IF(ISBLANK(partije!$P$55),"",partije!$P$55)</f>
        <v/>
      </c>
      <c r="V120" s="417" t="str">
        <f>IF(ISBLANK(partije!$Q$55),"",partije!$Q$55)</f>
        <v/>
      </c>
      <c r="W120" s="422" t="str">
        <f>IF(ISBLANK(partije!$R$55),"",partije!$R$55)</f>
        <v/>
      </c>
      <c r="X120" s="174"/>
      <c r="Y120" s="169"/>
      <c r="Z120" s="169"/>
      <c r="AA120" s="169"/>
      <c r="AB120" s="169"/>
      <c r="AC120" s="172"/>
      <c r="AD120" s="242"/>
      <c r="AE120" s="169"/>
      <c r="AF120" s="169"/>
      <c r="AG120" s="169"/>
      <c r="AH120" s="169"/>
      <c r="AI120" s="169"/>
      <c r="AJ120" s="170"/>
      <c r="AK120" s="170"/>
      <c r="AL120" s="170"/>
      <c r="AM120" s="237"/>
    </row>
    <row r="121" spans="1:39" ht="12" customHeight="1">
      <c r="A121" s="451">
        <v>60</v>
      </c>
      <c r="B121" s="451">
        <v>10</v>
      </c>
      <c r="C121" s="446" t="str">
        <f>IF(ISNA(MATCH(A121,spisak!$I$4:$I$372,0)),"bye",INDEX(spisak!$B$4:$B$372,MATCH(A121,spisak!$I$4:$I$372,0)))</f>
        <v>bye</v>
      </c>
      <c r="D121" s="446"/>
      <c r="E121" s="446"/>
      <c r="F121" s="446"/>
      <c r="G121" s="442" t="str">
        <f>IF(ISNA(MATCH(A121,spisak!$I$4:$I$372,0)),"",INDEX(spisak!$E$4:$E$554,MATCH(A121,spisak!$I$4:$I$372,0)))</f>
        <v/>
      </c>
      <c r="H121" s="442"/>
      <c r="I121" s="443"/>
      <c r="J121" s="471"/>
      <c r="K121" s="471"/>
      <c r="L121" s="471"/>
      <c r="M121" s="471"/>
      <c r="N121" s="471"/>
      <c r="O121" s="468"/>
      <c r="P121" s="470"/>
      <c r="Q121" s="417"/>
      <c r="R121" s="417"/>
      <c r="S121" s="417"/>
      <c r="T121" s="417"/>
      <c r="U121" s="417"/>
      <c r="V121" s="417"/>
      <c r="W121" s="423"/>
      <c r="X121" s="174"/>
      <c r="Y121" s="169"/>
      <c r="Z121" s="169"/>
      <c r="AA121" s="169"/>
      <c r="AB121" s="169"/>
      <c r="AC121" s="172"/>
      <c r="AD121" s="242"/>
      <c r="AE121" s="169"/>
      <c r="AF121" s="169"/>
      <c r="AG121" s="169"/>
      <c r="AH121" s="169"/>
      <c r="AI121" s="169"/>
      <c r="AJ121" s="170"/>
      <c r="AK121" s="170"/>
      <c r="AL121" s="170"/>
      <c r="AM121" s="237"/>
    </row>
    <row r="122" spans="1:39" ht="12" customHeight="1">
      <c r="A122" s="451"/>
      <c r="B122" s="451">
        <v>10</v>
      </c>
      <c r="C122" s="447" t="str">
        <f>IF(ISNA(MATCH(A122,spisak!$I$4:$I$372,0)),"bye",INDEX(spisak!$B$4:$B$372,MATCH(A122,spisak!$I$4:$I$372,0)))</f>
        <v>bye</v>
      </c>
      <c r="D122" s="447"/>
      <c r="E122" s="447"/>
      <c r="F122" s="447"/>
      <c r="G122" s="444" t="str">
        <f>IF(ISNA(MATCH(A122,spisak!$I$4:$I$372,0)),"",INDEX(spisak!$E$4:$E$554,MATCH(A122,spisak!$I$4:$I$372,0)))</f>
        <v/>
      </c>
      <c r="H122" s="444"/>
      <c r="I122" s="445"/>
      <c r="J122" s="438" t="str">
        <f>IF(ISBLANK(partije!$L$46),"",partije!$L$46)</f>
        <v/>
      </c>
      <c r="K122" s="438" t="str">
        <f>IF(ISBLANK(partije!$M$46),"",partije!$M$46)</f>
        <v/>
      </c>
      <c r="L122" s="438" t="str">
        <f>IF(ISBLANK(partije!$N$46),"",partije!$N$46)</f>
        <v/>
      </c>
      <c r="M122" s="438" t="str">
        <f>IF(ISBLANK(partije!$O$46),"",partije!$O$46)</f>
        <v/>
      </c>
      <c r="N122" s="438" t="str">
        <f>IF(ISBLANK(partije!$P$46),"",partije!$P$46)</f>
        <v/>
      </c>
      <c r="O122" s="438" t="str">
        <f>IF(ISBLANK(partije!$Q$46),"",partije!$Q$46)</f>
        <v/>
      </c>
      <c r="P122" s="438" t="str">
        <f>IF(ISBLANK(partije!$R$46),"",partije!$R$46)</f>
        <v/>
      </c>
      <c r="Q122" s="169"/>
      <c r="R122" s="169"/>
      <c r="S122" s="169"/>
      <c r="T122" s="169"/>
      <c r="U122" s="169"/>
      <c r="V122" s="172"/>
      <c r="W122" s="242"/>
      <c r="X122" s="424" t="str">
        <f>partije!$S$60</f>
        <v>bye</v>
      </c>
      <c r="Y122" s="425"/>
      <c r="Z122" s="425"/>
      <c r="AA122" s="425"/>
      <c r="AB122" s="425"/>
      <c r="AC122" s="420" t="str">
        <f>IF(ISBLANK(partije!$J$60),"",IF(partije!$J$60&gt;partije!$K$60,partije!$J$60,partije!$K$60))</f>
        <v/>
      </c>
      <c r="AD122" s="418" t="str">
        <f>IF(ISBLANK(partije!$J$60),"",IF(partije!$J$60&gt;partije!$K$60,partije!$K$60,partije!$J$60))</f>
        <v/>
      </c>
      <c r="AE122" s="169"/>
      <c r="AF122" s="169"/>
      <c r="AG122" s="416"/>
      <c r="AH122" s="416"/>
      <c r="AI122" s="416"/>
      <c r="AJ122" s="416"/>
      <c r="AK122" s="416"/>
      <c r="AL122" s="416"/>
      <c r="AM122" s="237"/>
    </row>
    <row r="123" spans="1:39" ht="12" customHeight="1">
      <c r="A123" s="451">
        <v>61</v>
      </c>
      <c r="B123" s="451">
        <v>15</v>
      </c>
      <c r="C123" s="446" t="str">
        <f>IF(ISNA(MATCH(A123,spisak!$I$4:$I$372,0)),"bye",INDEX(spisak!$B$4:$B$372,MATCH(A123,spisak!$I$4:$I$372,0)))</f>
        <v>bye</v>
      </c>
      <c r="D123" s="446"/>
      <c r="E123" s="446"/>
      <c r="F123" s="446"/>
      <c r="G123" s="442" t="str">
        <f>IF(ISNA(MATCH(A123,spisak!$I$4:$I$372,0)),"",INDEX(spisak!$E$4:$E$554,MATCH(A123,spisak!$I$4:$I$372,0)))</f>
        <v/>
      </c>
      <c r="H123" s="442"/>
      <c r="I123" s="442"/>
      <c r="J123" s="438"/>
      <c r="K123" s="438"/>
      <c r="L123" s="438"/>
      <c r="M123" s="438"/>
      <c r="N123" s="438"/>
      <c r="O123" s="438"/>
      <c r="P123" s="438"/>
      <c r="Q123" s="169"/>
      <c r="R123" s="169"/>
      <c r="S123" s="169"/>
      <c r="T123" s="169"/>
      <c r="U123" s="169"/>
      <c r="V123" s="172"/>
      <c r="W123" s="242"/>
      <c r="X123" s="426"/>
      <c r="Y123" s="427"/>
      <c r="Z123" s="427"/>
      <c r="AA123" s="427"/>
      <c r="AB123" s="427"/>
      <c r="AC123" s="421"/>
      <c r="AD123" s="419"/>
      <c r="AE123" s="169"/>
      <c r="AF123" s="169"/>
      <c r="AG123" s="416"/>
      <c r="AH123" s="416"/>
      <c r="AI123" s="416"/>
      <c r="AJ123" s="416"/>
      <c r="AK123" s="416"/>
      <c r="AL123" s="416"/>
      <c r="AM123" s="237"/>
    </row>
    <row r="124" spans="1:39" ht="12" customHeight="1">
      <c r="A124" s="451"/>
      <c r="B124" s="451">
        <v>15</v>
      </c>
      <c r="C124" s="447" t="str">
        <f>IF(ISNA(MATCH(A124,spisak!$I$4:$I$372,0)),"bye",INDEX(spisak!$B$4:$B$372,MATCH(A124,spisak!$I$4:$I$372,0)))</f>
        <v>bye</v>
      </c>
      <c r="D124" s="447"/>
      <c r="E124" s="447"/>
      <c r="F124" s="447"/>
      <c r="G124" s="444" t="str">
        <f>IF(ISNA(MATCH(A124,spisak!$I$4:$I$372,0)),"",INDEX(spisak!$E$4:$E$554,MATCH(A124,spisak!$I$4:$I$372,0)))</f>
        <v/>
      </c>
      <c r="H124" s="444"/>
      <c r="I124" s="444"/>
      <c r="J124" s="425" t="str">
        <f>partije!$S$47</f>
        <v>bye</v>
      </c>
      <c r="K124" s="425"/>
      <c r="L124" s="425"/>
      <c r="M124" s="425"/>
      <c r="N124" s="425"/>
      <c r="O124" s="420" t="str">
        <f>IF(ISBLANK(partije!$J$47),"",IF(partije!$J$47&gt;partije!$K$47,partije!$J$47,partije!$K$47))</f>
        <v/>
      </c>
      <c r="P124" s="425" t="str">
        <f>IF(ISBLANK(partije!$J$47),"",IF(partije!$J$47&gt;partije!$K$47,partije!$K$47,partije!$J$47))</f>
        <v/>
      </c>
      <c r="Q124" s="169"/>
      <c r="R124" s="169"/>
      <c r="S124" s="169"/>
      <c r="T124" s="169"/>
      <c r="U124" s="169"/>
      <c r="V124" s="172"/>
      <c r="W124" s="242"/>
      <c r="X124" s="417" t="str">
        <f>IF(ISBLANK(partije!$L$60),"",partije!$L$60)</f>
        <v/>
      </c>
      <c r="Y124" s="417" t="str">
        <f>IF(ISBLANK(partije!$M$60),"",partije!$M$60)</f>
        <v/>
      </c>
      <c r="Z124" s="417" t="str">
        <f>IF(ISBLANK(partije!$N$60),"",partije!$N$60)</f>
        <v/>
      </c>
      <c r="AA124" s="417" t="str">
        <f>IF(ISBLANK(partije!$O$60),"",partije!$O$60)</f>
        <v/>
      </c>
      <c r="AB124" s="417" t="str">
        <f>IF(ISBLANK(partije!$P$60),"",partije!$P$60)</f>
        <v/>
      </c>
      <c r="AC124" s="417" t="str">
        <f>IF(ISBLANK(partije!$Q$60),"",partije!$Q$60)</f>
        <v/>
      </c>
      <c r="AD124" s="417" t="str">
        <f>IF(ISBLANK(partije!$R$60),"",partije!$R$60)</f>
        <v/>
      </c>
      <c r="AE124" s="169"/>
      <c r="AF124" s="169"/>
      <c r="AG124" s="416"/>
      <c r="AH124" s="416"/>
      <c r="AI124" s="416"/>
      <c r="AJ124" s="416"/>
      <c r="AK124" s="416"/>
      <c r="AL124" s="416"/>
      <c r="AM124" s="237"/>
    </row>
    <row r="125" spans="1:39" ht="12" customHeight="1">
      <c r="A125" s="451">
        <v>62</v>
      </c>
      <c r="B125" s="451"/>
      <c r="C125" s="446" t="str">
        <f>IF(ISNA(MATCH(A125,spisak!$I$4:$I$372,0)),"bye",INDEX(spisak!$B$4:$B$372,MATCH(A125,spisak!$I$4:$I$372,0)))</f>
        <v>bye</v>
      </c>
      <c r="D125" s="446"/>
      <c r="E125" s="446"/>
      <c r="F125" s="446"/>
      <c r="G125" s="442" t="str">
        <f>IF(ISNA(MATCH(A125,spisak!$I$4:$I$372,0)),"",INDEX(spisak!$E$4:$E$554,MATCH(A125,spisak!$I$4:$I$372,0)))</f>
        <v/>
      </c>
      <c r="H125" s="442"/>
      <c r="I125" s="443"/>
      <c r="J125" s="427"/>
      <c r="K125" s="427"/>
      <c r="L125" s="427"/>
      <c r="M125" s="427"/>
      <c r="N125" s="427"/>
      <c r="O125" s="421"/>
      <c r="P125" s="427"/>
      <c r="Q125" s="169"/>
      <c r="R125" s="169"/>
      <c r="S125" s="169"/>
      <c r="T125" s="169"/>
      <c r="U125" s="169"/>
      <c r="V125" s="172"/>
      <c r="W125" s="242"/>
      <c r="X125" s="417"/>
      <c r="Y125" s="417"/>
      <c r="Z125" s="417"/>
      <c r="AA125" s="417"/>
      <c r="AB125" s="417"/>
      <c r="AC125" s="417"/>
      <c r="AD125" s="417"/>
      <c r="AE125" s="169"/>
      <c r="AF125" s="169"/>
      <c r="AG125" s="416"/>
      <c r="AH125" s="416"/>
      <c r="AI125" s="416"/>
      <c r="AJ125" s="416"/>
      <c r="AK125" s="416"/>
      <c r="AL125" s="416"/>
      <c r="AM125" s="237"/>
    </row>
    <row r="126" spans="1:39" ht="12" customHeight="1">
      <c r="A126" s="451"/>
      <c r="B126" s="451"/>
      <c r="C126" s="447" t="str">
        <f>IF(ISNA(MATCH(A126,spisak!$I$4:$I$372,0)),"bye",INDEX(spisak!$B$4:$B$372,MATCH(A126,spisak!$I$4:$I$372,0)))</f>
        <v>bye</v>
      </c>
      <c r="D126" s="447"/>
      <c r="E126" s="447"/>
      <c r="F126" s="447"/>
      <c r="G126" s="444" t="str">
        <f>IF(ISNA(MATCH(A126,spisak!$I$4:$I$372,0)),"",INDEX(spisak!$E$4:$E$554,MATCH(A126,spisak!$I$4:$I$372,0)))</f>
        <v/>
      </c>
      <c r="H126" s="444"/>
      <c r="I126" s="445"/>
      <c r="J126" s="438" t="str">
        <f>IF(ISBLANK(partije!$L$47),"",partije!$L$47)</f>
        <v/>
      </c>
      <c r="K126" s="438" t="str">
        <f>IF(ISBLANK(partije!$M$47),"",partije!$M$47)</f>
        <v/>
      </c>
      <c r="L126" s="438" t="str">
        <f>IF(ISBLANK(partije!$N$47),"",partije!$N$47)</f>
        <v/>
      </c>
      <c r="M126" s="438" t="str">
        <f>IF(ISBLANK(partije!$O$47),"",partije!$O$47)</f>
        <v/>
      </c>
      <c r="N126" s="438" t="str">
        <f>IF(ISBLANK(partije!$P$47),"",partije!$P$47)</f>
        <v/>
      </c>
      <c r="O126" s="438" t="str">
        <f>IF(ISBLANK(partije!$Q$47),"",partije!$Q$47)</f>
        <v/>
      </c>
      <c r="P126" s="448" t="str">
        <f>IF(ISBLANK(partije!$R$47),"",partije!$R$47)</f>
        <v/>
      </c>
      <c r="Q126" s="424" t="str">
        <f>partije!$S$56</f>
        <v>bye</v>
      </c>
      <c r="R126" s="425"/>
      <c r="S126" s="425"/>
      <c r="T126" s="425"/>
      <c r="U126" s="425"/>
      <c r="V126" s="420" t="str">
        <f>IF(ISBLANK(partije!$J$56),"",IF(partije!$J$56&gt;partije!$K$56,partije!$J$56,partije!$K$56))</f>
        <v/>
      </c>
      <c r="W126" s="418" t="str">
        <f>IF(ISBLANK(partije!$J$56),"",IF(partije!$J$56&gt;partije!$K$56,partije!$K$56,partije!$J$56))</f>
        <v/>
      </c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416"/>
      <c r="AH126" s="416"/>
      <c r="AI126" s="416"/>
      <c r="AJ126" s="416"/>
      <c r="AK126" s="416"/>
      <c r="AL126" s="416"/>
      <c r="AM126" s="237"/>
    </row>
    <row r="127" spans="1:39" ht="12" customHeight="1">
      <c r="A127" s="451">
        <v>63</v>
      </c>
      <c r="B127" s="451"/>
      <c r="C127" s="446" t="str">
        <f>IF(ISNA(MATCH(A127,spisak!$I$4:$I$372,0)),"bye",INDEX(spisak!$B$4:$B$372,MATCH(A127,spisak!$I$4:$I$372,0)))</f>
        <v>bye</v>
      </c>
      <c r="D127" s="446"/>
      <c r="E127" s="446"/>
      <c r="F127" s="446"/>
      <c r="G127" s="442" t="str">
        <f>IF(ISNA(MATCH(A127,spisak!$I$4:$I$372,0)),"",INDEX(spisak!$E$4:$E$554,MATCH(A127,spisak!$I$4:$I$372,0)))</f>
        <v/>
      </c>
      <c r="H127" s="442"/>
      <c r="I127" s="442"/>
      <c r="J127" s="438"/>
      <c r="K127" s="438"/>
      <c r="L127" s="438"/>
      <c r="M127" s="438"/>
      <c r="N127" s="438"/>
      <c r="O127" s="438"/>
      <c r="P127" s="448"/>
      <c r="Q127" s="426"/>
      <c r="R127" s="427"/>
      <c r="S127" s="427"/>
      <c r="T127" s="427"/>
      <c r="U127" s="427"/>
      <c r="V127" s="421"/>
      <c r="W127" s="419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416"/>
      <c r="AH127" s="416"/>
      <c r="AI127" s="416"/>
      <c r="AJ127" s="416"/>
      <c r="AK127" s="416"/>
      <c r="AL127" s="416"/>
      <c r="AM127" s="237"/>
    </row>
    <row r="128" spans="1:39" ht="12" customHeight="1">
      <c r="A128" s="451"/>
      <c r="B128" s="451"/>
      <c r="C128" s="447" t="str">
        <f>IF(ISNA(MATCH(A128,spisak!$I$4:$I$372,0)),"bye",INDEX(spisak!$B$4:$B$372,MATCH(A128,spisak!$I$4:$I$372,0)))</f>
        <v>bye</v>
      </c>
      <c r="D128" s="447"/>
      <c r="E128" s="447"/>
      <c r="F128" s="447"/>
      <c r="G128" s="444" t="str">
        <f>IF(ISNA(MATCH(A128,spisak!$I$4:$I$372,0)),"",INDEX(spisak!$E$4:$E$554,MATCH(A128,spisak!$I$4:$I$372,0)))</f>
        <v/>
      </c>
      <c r="H128" s="444"/>
      <c r="I128" s="444"/>
      <c r="J128" s="425" t="str">
        <f>partije!$S$48</f>
        <v>bye</v>
      </c>
      <c r="K128" s="425"/>
      <c r="L128" s="425"/>
      <c r="M128" s="425"/>
      <c r="N128" s="425"/>
      <c r="O128" s="420" t="str">
        <f>IF(ISBLANK(partije!$J$48),"",IF(partije!$J$48&gt;partije!$K$48,partije!$J$48,partije!$K$48))</f>
        <v/>
      </c>
      <c r="P128" s="418" t="str">
        <f>IF(ISBLANK(partije!$J$48),"",IF(partije!$J$48&gt;partije!$K$48,partije!$K$48,partije!$J$48))</f>
        <v/>
      </c>
      <c r="Q128" s="417" t="str">
        <f>IF(ISBLANK(partije!$L$56),"",partije!$L$56)</f>
        <v/>
      </c>
      <c r="R128" s="417" t="str">
        <f>IF(ISBLANK(partije!$M$56),"",partije!$M$56)</f>
        <v/>
      </c>
      <c r="S128" s="417" t="str">
        <f>IF(ISBLANK(partije!$N$56),"",partije!$N$56)</f>
        <v/>
      </c>
      <c r="T128" s="417" t="str">
        <f>IF(ISBLANK(partije!$O$56),"",partije!$O$56)</f>
        <v/>
      </c>
      <c r="U128" s="417" t="str">
        <f>IF(ISBLANK(partije!$P$56),"",partije!$P$56)</f>
        <v/>
      </c>
      <c r="V128" s="417" t="str">
        <f>IF(ISBLANK(partije!$Q$56),"",partije!$Q$56)</f>
        <v/>
      </c>
      <c r="W128" s="417" t="str">
        <f>IF(ISBLANK(partije!$R$56),"",partije!$R$56)</f>
        <v/>
      </c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416"/>
      <c r="AH128" s="416"/>
      <c r="AI128" s="416"/>
      <c r="AJ128" s="416"/>
      <c r="AK128" s="416"/>
      <c r="AL128" s="416"/>
      <c r="AM128" s="237"/>
    </row>
    <row r="129" spans="1:39" ht="12" customHeight="1">
      <c r="A129" s="451">
        <v>64</v>
      </c>
      <c r="B129" s="451">
        <v>2</v>
      </c>
      <c r="C129" s="446" t="str">
        <f>IF(ISNA(MATCH(A129,spisak!$I$4:$I$372,0)),"bye",INDEX(spisak!$B$4:$B$372,MATCH(A129,spisak!$I$4:$I$372,0)))</f>
        <v>bye</v>
      </c>
      <c r="D129" s="446"/>
      <c r="E129" s="446"/>
      <c r="F129" s="446"/>
      <c r="G129" s="442" t="str">
        <f>IF(ISNA(MATCH(A129,spisak!$I$4:$I$372,0)),"",INDEX(spisak!$E$4:$E$554,MATCH(A129,spisak!$I$4:$I$372,0)))</f>
        <v/>
      </c>
      <c r="H129" s="442"/>
      <c r="I129" s="443"/>
      <c r="J129" s="427"/>
      <c r="K129" s="427"/>
      <c r="L129" s="427"/>
      <c r="M129" s="427"/>
      <c r="N129" s="427"/>
      <c r="O129" s="421"/>
      <c r="P129" s="419"/>
      <c r="Q129" s="417"/>
      <c r="R129" s="417"/>
      <c r="S129" s="417"/>
      <c r="T129" s="417"/>
      <c r="U129" s="417"/>
      <c r="V129" s="417"/>
      <c r="W129" s="417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416"/>
      <c r="AH129" s="416"/>
      <c r="AI129" s="416"/>
      <c r="AJ129" s="416"/>
      <c r="AK129" s="416"/>
      <c r="AL129" s="416"/>
      <c r="AM129" s="237"/>
    </row>
    <row r="130" spans="1:39" ht="12" customHeight="1">
      <c r="A130" s="451"/>
      <c r="B130" s="451"/>
      <c r="C130" s="447" t="str">
        <f>IF(ISNA(MATCH(A130,spisak!$I$4:$I$372,0)),"bye",INDEX(spisak!$B$4:$B$372,MATCH(A130,spisak!$I$4:$I$372,0)))</f>
        <v>bye</v>
      </c>
      <c r="D130" s="447"/>
      <c r="E130" s="447"/>
      <c r="F130" s="447"/>
      <c r="G130" s="444" t="str">
        <f>IF(ISNA(MATCH(A130,spisak!$I$4:$I$372,0)),"",INDEX(spisak!$E$4:$E$554,MATCH(A130,spisak!$I$4:$I$372,0)))</f>
        <v/>
      </c>
      <c r="H130" s="444"/>
      <c r="I130" s="445"/>
      <c r="J130" s="438" t="str">
        <f>IF(ISBLANK(partije!$L$48),"",partije!$L$48)</f>
        <v/>
      </c>
      <c r="K130" s="438" t="str">
        <f>IF(ISBLANK(partije!$M$48),"",partije!$M$48)</f>
        <v/>
      </c>
      <c r="L130" s="438" t="str">
        <f>IF(ISBLANK(partije!$N$48),"",partije!$N$48)</f>
        <v/>
      </c>
      <c r="M130" s="438" t="str">
        <f>IF(ISBLANK(partije!$O$48),"",partije!$O$48)</f>
        <v/>
      </c>
      <c r="N130" s="438" t="str">
        <f>IF(ISBLANK(partije!$P$48),"",partije!$P$48)</f>
        <v/>
      </c>
      <c r="O130" s="438" t="str">
        <f>IF(ISBLANK(partije!$Q$48),"",partije!$Q$48)</f>
        <v/>
      </c>
      <c r="P130" s="438" t="str">
        <f>IF(ISBLANK(partije!$R$48),"",partije!$R$48)</f>
        <v/>
      </c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70"/>
      <c r="AK130" s="170"/>
      <c r="AL130" s="170"/>
      <c r="AM130" s="237"/>
    </row>
    <row r="131" spans="1:39" ht="13.5" customHeight="1" thickBot="1">
      <c r="A131" s="238"/>
      <c r="B131" s="239"/>
      <c r="C131" s="212"/>
      <c r="D131" s="212"/>
      <c r="E131" s="212"/>
      <c r="F131" s="212"/>
      <c r="G131" s="213"/>
      <c r="H131" s="214"/>
      <c r="I131" s="214"/>
      <c r="J131" s="454"/>
      <c r="K131" s="454"/>
      <c r="L131" s="454"/>
      <c r="M131" s="454"/>
      <c r="N131" s="454"/>
      <c r="O131" s="454"/>
      <c r="P131" s="454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8"/>
      <c r="AK131" s="179"/>
      <c r="AL131" s="178"/>
      <c r="AM131" s="237"/>
    </row>
    <row r="132" spans="1:39" ht="15.75" customHeight="1" thickTop="1">
      <c r="A132" s="240" t="str">
        <f>CONCATENATE(info!C6,", ",info!C5)</f>
        <v>Niš, 12.03.2017.</v>
      </c>
      <c r="B132" s="241"/>
      <c r="D132" s="216"/>
      <c r="E132" s="216"/>
      <c r="F132" s="216"/>
      <c r="G132" s="217"/>
      <c r="H132" s="217"/>
      <c r="I132" s="217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1" t="str">
        <f>info!C7</f>
        <v>STK Železničar</v>
      </c>
    </row>
  </sheetData>
  <sheetProtection sheet="1" objects="1" scenarios="1" selectLockedCells="1" selectUnlockedCells="1"/>
  <mergeCells count="895">
    <mergeCell ref="A129:A130"/>
    <mergeCell ref="B129:B130"/>
    <mergeCell ref="C129:F130"/>
    <mergeCell ref="G129:I130"/>
    <mergeCell ref="AJ3:AJ4"/>
    <mergeCell ref="AK3:AK4"/>
    <mergeCell ref="AE5:AE6"/>
    <mergeCell ref="AF5:AF6"/>
    <mergeCell ref="AG5:AG6"/>
    <mergeCell ref="AH5:AH6"/>
    <mergeCell ref="O126:O127"/>
    <mergeCell ref="A127:A128"/>
    <mergeCell ref="L126:L127"/>
    <mergeCell ref="M126:M127"/>
    <mergeCell ref="B127:B128"/>
    <mergeCell ref="C127:F128"/>
    <mergeCell ref="G127:I128"/>
    <mergeCell ref="C123:F124"/>
    <mergeCell ref="J128:N129"/>
    <mergeCell ref="K126:K127"/>
    <mergeCell ref="N126:N127"/>
    <mergeCell ref="G125:I126"/>
    <mergeCell ref="G123:I124"/>
    <mergeCell ref="AJ5:AJ6"/>
    <mergeCell ref="AK5:AK6"/>
    <mergeCell ref="Y3:AD3"/>
    <mergeCell ref="Y4:AD5"/>
    <mergeCell ref="V3:X3"/>
    <mergeCell ref="AE3:AI4"/>
    <mergeCell ref="V5:V6"/>
    <mergeCell ref="O130:O131"/>
    <mergeCell ref="P130:P131"/>
    <mergeCell ref="J130:J131"/>
    <mergeCell ref="O128:O129"/>
    <mergeCell ref="N130:N131"/>
    <mergeCell ref="K130:K131"/>
    <mergeCell ref="L130:L131"/>
    <mergeCell ref="M130:M131"/>
    <mergeCell ref="AG126:AI127"/>
    <mergeCell ref="AG128:AI129"/>
    <mergeCell ref="J126:J127"/>
    <mergeCell ref="AJ128:AL129"/>
    <mergeCell ref="Q126:U127"/>
    <mergeCell ref="R128:R129"/>
    <mergeCell ref="S128:S129"/>
    <mergeCell ref="U128:U129"/>
    <mergeCell ref="T128:T129"/>
    <mergeCell ref="O124:O125"/>
    <mergeCell ref="AB124:AB125"/>
    <mergeCell ref="P124:P125"/>
    <mergeCell ref="X124:X125"/>
    <mergeCell ref="Y124:Y125"/>
    <mergeCell ref="V128:V129"/>
    <mergeCell ref="V126:V127"/>
    <mergeCell ref="Q128:Q129"/>
    <mergeCell ref="P126:P127"/>
    <mergeCell ref="Z124:Z125"/>
    <mergeCell ref="AA124:AA125"/>
    <mergeCell ref="P128:P129"/>
    <mergeCell ref="W128:W129"/>
    <mergeCell ref="W126:W127"/>
    <mergeCell ref="AC124:AC125"/>
    <mergeCell ref="AD124:AD125"/>
    <mergeCell ref="AG124:AI125"/>
    <mergeCell ref="AJ124:AL125"/>
    <mergeCell ref="AJ126:AL127"/>
    <mergeCell ref="A123:A124"/>
    <mergeCell ref="B123:B124"/>
    <mergeCell ref="P120:P121"/>
    <mergeCell ref="A121:A122"/>
    <mergeCell ref="B121:B122"/>
    <mergeCell ref="C121:F122"/>
    <mergeCell ref="A119:A120"/>
    <mergeCell ref="B119:B120"/>
    <mergeCell ref="C119:F120"/>
    <mergeCell ref="J122:J123"/>
    <mergeCell ref="L122:L123"/>
    <mergeCell ref="M122:M123"/>
    <mergeCell ref="O122:O123"/>
    <mergeCell ref="T120:T121"/>
    <mergeCell ref="U120:U121"/>
    <mergeCell ref="V120:V121"/>
    <mergeCell ref="Q120:Q121"/>
    <mergeCell ref="R120:R121"/>
    <mergeCell ref="J120:N121"/>
    <mergeCell ref="B125:B126"/>
    <mergeCell ref="A125:A126"/>
    <mergeCell ref="C125:F126"/>
    <mergeCell ref="J124:N125"/>
    <mergeCell ref="O120:O121"/>
    <mergeCell ref="G121:I122"/>
    <mergeCell ref="AK117:AK118"/>
    <mergeCell ref="J118:J119"/>
    <mergeCell ref="K118:K119"/>
    <mergeCell ref="L118:L119"/>
    <mergeCell ref="M118:M119"/>
    <mergeCell ref="N118:N119"/>
    <mergeCell ref="O118:O119"/>
    <mergeCell ref="P118:P119"/>
    <mergeCell ref="Q118:U119"/>
    <mergeCell ref="V118:V119"/>
    <mergeCell ref="W118:W119"/>
    <mergeCell ref="S120:S121"/>
    <mergeCell ref="K122:K123"/>
    <mergeCell ref="N122:N123"/>
    <mergeCell ref="X122:AB123"/>
    <mergeCell ref="AJ122:AL123"/>
    <mergeCell ref="AC122:AC123"/>
    <mergeCell ref="AD122:AD123"/>
    <mergeCell ref="AG122:AI123"/>
    <mergeCell ref="P122:P123"/>
    <mergeCell ref="A117:A118"/>
    <mergeCell ref="B117:B118"/>
    <mergeCell ref="C117:F118"/>
    <mergeCell ref="G117:I118"/>
    <mergeCell ref="W120:W121"/>
    <mergeCell ref="G119:I120"/>
    <mergeCell ref="AK115:AK116"/>
    <mergeCell ref="J116:N117"/>
    <mergeCell ref="O116:O117"/>
    <mergeCell ref="P116:P117"/>
    <mergeCell ref="AG117:AG118"/>
    <mergeCell ref="AH117:AH118"/>
    <mergeCell ref="AI117:AI118"/>
    <mergeCell ref="M114:M115"/>
    <mergeCell ref="J114:J115"/>
    <mergeCell ref="AF117:AF118"/>
    <mergeCell ref="K114:K115"/>
    <mergeCell ref="A115:A116"/>
    <mergeCell ref="B115:B116"/>
    <mergeCell ref="C115:F116"/>
    <mergeCell ref="G115:I116"/>
    <mergeCell ref="A113:A114"/>
    <mergeCell ref="AJ117:AJ118"/>
    <mergeCell ref="AE117:AE118"/>
    <mergeCell ref="N114:N115"/>
    <mergeCell ref="O114:O115"/>
    <mergeCell ref="P114:P115"/>
    <mergeCell ref="AE115:AI116"/>
    <mergeCell ref="AJ115:AJ116"/>
    <mergeCell ref="B111:B112"/>
    <mergeCell ref="C111:F112"/>
    <mergeCell ref="G111:I112"/>
    <mergeCell ref="J112:N113"/>
    <mergeCell ref="S112:S113"/>
    <mergeCell ref="T112:T113"/>
    <mergeCell ref="O110:O111"/>
    <mergeCell ref="G113:I114"/>
    <mergeCell ref="P110:P111"/>
    <mergeCell ref="Q110:U111"/>
    <mergeCell ref="O112:O113"/>
    <mergeCell ref="AD106:AD107"/>
    <mergeCell ref="A107:A108"/>
    <mergeCell ref="B107:B108"/>
    <mergeCell ref="C107:F108"/>
    <mergeCell ref="G107:I108"/>
    <mergeCell ref="J108:N109"/>
    <mergeCell ref="O108:O109"/>
    <mergeCell ref="P108:P109"/>
    <mergeCell ref="K106:K107"/>
    <mergeCell ref="L106:L107"/>
    <mergeCell ref="AD108:AD109"/>
    <mergeCell ref="A109:A110"/>
    <mergeCell ref="B109:B110"/>
    <mergeCell ref="C109:F110"/>
    <mergeCell ref="G109:I110"/>
    <mergeCell ref="J110:J111"/>
    <mergeCell ref="K110:K111"/>
    <mergeCell ref="L110:L111"/>
    <mergeCell ref="M110:M111"/>
    <mergeCell ref="N110:N111"/>
    <mergeCell ref="V110:V111"/>
    <mergeCell ref="AB108:AB109"/>
    <mergeCell ref="AC108:AC109"/>
    <mergeCell ref="W110:W111"/>
    <mergeCell ref="A111:A112"/>
    <mergeCell ref="O106:O107"/>
    <mergeCell ref="P106:P107"/>
    <mergeCell ref="S104:S105"/>
    <mergeCell ref="T104:T105"/>
    <mergeCell ref="U104:U105"/>
    <mergeCell ref="X106:AB107"/>
    <mergeCell ref="AC106:AC107"/>
    <mergeCell ref="X108:X109"/>
    <mergeCell ref="Y108:Y109"/>
    <mergeCell ref="Z108:Z109"/>
    <mergeCell ref="AA108:AA109"/>
    <mergeCell ref="P112:P113"/>
    <mergeCell ref="Q112:Q113"/>
    <mergeCell ref="R112:R113"/>
    <mergeCell ref="U112:U113"/>
    <mergeCell ref="B113:B114"/>
    <mergeCell ref="C113:F114"/>
    <mergeCell ref="V112:V113"/>
    <mergeCell ref="W112:W113"/>
    <mergeCell ref="L114:L115"/>
    <mergeCell ref="Q102:U103"/>
    <mergeCell ref="AF101:AF102"/>
    <mergeCell ref="W104:W105"/>
    <mergeCell ref="A105:A106"/>
    <mergeCell ref="B105:B106"/>
    <mergeCell ref="C105:F106"/>
    <mergeCell ref="G105:I106"/>
    <mergeCell ref="J106:J107"/>
    <mergeCell ref="G103:I104"/>
    <mergeCell ref="J104:N105"/>
    <mergeCell ref="O104:O105"/>
    <mergeCell ref="A101:A102"/>
    <mergeCell ref="B101:B102"/>
    <mergeCell ref="C101:F102"/>
    <mergeCell ref="G101:I102"/>
    <mergeCell ref="A103:A104"/>
    <mergeCell ref="B103:B104"/>
    <mergeCell ref="C103:F104"/>
    <mergeCell ref="P104:P105"/>
    <mergeCell ref="V104:V105"/>
    <mergeCell ref="Q104:Q105"/>
    <mergeCell ref="R104:R105"/>
    <mergeCell ref="M106:M107"/>
    <mergeCell ref="N106:N107"/>
    <mergeCell ref="AE99:AI100"/>
    <mergeCell ref="AJ99:AJ100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N98:N99"/>
    <mergeCell ref="O98:O99"/>
    <mergeCell ref="P98:P99"/>
    <mergeCell ref="AK101:AK102"/>
    <mergeCell ref="J102:J103"/>
    <mergeCell ref="K102:K103"/>
    <mergeCell ref="L102:L103"/>
    <mergeCell ref="M102:M103"/>
    <mergeCell ref="N102:N103"/>
    <mergeCell ref="O102:O103"/>
    <mergeCell ref="P102:P103"/>
    <mergeCell ref="W102:W103"/>
    <mergeCell ref="AE101:AE102"/>
    <mergeCell ref="V102:V103"/>
    <mergeCell ref="A99:A100"/>
    <mergeCell ref="B99:B100"/>
    <mergeCell ref="C99:F100"/>
    <mergeCell ref="G99:I100"/>
    <mergeCell ref="T96:T97"/>
    <mergeCell ref="W96:W97"/>
    <mergeCell ref="A97:A98"/>
    <mergeCell ref="B97:B98"/>
    <mergeCell ref="C97:F98"/>
    <mergeCell ref="G97:I98"/>
    <mergeCell ref="J98:J99"/>
    <mergeCell ref="K98:K99"/>
    <mergeCell ref="L98:L99"/>
    <mergeCell ref="M98:M99"/>
    <mergeCell ref="P96:P97"/>
    <mergeCell ref="B95:B96"/>
    <mergeCell ref="C95:F96"/>
    <mergeCell ref="G95:I96"/>
    <mergeCell ref="W94:W95"/>
    <mergeCell ref="U96:U97"/>
    <mergeCell ref="V96:V97"/>
    <mergeCell ref="Q94:U95"/>
    <mergeCell ref="V94:V95"/>
    <mergeCell ref="Q96:Q97"/>
    <mergeCell ref="R96:R97"/>
    <mergeCell ref="S96:S97"/>
    <mergeCell ref="J96:N97"/>
    <mergeCell ref="O96:O97"/>
    <mergeCell ref="O94:O95"/>
    <mergeCell ref="A93:A94"/>
    <mergeCell ref="B93:B94"/>
    <mergeCell ref="C93:F94"/>
    <mergeCell ref="G93:I94"/>
    <mergeCell ref="J94:J95"/>
    <mergeCell ref="A95:A96"/>
    <mergeCell ref="A91:A92"/>
    <mergeCell ref="B91:B92"/>
    <mergeCell ref="M94:M95"/>
    <mergeCell ref="K94:K95"/>
    <mergeCell ref="L94:L95"/>
    <mergeCell ref="AC90:AC91"/>
    <mergeCell ref="C91:F92"/>
    <mergeCell ref="G91:I92"/>
    <mergeCell ref="J92:N93"/>
    <mergeCell ref="O92:O93"/>
    <mergeCell ref="P94:P95"/>
    <mergeCell ref="X90:AB91"/>
    <mergeCell ref="N94:N95"/>
    <mergeCell ref="AD92:AD93"/>
    <mergeCell ref="AA92:AA93"/>
    <mergeCell ref="AC92:AC93"/>
    <mergeCell ref="AB92:AB93"/>
    <mergeCell ref="AD90:AD91"/>
    <mergeCell ref="Z92:Z93"/>
    <mergeCell ref="Y92:Y93"/>
    <mergeCell ref="P92:P93"/>
    <mergeCell ref="X92:X93"/>
    <mergeCell ref="P90:P91"/>
    <mergeCell ref="A85:A86"/>
    <mergeCell ref="B85:B86"/>
    <mergeCell ref="C85:F86"/>
    <mergeCell ref="G85:I86"/>
    <mergeCell ref="G89:I90"/>
    <mergeCell ref="J86:J87"/>
    <mergeCell ref="A87:A88"/>
    <mergeCell ref="B87:B88"/>
    <mergeCell ref="C87:F88"/>
    <mergeCell ref="G87:I88"/>
    <mergeCell ref="A89:A90"/>
    <mergeCell ref="B89:B90"/>
    <mergeCell ref="C89:F90"/>
    <mergeCell ref="S88:S89"/>
    <mergeCell ref="Q88:Q89"/>
    <mergeCell ref="R88:R89"/>
    <mergeCell ref="U88:U89"/>
    <mergeCell ref="V88:V89"/>
    <mergeCell ref="W88:W89"/>
    <mergeCell ref="T88:T89"/>
    <mergeCell ref="O88:O89"/>
    <mergeCell ref="M90:M91"/>
    <mergeCell ref="N90:N91"/>
    <mergeCell ref="O90:O91"/>
    <mergeCell ref="J88:N89"/>
    <mergeCell ref="J90:J91"/>
    <mergeCell ref="K90:K91"/>
    <mergeCell ref="L90:L91"/>
    <mergeCell ref="P88:P89"/>
    <mergeCell ref="AK83:AK84"/>
    <mergeCell ref="J84:N85"/>
    <mergeCell ref="O84:O85"/>
    <mergeCell ref="P84:P85"/>
    <mergeCell ref="AJ83:AJ84"/>
    <mergeCell ref="AK85:AK86"/>
    <mergeCell ref="P86:P87"/>
    <mergeCell ref="M86:M87"/>
    <mergeCell ref="AE85:AE86"/>
    <mergeCell ref="AF85:AF86"/>
    <mergeCell ref="K82:K83"/>
    <mergeCell ref="L82:L83"/>
    <mergeCell ref="M82:M83"/>
    <mergeCell ref="L86:L87"/>
    <mergeCell ref="K86:K87"/>
    <mergeCell ref="AJ85:AJ86"/>
    <mergeCell ref="V86:V87"/>
    <mergeCell ref="W86:W87"/>
    <mergeCell ref="Q86:U87"/>
    <mergeCell ref="V80:V81"/>
    <mergeCell ref="W80:W81"/>
    <mergeCell ref="N86:N87"/>
    <mergeCell ref="AG85:AG86"/>
    <mergeCell ref="AH85:AH86"/>
    <mergeCell ref="AI85:AI86"/>
    <mergeCell ref="O86:O87"/>
    <mergeCell ref="AE83:AI84"/>
    <mergeCell ref="N82:N83"/>
    <mergeCell ref="O80:O81"/>
    <mergeCell ref="T80:T81"/>
    <mergeCell ref="U80:U81"/>
    <mergeCell ref="R80:R81"/>
    <mergeCell ref="P80:P81"/>
    <mergeCell ref="P82:P83"/>
    <mergeCell ref="S80:S81"/>
    <mergeCell ref="Q80:Q81"/>
    <mergeCell ref="AA76:AA77"/>
    <mergeCell ref="P78:P79"/>
    <mergeCell ref="Q78:U79"/>
    <mergeCell ref="V78:V79"/>
    <mergeCell ref="AB76:AB77"/>
    <mergeCell ref="W78:W79"/>
    <mergeCell ref="A81:A82"/>
    <mergeCell ref="B81:B82"/>
    <mergeCell ref="C81:F82"/>
    <mergeCell ref="G81:I82"/>
    <mergeCell ref="J82:J83"/>
    <mergeCell ref="O82:O83"/>
    <mergeCell ref="A83:A84"/>
    <mergeCell ref="B83:B84"/>
    <mergeCell ref="C83:F84"/>
    <mergeCell ref="G83:I84"/>
    <mergeCell ref="J80:N81"/>
    <mergeCell ref="A79:A80"/>
    <mergeCell ref="B79:B80"/>
    <mergeCell ref="C79:F80"/>
    <mergeCell ref="G79:I80"/>
    <mergeCell ref="M78:M79"/>
    <mergeCell ref="N78:N79"/>
    <mergeCell ref="O78:O79"/>
    <mergeCell ref="AD74:AD75"/>
    <mergeCell ref="A75:A76"/>
    <mergeCell ref="B75:B76"/>
    <mergeCell ref="C75:F76"/>
    <mergeCell ref="G75:I76"/>
    <mergeCell ref="J76:N77"/>
    <mergeCell ref="O74:O75"/>
    <mergeCell ref="P74:P75"/>
    <mergeCell ref="X74:AB75"/>
    <mergeCell ref="AC74:AC75"/>
    <mergeCell ref="AD76:AD77"/>
    <mergeCell ref="A77:A78"/>
    <mergeCell ref="B77:B78"/>
    <mergeCell ref="C77:F78"/>
    <mergeCell ref="G77:I78"/>
    <mergeCell ref="J78:J79"/>
    <mergeCell ref="K78:K79"/>
    <mergeCell ref="L78:L79"/>
    <mergeCell ref="O76:O77"/>
    <mergeCell ref="P76:P77"/>
    <mergeCell ref="AC76:AC77"/>
    <mergeCell ref="X76:X77"/>
    <mergeCell ref="Y76:Y77"/>
    <mergeCell ref="Z76:Z77"/>
    <mergeCell ref="W72:W73"/>
    <mergeCell ref="A73:A74"/>
    <mergeCell ref="B73:B74"/>
    <mergeCell ref="C73:F74"/>
    <mergeCell ref="G73:I74"/>
    <mergeCell ref="J74:J75"/>
    <mergeCell ref="K74:K75"/>
    <mergeCell ref="L74:L75"/>
    <mergeCell ref="M74:M75"/>
    <mergeCell ref="N74:N75"/>
    <mergeCell ref="O72:O73"/>
    <mergeCell ref="P72:P73"/>
    <mergeCell ref="U72:U73"/>
    <mergeCell ref="V72:V73"/>
    <mergeCell ref="Q70:U71"/>
    <mergeCell ref="V70:V71"/>
    <mergeCell ref="Q72:Q73"/>
    <mergeCell ref="R72:R73"/>
    <mergeCell ref="S72:S73"/>
    <mergeCell ref="T72:T73"/>
    <mergeCell ref="K70:K71"/>
    <mergeCell ref="L70:L71"/>
    <mergeCell ref="O70:O71"/>
    <mergeCell ref="P70:P71"/>
    <mergeCell ref="W70:W71"/>
    <mergeCell ref="A71:A72"/>
    <mergeCell ref="B71:B72"/>
    <mergeCell ref="C71:F72"/>
    <mergeCell ref="G71:I72"/>
    <mergeCell ref="J72:N73"/>
    <mergeCell ref="C42:F43"/>
    <mergeCell ref="C30:F31"/>
    <mergeCell ref="C48:F49"/>
    <mergeCell ref="G48:I49"/>
    <mergeCell ref="C50:F51"/>
    <mergeCell ref="J70:J71"/>
    <mergeCell ref="G68:I68"/>
    <mergeCell ref="J68:N69"/>
    <mergeCell ref="M70:M71"/>
    <mergeCell ref="N70:N71"/>
    <mergeCell ref="A69:A70"/>
    <mergeCell ref="B69:B70"/>
    <mergeCell ref="C69:F70"/>
    <mergeCell ref="G69:I70"/>
    <mergeCell ref="C68:F68"/>
    <mergeCell ref="G30:I31"/>
    <mergeCell ref="G34:I35"/>
    <mergeCell ref="C38:F39"/>
    <mergeCell ref="C46:F47"/>
    <mergeCell ref="G46:I47"/>
    <mergeCell ref="C28:F29"/>
    <mergeCell ref="G60:I61"/>
    <mergeCell ref="C22:F23"/>
    <mergeCell ref="G18:I19"/>
    <mergeCell ref="C26:F27"/>
    <mergeCell ref="G28:I29"/>
    <mergeCell ref="G42:I43"/>
    <mergeCell ref="C40:F41"/>
    <mergeCell ref="G40:I41"/>
    <mergeCell ref="G38:I39"/>
    <mergeCell ref="C44:F45"/>
    <mergeCell ref="G44:I45"/>
    <mergeCell ref="G26:I27"/>
    <mergeCell ref="C54:F55"/>
    <mergeCell ref="G36:I37"/>
    <mergeCell ref="C32:F33"/>
    <mergeCell ref="G32:I33"/>
    <mergeCell ref="C34:F35"/>
    <mergeCell ref="C36:F37"/>
    <mergeCell ref="P68:P69"/>
    <mergeCell ref="O68:O69"/>
    <mergeCell ref="C62:F63"/>
    <mergeCell ref="G62:I63"/>
    <mergeCell ref="O65:O66"/>
    <mergeCell ref="P65:P66"/>
    <mergeCell ref="P63:P64"/>
    <mergeCell ref="M65:M66"/>
    <mergeCell ref="J65:J66"/>
    <mergeCell ref="K65:K66"/>
    <mergeCell ref="C64:F65"/>
    <mergeCell ref="G64:I65"/>
    <mergeCell ref="L65:L66"/>
    <mergeCell ref="J63:N64"/>
    <mergeCell ref="N65:N66"/>
    <mergeCell ref="L61:L62"/>
    <mergeCell ref="M61:M62"/>
    <mergeCell ref="P29:P30"/>
    <mergeCell ref="L21:L22"/>
    <mergeCell ref="M21:M22"/>
    <mergeCell ref="P27:P28"/>
    <mergeCell ref="C4:F5"/>
    <mergeCell ref="G4:I5"/>
    <mergeCell ref="C10:F11"/>
    <mergeCell ref="G10:I11"/>
    <mergeCell ref="C6:F7"/>
    <mergeCell ref="G6:I7"/>
    <mergeCell ref="G8:I9"/>
    <mergeCell ref="C18:F19"/>
    <mergeCell ref="G16:I17"/>
    <mergeCell ref="C14:F15"/>
    <mergeCell ref="C16:F17"/>
    <mergeCell ref="G14:I15"/>
    <mergeCell ref="C24:F25"/>
    <mergeCell ref="G22:I23"/>
    <mergeCell ref="G20:I21"/>
    <mergeCell ref="G24:I25"/>
    <mergeCell ref="P11:P12"/>
    <mergeCell ref="J9:J10"/>
    <mergeCell ref="N9:N10"/>
    <mergeCell ref="K13:K14"/>
    <mergeCell ref="W31:W32"/>
    <mergeCell ref="V31:V32"/>
    <mergeCell ref="O37:O38"/>
    <mergeCell ref="O35:O36"/>
    <mergeCell ref="O33:O34"/>
    <mergeCell ref="P33:P34"/>
    <mergeCell ref="P37:P38"/>
    <mergeCell ref="Q31:Q32"/>
    <mergeCell ref="S31:S32"/>
    <mergeCell ref="U31:U32"/>
    <mergeCell ref="V37:V38"/>
    <mergeCell ref="W37:W38"/>
    <mergeCell ref="P31:P32"/>
    <mergeCell ref="T31:T32"/>
    <mergeCell ref="R31:R32"/>
    <mergeCell ref="W23:W24"/>
    <mergeCell ref="U23:U24"/>
    <mergeCell ref="AD25:AD26"/>
    <mergeCell ref="X25:AB26"/>
    <mergeCell ref="AC25:AC26"/>
    <mergeCell ref="X27:X28"/>
    <mergeCell ref="W29:W30"/>
    <mergeCell ref="AA27:AA28"/>
    <mergeCell ref="AB27:AB28"/>
    <mergeCell ref="AC27:AC28"/>
    <mergeCell ref="AD27:AD28"/>
    <mergeCell ref="Z27:Z28"/>
    <mergeCell ref="Y27:Y28"/>
    <mergeCell ref="V29:V30"/>
    <mergeCell ref="V23:V24"/>
    <mergeCell ref="Q29:U30"/>
    <mergeCell ref="R23:R24"/>
    <mergeCell ref="Q23:Q24"/>
    <mergeCell ref="T23:T24"/>
    <mergeCell ref="V7:V8"/>
    <mergeCell ref="T7:T8"/>
    <mergeCell ref="P7:P8"/>
    <mergeCell ref="P9:P10"/>
    <mergeCell ref="C3:F3"/>
    <mergeCell ref="V13:V14"/>
    <mergeCell ref="G3:I3"/>
    <mergeCell ref="M5:M6"/>
    <mergeCell ref="C12:F13"/>
    <mergeCell ref="J3:N4"/>
    <mergeCell ref="U7:U8"/>
    <mergeCell ref="J5:J6"/>
    <mergeCell ref="G12:I13"/>
    <mergeCell ref="L5:L6"/>
    <mergeCell ref="N5:N6"/>
    <mergeCell ref="K5:K6"/>
    <mergeCell ref="P3:P4"/>
    <mergeCell ref="P5:P6"/>
    <mergeCell ref="O3:O4"/>
    <mergeCell ref="O5:O6"/>
    <mergeCell ref="L9:L10"/>
    <mergeCell ref="M9:M10"/>
    <mergeCell ref="K9:K10"/>
    <mergeCell ref="C8:F9"/>
    <mergeCell ref="AE18:AI19"/>
    <mergeCell ref="AG20:AG21"/>
    <mergeCell ref="Q5:U6"/>
    <mergeCell ref="U15:U16"/>
    <mergeCell ref="W21:W22"/>
    <mergeCell ref="AJ20:AJ21"/>
    <mergeCell ref="AC9:AC10"/>
    <mergeCell ref="AD9:AD10"/>
    <mergeCell ref="AC11:AC12"/>
    <mergeCell ref="AD11:AD12"/>
    <mergeCell ref="S7:S8"/>
    <mergeCell ref="V21:V22"/>
    <mergeCell ref="Y11:Y12"/>
    <mergeCell ref="Z11:Z12"/>
    <mergeCell ref="AA11:AA12"/>
    <mergeCell ref="AB11:AB12"/>
    <mergeCell ref="Q7:Q8"/>
    <mergeCell ref="R7:R8"/>
    <mergeCell ref="X11:X12"/>
    <mergeCell ref="W13:W14"/>
    <mergeCell ref="W7:W8"/>
    <mergeCell ref="X9:AB10"/>
    <mergeCell ref="W5:W6"/>
    <mergeCell ref="AI5:AI6"/>
    <mergeCell ref="AK20:AK21"/>
    <mergeCell ref="AE20:AE21"/>
    <mergeCell ref="AF20:AF21"/>
    <mergeCell ref="J15:N16"/>
    <mergeCell ref="M13:M14"/>
    <mergeCell ref="N13:N14"/>
    <mergeCell ref="L13:L14"/>
    <mergeCell ref="O13:O14"/>
    <mergeCell ref="AK18:AK19"/>
    <mergeCell ref="AJ18:AJ19"/>
    <mergeCell ref="Q13:U14"/>
    <mergeCell ref="V15:V16"/>
    <mergeCell ref="W15:W16"/>
    <mergeCell ref="P17:P18"/>
    <mergeCell ref="P13:P14"/>
    <mergeCell ref="Q15:Q16"/>
    <mergeCell ref="P15:P16"/>
    <mergeCell ref="R15:R16"/>
    <mergeCell ref="S15:S16"/>
    <mergeCell ref="P21:P22"/>
    <mergeCell ref="T15:T16"/>
    <mergeCell ref="K21:K22"/>
    <mergeCell ref="AI20:AI21"/>
    <mergeCell ref="AH20:AH21"/>
    <mergeCell ref="O17:O18"/>
    <mergeCell ref="B14:B15"/>
    <mergeCell ref="B18:B19"/>
    <mergeCell ref="N17:N18"/>
    <mergeCell ref="J13:J14"/>
    <mergeCell ref="O7:O8"/>
    <mergeCell ref="O15:O16"/>
    <mergeCell ref="O9:O10"/>
    <mergeCell ref="L17:L18"/>
    <mergeCell ref="J17:J18"/>
    <mergeCell ref="K17:K18"/>
    <mergeCell ref="M17:M18"/>
    <mergeCell ref="J11:N12"/>
    <mergeCell ref="O11:O12"/>
    <mergeCell ref="J7:N8"/>
    <mergeCell ref="O19:O20"/>
    <mergeCell ref="C20:F21"/>
    <mergeCell ref="A12:A13"/>
    <mergeCell ref="A14:A15"/>
    <mergeCell ref="B12:B13"/>
    <mergeCell ref="A4:A5"/>
    <mergeCell ref="A6:A7"/>
    <mergeCell ref="A8:A9"/>
    <mergeCell ref="A10:A11"/>
    <mergeCell ref="B4:B5"/>
    <mergeCell ref="B6:B7"/>
    <mergeCell ref="B8:B9"/>
    <mergeCell ref="B10:B11"/>
    <mergeCell ref="A24:A25"/>
    <mergeCell ref="B24:B25"/>
    <mergeCell ref="B16:B17"/>
    <mergeCell ref="A16:A17"/>
    <mergeCell ref="A20:A21"/>
    <mergeCell ref="B20:B21"/>
    <mergeCell ref="A18:A19"/>
    <mergeCell ref="A22:A23"/>
    <mergeCell ref="B22:B23"/>
    <mergeCell ref="A26:A27"/>
    <mergeCell ref="B26:B27"/>
    <mergeCell ref="A46:A47"/>
    <mergeCell ref="B46:B47"/>
    <mergeCell ref="A40:A41"/>
    <mergeCell ref="B40:B41"/>
    <mergeCell ref="A42:A43"/>
    <mergeCell ref="B42:B43"/>
    <mergeCell ref="A44:A45"/>
    <mergeCell ref="B44:B45"/>
    <mergeCell ref="A36:A37"/>
    <mergeCell ref="B36:B37"/>
    <mergeCell ref="A38:A39"/>
    <mergeCell ref="B38:B39"/>
    <mergeCell ref="A34:A35"/>
    <mergeCell ref="B34:B35"/>
    <mergeCell ref="A28:A29"/>
    <mergeCell ref="B28:B29"/>
    <mergeCell ref="A30:A31"/>
    <mergeCell ref="B30:B31"/>
    <mergeCell ref="A32:A33"/>
    <mergeCell ref="B32:B33"/>
    <mergeCell ref="A48:A49"/>
    <mergeCell ref="B48:B49"/>
    <mergeCell ref="A52:A53"/>
    <mergeCell ref="B52:B53"/>
    <mergeCell ref="A54:A55"/>
    <mergeCell ref="B54:B55"/>
    <mergeCell ref="A50:A51"/>
    <mergeCell ref="B50:B51"/>
    <mergeCell ref="A56:A57"/>
    <mergeCell ref="B56:B57"/>
    <mergeCell ref="A64:A65"/>
    <mergeCell ref="B64:B65"/>
    <mergeCell ref="A58:A59"/>
    <mergeCell ref="B58:B59"/>
    <mergeCell ref="A60:A61"/>
    <mergeCell ref="B60:B61"/>
    <mergeCell ref="A62:A63"/>
    <mergeCell ref="B62:B63"/>
    <mergeCell ref="O27:O28"/>
    <mergeCell ref="N33:N34"/>
    <mergeCell ref="N37:N38"/>
    <mergeCell ref="O29:O30"/>
    <mergeCell ref="J35:N36"/>
    <mergeCell ref="J33:J34"/>
    <mergeCell ref="M37:M38"/>
    <mergeCell ref="M33:M34"/>
    <mergeCell ref="L29:L30"/>
    <mergeCell ref="J27:N28"/>
    <mergeCell ref="K33:K34"/>
    <mergeCell ref="J29:J30"/>
    <mergeCell ref="M29:M30"/>
    <mergeCell ref="J31:N32"/>
    <mergeCell ref="K37:K38"/>
    <mergeCell ref="J37:J38"/>
    <mergeCell ref="P59:P60"/>
    <mergeCell ref="O63:O64"/>
    <mergeCell ref="P61:P62"/>
    <mergeCell ref="O59:O60"/>
    <mergeCell ref="O61:O62"/>
    <mergeCell ref="O31:O32"/>
    <mergeCell ref="P35:P36"/>
    <mergeCell ref="O49:O50"/>
    <mergeCell ref="O57:O58"/>
    <mergeCell ref="P47:P48"/>
    <mergeCell ref="P53:P54"/>
    <mergeCell ref="P51:P52"/>
    <mergeCell ref="O41:O42"/>
    <mergeCell ref="O51:O52"/>
    <mergeCell ref="O53:O54"/>
    <mergeCell ref="O39:O40"/>
    <mergeCell ref="P41:P42"/>
    <mergeCell ref="P39:P40"/>
    <mergeCell ref="P49:P50"/>
    <mergeCell ref="O43:O44"/>
    <mergeCell ref="O47:O48"/>
    <mergeCell ref="P43:P44"/>
    <mergeCell ref="O45:O46"/>
    <mergeCell ref="P45:P46"/>
    <mergeCell ref="N25:N26"/>
    <mergeCell ref="J23:N24"/>
    <mergeCell ref="S23:S24"/>
    <mergeCell ref="J25:J26"/>
    <mergeCell ref="N21:N22"/>
    <mergeCell ref="O21:O22"/>
    <mergeCell ref="M25:M26"/>
    <mergeCell ref="J21:J22"/>
    <mergeCell ref="J19:N20"/>
    <mergeCell ref="K25:K26"/>
    <mergeCell ref="P23:P24"/>
    <mergeCell ref="O25:O26"/>
    <mergeCell ref="P25:P26"/>
    <mergeCell ref="P19:P20"/>
    <mergeCell ref="Q21:U22"/>
    <mergeCell ref="O23:O24"/>
    <mergeCell ref="L25:L26"/>
    <mergeCell ref="J59:N60"/>
    <mergeCell ref="K53:K54"/>
    <mergeCell ref="G52:I53"/>
    <mergeCell ref="N57:N58"/>
    <mergeCell ref="L53:L54"/>
    <mergeCell ref="M53:M54"/>
    <mergeCell ref="C52:F53"/>
    <mergeCell ref="C56:F57"/>
    <mergeCell ref="G56:I57"/>
    <mergeCell ref="J53:J54"/>
    <mergeCell ref="J51:N52"/>
    <mergeCell ref="M57:M58"/>
    <mergeCell ref="G50:I51"/>
    <mergeCell ref="J49:J50"/>
    <mergeCell ref="C58:F59"/>
    <mergeCell ref="G58:I59"/>
    <mergeCell ref="C60:F61"/>
    <mergeCell ref="G54:I55"/>
    <mergeCell ref="N53:N54"/>
    <mergeCell ref="N49:N50"/>
    <mergeCell ref="K29:K30"/>
    <mergeCell ref="N29:N30"/>
    <mergeCell ref="L33:L34"/>
    <mergeCell ref="L37:L38"/>
    <mergeCell ref="L41:L42"/>
    <mergeCell ref="M41:M42"/>
    <mergeCell ref="J45:J46"/>
    <mergeCell ref="L49:L50"/>
    <mergeCell ref="K45:K46"/>
    <mergeCell ref="L45:L46"/>
    <mergeCell ref="M45:M46"/>
    <mergeCell ref="M49:M50"/>
    <mergeCell ref="N41:N42"/>
    <mergeCell ref="J39:N40"/>
    <mergeCell ref="K41:K42"/>
    <mergeCell ref="J41:J42"/>
    <mergeCell ref="J43:N44"/>
    <mergeCell ref="J47:N48"/>
    <mergeCell ref="N45:N46"/>
    <mergeCell ref="S47:S48"/>
    <mergeCell ref="Q53:U54"/>
    <mergeCell ref="S63:S64"/>
    <mergeCell ref="J55:N56"/>
    <mergeCell ref="O55:O56"/>
    <mergeCell ref="N61:N62"/>
    <mergeCell ref="J57:J58"/>
    <mergeCell ref="K57:K58"/>
    <mergeCell ref="L57:L58"/>
    <mergeCell ref="J61:J62"/>
    <mergeCell ref="K61:K62"/>
    <mergeCell ref="Q63:Q64"/>
    <mergeCell ref="Q55:Q56"/>
    <mergeCell ref="R55:R56"/>
    <mergeCell ref="R63:R64"/>
    <mergeCell ref="Q61:U62"/>
    <mergeCell ref="T63:T64"/>
    <mergeCell ref="U63:U64"/>
    <mergeCell ref="T55:T56"/>
    <mergeCell ref="S55:S56"/>
    <mergeCell ref="U55:U56"/>
    <mergeCell ref="K49:K50"/>
    <mergeCell ref="P55:P56"/>
    <mergeCell ref="P57:P58"/>
    <mergeCell ref="AK50:AK51"/>
    <mergeCell ref="AD43:AD44"/>
    <mergeCell ref="AG52:AG53"/>
    <mergeCell ref="AE50:AI51"/>
    <mergeCell ref="AK52:AK53"/>
    <mergeCell ref="AH52:AH53"/>
    <mergeCell ref="AJ50:AJ51"/>
    <mergeCell ref="R39:R40"/>
    <mergeCell ref="S39:S40"/>
    <mergeCell ref="T39:T40"/>
    <mergeCell ref="W39:W40"/>
    <mergeCell ref="AF52:AF53"/>
    <mergeCell ref="V53:V54"/>
    <mergeCell ref="AE52:AE53"/>
    <mergeCell ref="W53:W54"/>
    <mergeCell ref="Q45:U46"/>
    <mergeCell ref="V45:V46"/>
    <mergeCell ref="W45:W46"/>
    <mergeCell ref="T47:T48"/>
    <mergeCell ref="V47:V48"/>
    <mergeCell ref="W47:W48"/>
    <mergeCell ref="R47:R48"/>
    <mergeCell ref="U47:U48"/>
    <mergeCell ref="Q47:Q48"/>
    <mergeCell ref="AC43:AC44"/>
    <mergeCell ref="AG36:AG37"/>
    <mergeCell ref="Q37:U38"/>
    <mergeCell ref="X43:X44"/>
    <mergeCell ref="Y43:Y44"/>
    <mergeCell ref="Z43:Z44"/>
    <mergeCell ref="AA43:AA44"/>
    <mergeCell ref="V39:V40"/>
    <mergeCell ref="U39:U40"/>
    <mergeCell ref="AB43:AB44"/>
    <mergeCell ref="Q39:Q40"/>
    <mergeCell ref="AK34:AK35"/>
    <mergeCell ref="X41:AB42"/>
    <mergeCell ref="AC41:AC42"/>
    <mergeCell ref="AD41:AD42"/>
    <mergeCell ref="AJ36:AJ37"/>
    <mergeCell ref="AK36:AK37"/>
    <mergeCell ref="AH36:AH37"/>
    <mergeCell ref="AI36:AI37"/>
    <mergeCell ref="AJ34:AJ35"/>
    <mergeCell ref="AE34:AI35"/>
    <mergeCell ref="AF36:AF37"/>
    <mergeCell ref="AE36:AE37"/>
    <mergeCell ref="V63:V64"/>
    <mergeCell ref="W63:W64"/>
    <mergeCell ref="AC59:AC60"/>
    <mergeCell ref="AD59:AD60"/>
    <mergeCell ref="W61:W62"/>
    <mergeCell ref="V61:V62"/>
    <mergeCell ref="V55:V56"/>
    <mergeCell ref="W55:W56"/>
    <mergeCell ref="X57:AB58"/>
    <mergeCell ref="AC57:AC58"/>
    <mergeCell ref="AG57:AI58"/>
    <mergeCell ref="AJ57:AL58"/>
    <mergeCell ref="X59:X60"/>
    <mergeCell ref="Y59:Y60"/>
    <mergeCell ref="Z59:Z60"/>
    <mergeCell ref="AB59:AB60"/>
    <mergeCell ref="AA59:AA60"/>
    <mergeCell ref="AD57:AD58"/>
    <mergeCell ref="AI52:AI53"/>
    <mergeCell ref="AJ52:AJ53"/>
  </mergeCells>
  <phoneticPr fontId="0" type="noConversion"/>
  <conditionalFormatting sqref="P1">
    <cfRule type="expression" dxfId="48" priority="7">
      <formula>"ISNA(P4)"</formula>
    </cfRule>
  </conditionalFormatting>
  <conditionalFormatting sqref="P1">
    <cfRule type="containsErrors" dxfId="47" priority="5">
      <formula>ISERROR(P1)</formula>
    </cfRule>
    <cfRule type="containsErrors" dxfId="46" priority="6">
      <formula>ISERROR(P1)</formula>
    </cfRule>
  </conditionalFormatting>
  <conditionalFormatting sqref="G3:I65">
    <cfRule type="duplicateValues" dxfId="45" priority="4" stopIfTrue="1"/>
  </conditionalFormatting>
  <conditionalFormatting sqref="G68:I130">
    <cfRule type="duplicateValues" dxfId="44" priority="3" stopIfTrue="1"/>
  </conditionalFormatting>
  <conditionalFormatting sqref="C3:F65">
    <cfRule type="duplicateValues" dxfId="43" priority="2"/>
  </conditionalFormatting>
  <conditionalFormatting sqref="C68:F130">
    <cfRule type="duplicateValues" dxfId="42" priority="1"/>
  </conditionalFormatting>
  <pageMargins left="0.23622047244094491" right="0.19685039370078741" top="0.27559055118110237" bottom="0.15748031496062992" header="0.19685039370078741" footer="0.19685039370078741"/>
  <pageSetup paperSize="9" scale="99" orientation="portrait" errors="blank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AU132"/>
  <sheetViews>
    <sheetView zoomScale="115" zoomScaleNormal="115" workbookViewId="0">
      <selection activeCell="A14" sqref="A14:A15"/>
    </sheetView>
  </sheetViews>
  <sheetFormatPr defaultRowHeight="16.5"/>
  <cols>
    <col min="1" max="1" width="2.28515625" style="19" customWidth="1"/>
    <col min="2" max="2" width="1.85546875" style="20" customWidth="1"/>
    <col min="3" max="6" width="3.85546875" style="21" customWidth="1"/>
    <col min="7" max="9" width="3.85546875" style="72" customWidth="1"/>
    <col min="10" max="16" width="2.7109375" style="22" hidden="1" customWidth="1"/>
    <col min="17" max="37" width="3" style="22" customWidth="1"/>
    <col min="38" max="38" width="2.5703125" style="22" customWidth="1"/>
    <col min="39" max="39" width="4" style="17" customWidth="1"/>
    <col min="40" max="47" width="9.140625" style="17"/>
    <col min="48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08"/>
      <c r="H1" s="111"/>
      <c r="I1" s="111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6"/>
      <c r="AK1" s="11"/>
      <c r="AL1" s="16" t="str">
        <f>info!C4</f>
        <v>kadetkinje parovi</v>
      </c>
    </row>
    <row r="2" spans="1:39" ht="13.5" customHeight="1" thickTop="1">
      <c r="AM2" s="23"/>
    </row>
    <row r="3" spans="1:39" ht="16.5" customHeight="1">
      <c r="A3" s="105">
        <v>1</v>
      </c>
      <c r="B3" s="106">
        <v>1</v>
      </c>
      <c r="C3" s="478" t="str">
        <f>IF(ISNA(MATCH(A3,spisak!$I$4:$I$372,0)),"bye",INDEX(spisak!$B$4:$B$372,MATCH(A3,spisak!$I$4:$I$372,0)))</f>
        <v>Krstić Aleksandra,Aleksić Kristina</v>
      </c>
      <c r="D3" s="478"/>
      <c r="E3" s="478"/>
      <c r="F3" s="478"/>
      <c r="G3" s="481" t="str">
        <f>IF(ISNA(MATCH(A3,spisak!$I$4:$I$372,0)),"",INDEX(spisak!$E$4:$E$554,MATCH(A3,spisak!$I$4:$I$372,0)))</f>
        <v>SFS Borac - Paraćin</v>
      </c>
      <c r="H3" s="481"/>
      <c r="I3" s="481"/>
      <c r="J3" s="484" t="str">
        <f>partije!$S$2</f>
        <v>Krstić Aleksandra,Aleksić Kristina</v>
      </c>
      <c r="K3" s="484"/>
      <c r="L3" s="484"/>
      <c r="M3" s="484"/>
      <c r="N3" s="484"/>
      <c r="O3" s="491" t="str">
        <f>IF(ISBLANK(partije!J2),"",IF(partije!J2&gt;partije!K2,partije!J2,partije!K2))</f>
        <v/>
      </c>
      <c r="P3" s="484" t="str">
        <f>IF(ISBLANK(partije!J2),"",IF(partije!J2&gt;partije!K2,partije!K2,partije!J2))</f>
        <v/>
      </c>
      <c r="Q3" s="90"/>
      <c r="R3" s="90"/>
      <c r="S3" s="90"/>
      <c r="T3" s="90"/>
      <c r="U3" s="113"/>
      <c r="V3" s="545" t="s">
        <v>56</v>
      </c>
      <c r="W3" s="545"/>
      <c r="X3" s="5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6"/>
      <c r="AK3" s="246"/>
      <c r="AL3" s="89"/>
      <c r="AM3" s="26"/>
    </row>
    <row r="4" spans="1:39" ht="12" customHeight="1">
      <c r="A4" s="534">
        <v>2</v>
      </c>
      <c r="B4" s="476"/>
      <c r="C4" s="541" t="e">
        <f>IF(ISNA(MATCH(A4,#REF!,0)),IF(ISNA(MATCH(A4,#REF!,0)),"bye",INDEX(#REF!,MATCH(A4,#REF!,0))),INDEX(#REF!,MATCH(A4,#REF!,0)))</f>
        <v>#REF!</v>
      </c>
      <c r="D4" s="541"/>
      <c r="E4" s="541"/>
      <c r="F4" s="541"/>
      <c r="G4" s="542" t="e">
        <f>IF(ISNA(MATCH(C4,#REF!,0)),"",INDEX(#REF!,MATCH(C4,#REF!,0)))</f>
        <v>#REF!</v>
      </c>
      <c r="H4" s="542"/>
      <c r="I4" s="543"/>
      <c r="J4" s="484"/>
      <c r="K4" s="484"/>
      <c r="L4" s="484"/>
      <c r="M4" s="484"/>
      <c r="N4" s="484"/>
      <c r="O4" s="491"/>
      <c r="P4" s="484"/>
      <c r="Q4" s="90"/>
      <c r="R4" s="90"/>
      <c r="S4" s="90"/>
      <c r="T4" s="90"/>
      <c r="U4" s="90"/>
      <c r="V4" s="90"/>
      <c r="W4" s="90"/>
      <c r="X4" s="90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6"/>
      <c r="AK4" s="246"/>
      <c r="AL4" s="89"/>
      <c r="AM4" s="26"/>
    </row>
    <row r="5" spans="1:39" ht="12" customHeight="1">
      <c r="A5" s="534"/>
      <c r="B5" s="476"/>
      <c r="C5" s="535" t="e">
        <f>IF(ISNA(MATCH(A5,#REF!,0)),IF(ISNA(MATCH(A5,#REF!,0)),"bye",INDEX(#REF!,MATCH(A5,#REF!,0))),INDEX(#REF!,MATCH(A5,#REF!,0)))</f>
        <v>#REF!</v>
      </c>
      <c r="D5" s="535"/>
      <c r="E5" s="535"/>
      <c r="F5" s="535"/>
      <c r="G5" s="536" t="e">
        <f>IF(ISNA(MATCH(C5,#REF!,0)),"",INDEX(#REF!,MATCH(C5,#REF!,0)))</f>
        <v>#REF!</v>
      </c>
      <c r="H5" s="536"/>
      <c r="I5" s="537"/>
      <c r="J5" s="502" t="str">
        <f>IF(ISBLANK(partije!L2),"",partije!L2)</f>
        <v/>
      </c>
      <c r="K5" s="502" t="str">
        <f>IF(ISBLANK(partije!M2),"",partije!M2)</f>
        <v/>
      </c>
      <c r="L5" s="502" t="str">
        <f>IF(ISBLANK(partije!N2),"",partije!N2)</f>
        <v/>
      </c>
      <c r="M5" s="502" t="str">
        <f>IF(ISBLANK(partije!O2),"",partije!O2)</f>
        <v/>
      </c>
      <c r="N5" s="502" t="str">
        <f>IF(ISBLANK(partije!P2),"",partije!P2)</f>
        <v/>
      </c>
      <c r="O5" s="502" t="str">
        <f>IF(ISBLANK(partije!Q2),"",partije!Q2)</f>
        <v/>
      </c>
      <c r="P5" s="513" t="str">
        <f>IF(ISBLANK(partije!R2),"",partije!R2)</f>
        <v/>
      </c>
      <c r="Q5" s="493" t="str">
        <f>partije!$S$18</f>
        <v>Krstić Aleksandra,Aleksić Kristina</v>
      </c>
      <c r="R5" s="484"/>
      <c r="S5" s="484"/>
      <c r="T5" s="484"/>
      <c r="U5" s="484"/>
      <c r="V5" s="491" t="str">
        <f>IF(ISBLANK(partije!J18),"",IF(partije!J18&gt;partije!K18,partije!J18,partije!K18))</f>
        <v/>
      </c>
      <c r="W5" s="484" t="str">
        <f>IF(ISBLANK(partije!J18),"",IF(partije!J18&gt;partije!K18,partije!K18,partije!J18))</f>
        <v/>
      </c>
      <c r="X5" s="90"/>
      <c r="Y5" s="245"/>
      <c r="Z5" s="245"/>
      <c r="AA5" s="245"/>
      <c r="AB5" s="245"/>
      <c r="AC5" s="245"/>
      <c r="AD5" s="245"/>
      <c r="AE5" s="247"/>
      <c r="AF5" s="247"/>
      <c r="AG5" s="247"/>
      <c r="AH5" s="247"/>
      <c r="AI5" s="247"/>
      <c r="AJ5" s="247"/>
      <c r="AK5" s="247"/>
      <c r="AL5" s="89"/>
      <c r="AM5" s="26"/>
    </row>
    <row r="6" spans="1:39" ht="12" customHeight="1">
      <c r="A6" s="534">
        <v>3</v>
      </c>
      <c r="B6" s="476"/>
      <c r="C6" s="535" t="e">
        <f>IF(ISNA(MATCH(A6,#REF!,0)),IF(ISNA(MATCH(A6,#REF!,0)),"bye",INDEX(#REF!,MATCH(A6,#REF!,0))),INDEX(#REF!,MATCH(A6,#REF!,0)))</f>
        <v>#REF!</v>
      </c>
      <c r="D6" s="535"/>
      <c r="E6" s="535"/>
      <c r="F6" s="535"/>
      <c r="G6" s="536" t="e">
        <f>IF(ISNA(MATCH(C6,#REF!,0)),"",INDEX(#REF!,MATCH(C6,#REF!,0)))</f>
        <v>#REF!</v>
      </c>
      <c r="H6" s="536"/>
      <c r="I6" s="537"/>
      <c r="J6" s="503"/>
      <c r="K6" s="503"/>
      <c r="L6" s="503"/>
      <c r="M6" s="503"/>
      <c r="N6" s="503"/>
      <c r="O6" s="503"/>
      <c r="P6" s="514"/>
      <c r="Q6" s="494"/>
      <c r="R6" s="485"/>
      <c r="S6" s="485"/>
      <c r="T6" s="485"/>
      <c r="U6" s="485"/>
      <c r="V6" s="492"/>
      <c r="W6" s="485"/>
      <c r="X6" s="90"/>
      <c r="Y6" s="90"/>
      <c r="Z6" s="90"/>
      <c r="AA6" s="90"/>
      <c r="AB6" s="90"/>
      <c r="AC6" s="90"/>
      <c r="AD6" s="90"/>
      <c r="AE6" s="247"/>
      <c r="AF6" s="247"/>
      <c r="AG6" s="247"/>
      <c r="AH6" s="247"/>
      <c r="AI6" s="247"/>
      <c r="AJ6" s="247"/>
      <c r="AK6" s="247"/>
      <c r="AL6" s="89"/>
      <c r="AM6" s="26"/>
    </row>
    <row r="7" spans="1:39" ht="12" customHeight="1">
      <c r="A7" s="534"/>
      <c r="B7" s="476"/>
      <c r="C7" s="535" t="e">
        <f>IF(ISNA(MATCH(A7,#REF!,0)),IF(ISNA(MATCH(A7,#REF!,0)),"bye",INDEX(#REF!,MATCH(A7,#REF!,0))),INDEX(#REF!,MATCH(A7,#REF!,0)))</f>
        <v>#REF!</v>
      </c>
      <c r="D7" s="535"/>
      <c r="E7" s="535"/>
      <c r="F7" s="535"/>
      <c r="G7" s="536" t="e">
        <f>IF(ISNA(MATCH(C7,#REF!,0)),"",INDEX(#REF!,MATCH(C7,#REF!,0)))</f>
        <v>#REF!</v>
      </c>
      <c r="H7" s="536"/>
      <c r="I7" s="537"/>
      <c r="J7" s="484" t="str">
        <f>partije!S3</f>
        <v>bye</v>
      </c>
      <c r="K7" s="484"/>
      <c r="L7" s="484"/>
      <c r="M7" s="484"/>
      <c r="N7" s="484"/>
      <c r="O7" s="491" t="str">
        <f>IF(ISBLANK(partije!J3),"",IF(partije!J3&gt;partije!K3,partije!J3,partije!K3))</f>
        <v/>
      </c>
      <c r="P7" s="489" t="str">
        <f>IF(ISBLANK(partije!J3),"",IF(partije!J3&gt;partije!K3,partije!K3,partije!J3))</f>
        <v/>
      </c>
      <c r="Q7" s="488" t="str">
        <f>IF(ISBLANK(partije!L18),"",partije!L18)</f>
        <v xml:space="preserve"> </v>
      </c>
      <c r="R7" s="488" t="str">
        <f>IF(ISBLANK(partije!M18),"",partije!M18)</f>
        <v xml:space="preserve"> </v>
      </c>
      <c r="S7" s="488" t="str">
        <f>IF(ISBLANK(partije!N18),"",partije!N18)</f>
        <v xml:space="preserve"> </v>
      </c>
      <c r="T7" s="488" t="str">
        <f>IF(ISBLANK(partije!O18),"",partije!O18)</f>
        <v/>
      </c>
      <c r="U7" s="488" t="str">
        <f>IF(ISBLANK(partije!P18),"",partije!P18)</f>
        <v/>
      </c>
      <c r="V7" s="488" t="str">
        <f>IF(ISBLANK(partije!Q18),"",partije!Q18)</f>
        <v/>
      </c>
      <c r="W7" s="498" t="str">
        <f>IF(ISBLANK(partije!R18),"",partije!R18)</f>
        <v/>
      </c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89"/>
      <c r="AK7" s="89"/>
      <c r="AL7" s="89"/>
      <c r="AM7" s="26"/>
    </row>
    <row r="8" spans="1:39" ht="12" customHeight="1">
      <c r="A8" s="475">
        <v>4</v>
      </c>
      <c r="B8" s="476">
        <v>16</v>
      </c>
      <c r="C8" s="538" t="str">
        <f>IF(ISNA(MATCH(A8,spisak!$I$4:$I$372,0)),"bye",INDEX(spisak!$B$4:$B$372,MATCH(A8,spisak!$I$4:$I$372,0)))</f>
        <v>bye</v>
      </c>
      <c r="D8" s="538"/>
      <c r="E8" s="538"/>
      <c r="F8" s="538"/>
      <c r="G8" s="539" t="str">
        <f>IF(ISNA(MATCH(A8,spisak!$I$4:$I$372,0)),"",INDEX(spisak!$E$4:$E$554,MATCH(A8,spisak!$I$4:$I$372,0)))</f>
        <v/>
      </c>
      <c r="H8" s="539"/>
      <c r="I8" s="540"/>
      <c r="J8" s="485"/>
      <c r="K8" s="485"/>
      <c r="L8" s="485"/>
      <c r="M8" s="485"/>
      <c r="N8" s="485"/>
      <c r="O8" s="492"/>
      <c r="P8" s="490"/>
      <c r="Q8" s="488"/>
      <c r="R8" s="488"/>
      <c r="S8" s="488"/>
      <c r="T8" s="488"/>
      <c r="U8" s="488"/>
      <c r="V8" s="488"/>
      <c r="W8" s="499"/>
      <c r="X8" s="90"/>
      <c r="Y8" s="90"/>
      <c r="Z8" s="90"/>
      <c r="AA8" s="90"/>
      <c r="AB8" s="90"/>
      <c r="AC8" s="90"/>
      <c r="AD8" s="90"/>
      <c r="AE8" s="90"/>
      <c r="AF8" s="90"/>
      <c r="AG8" s="99"/>
      <c r="AH8" s="90"/>
      <c r="AI8" s="90"/>
      <c r="AJ8" s="89"/>
      <c r="AK8" s="89"/>
      <c r="AL8" s="89"/>
      <c r="AM8" s="26"/>
    </row>
    <row r="9" spans="1:39" ht="12" customHeight="1">
      <c r="A9" s="475"/>
      <c r="B9" s="476">
        <v>16</v>
      </c>
      <c r="C9" s="478" t="str">
        <f>IF(ISNA(MATCH(A9,spisak!$I$4:$I$372,0)),"bye",INDEX(spisak!$B$4:$B$372,MATCH(A9,spisak!$I$4:$I$372,0)))</f>
        <v>bye</v>
      </c>
      <c r="D9" s="478"/>
      <c r="E9" s="478"/>
      <c r="F9" s="478"/>
      <c r="G9" s="481" t="str">
        <f>IF(ISNA(MATCH(A9,spisak!$I$4:$I$372,0)),"",INDEX(spisak!$E$4:$E$554,MATCH(A9,spisak!$I$4:$I$372,0)))</f>
        <v/>
      </c>
      <c r="H9" s="481"/>
      <c r="I9" s="482"/>
      <c r="J9" s="486" t="str">
        <f>IF(ISBLANK(partije!L3),"",partije!L3)</f>
        <v/>
      </c>
      <c r="K9" s="486" t="str">
        <f>IF(ISBLANK(partije!M3),"",partije!M3)</f>
        <v/>
      </c>
      <c r="L9" s="486" t="str">
        <f>IF(ISBLANK(partije!N3),"",partije!N3)</f>
        <v/>
      </c>
      <c r="M9" s="486" t="str">
        <f>IF(ISBLANK(partije!O3),"",partije!O3)</f>
        <v/>
      </c>
      <c r="N9" s="486" t="str">
        <f>IF(ISBLANK(partije!P3),"",partije!P3)</f>
        <v/>
      </c>
      <c r="O9" s="486" t="str">
        <f>IF(ISBLANK(partije!Q3),"",partije!Q3)</f>
        <v/>
      </c>
      <c r="P9" s="486" t="str">
        <f>IF(ISBLANK(partije!R3),"",partije!R3)</f>
        <v/>
      </c>
      <c r="Q9" s="90"/>
      <c r="R9" s="90"/>
      <c r="S9" s="90"/>
      <c r="T9" s="90"/>
      <c r="U9" s="90"/>
      <c r="V9" s="100"/>
      <c r="W9" s="101"/>
      <c r="X9" s="493" t="str">
        <f>partije!$S$26</f>
        <v>Krstić Aleksandra,Aleksić Kristina</v>
      </c>
      <c r="Y9" s="484"/>
      <c r="Z9" s="484"/>
      <c r="AA9" s="484"/>
      <c r="AB9" s="484"/>
      <c r="AC9" s="491" t="str">
        <f>IF(ISBLANK(partije!J26),"",IF(partije!J26&gt;partije!K26,partije!J26,partije!K26))</f>
        <v/>
      </c>
      <c r="AD9" s="532" t="str">
        <f>IF(ISBLANK(partije!J26),"",IF(partije!J26&gt;partije!K26,partije!K26,partije!J26))</f>
        <v/>
      </c>
      <c r="AE9" s="90"/>
      <c r="AF9" s="90"/>
      <c r="AG9" s="90"/>
      <c r="AH9" s="90"/>
      <c r="AI9" s="90"/>
      <c r="AJ9" s="89"/>
      <c r="AK9" s="89"/>
      <c r="AL9" s="89"/>
      <c r="AM9" s="26"/>
    </row>
    <row r="10" spans="1:39" ht="12" customHeight="1">
      <c r="A10" s="475">
        <v>5</v>
      </c>
      <c r="B10" s="476">
        <v>9</v>
      </c>
      <c r="C10" s="477" t="str">
        <f>IF(ISNA(MATCH(A10,spisak!$I$4:$I$372,0)),"bye",INDEX(spisak!$B$4:$B$372,MATCH(A10,spisak!$I$4:$I$372,0)))</f>
        <v>bye</v>
      </c>
      <c r="D10" s="477"/>
      <c r="E10" s="477"/>
      <c r="F10" s="477"/>
      <c r="G10" s="479" t="str">
        <f>IF(ISNA(MATCH(A10,spisak!$I$4:$I$372,0)),"",INDEX(spisak!$E$4:$E$554,MATCH(A10,spisak!$I$4:$I$372,0)))</f>
        <v/>
      </c>
      <c r="H10" s="479"/>
      <c r="I10" s="479"/>
      <c r="J10" s="486"/>
      <c r="K10" s="486"/>
      <c r="L10" s="486"/>
      <c r="M10" s="486"/>
      <c r="N10" s="486"/>
      <c r="O10" s="486"/>
      <c r="P10" s="486"/>
      <c r="Q10" s="90"/>
      <c r="R10" s="90"/>
      <c r="S10" s="90"/>
      <c r="T10" s="90"/>
      <c r="U10" s="90"/>
      <c r="V10" s="100"/>
      <c r="W10" s="101"/>
      <c r="X10" s="494"/>
      <c r="Y10" s="485"/>
      <c r="Z10" s="485"/>
      <c r="AA10" s="485"/>
      <c r="AB10" s="485"/>
      <c r="AC10" s="492"/>
      <c r="AD10" s="533"/>
      <c r="AE10" s="90"/>
      <c r="AF10" s="90"/>
      <c r="AG10" s="90"/>
      <c r="AH10" s="90"/>
      <c r="AI10" s="90"/>
      <c r="AJ10" s="89"/>
      <c r="AK10" s="89"/>
      <c r="AL10" s="89"/>
      <c r="AM10" s="26"/>
    </row>
    <row r="11" spans="1:39" ht="12" customHeight="1">
      <c r="A11" s="475"/>
      <c r="B11" s="476">
        <v>9</v>
      </c>
      <c r="C11" s="478" t="str">
        <f>IF(ISNA(MATCH(A11,spisak!$I$4:$I$372,0)),"bye",INDEX(spisak!$B$4:$B$372,MATCH(A11,spisak!$I$4:$I$372,0)))</f>
        <v>bye</v>
      </c>
      <c r="D11" s="478"/>
      <c r="E11" s="478"/>
      <c r="F11" s="478"/>
      <c r="G11" s="481" t="str">
        <f>IF(ISNA(MATCH(A11,spisak!$I$4:$I$372,0)),"",INDEX(spisak!$E$4:$E$554,MATCH(A11,spisak!$I$4:$I$372,0)))</f>
        <v/>
      </c>
      <c r="H11" s="481"/>
      <c r="I11" s="481"/>
      <c r="J11" s="484" t="str">
        <f>partije!S4</f>
        <v>bye</v>
      </c>
      <c r="K11" s="484"/>
      <c r="L11" s="484"/>
      <c r="M11" s="484"/>
      <c r="N11" s="484"/>
      <c r="O11" s="491" t="str">
        <f>IF(ISBLANK(partije!J4),"",IF(partije!J4&gt;partije!K4,partije!J4,partije!K4))</f>
        <v/>
      </c>
      <c r="P11" s="484" t="str">
        <f>IF(ISBLANK(partije!J4),"",IF(partije!J4&gt;partije!K4,partije!K4,partije!J4))</f>
        <v/>
      </c>
      <c r="Q11" s="90"/>
      <c r="R11" s="90"/>
      <c r="S11" s="90"/>
      <c r="T11" s="90"/>
      <c r="U11" s="90"/>
      <c r="V11" s="100"/>
      <c r="W11" s="101"/>
      <c r="X11" s="488" t="str">
        <f>IF(ISBLANK(partije!L26),"",partije!L26)</f>
        <v xml:space="preserve"> </v>
      </c>
      <c r="Y11" s="488" t="str">
        <f>IF(ISBLANK(partije!M26),"",partije!M26)</f>
        <v xml:space="preserve"> </v>
      </c>
      <c r="Z11" s="488" t="str">
        <f>IF(ISBLANK(partije!N26),"",partije!N26)</f>
        <v xml:space="preserve"> </v>
      </c>
      <c r="AA11" s="488" t="str">
        <f>IF(ISBLANK(partije!O26),"",partije!O26)</f>
        <v/>
      </c>
      <c r="AB11" s="488" t="str">
        <f>IF(ISBLANK(partije!P26),"",partije!P26)</f>
        <v/>
      </c>
      <c r="AC11" s="488" t="str">
        <f>IF(ISBLANK(partije!Q26),"",partije!Q26)</f>
        <v/>
      </c>
      <c r="AD11" s="498" t="str">
        <f>IF(ISBLANK(partije!R26),"",partije!R26)</f>
        <v/>
      </c>
      <c r="AE11" s="90"/>
      <c r="AF11" s="90"/>
      <c r="AG11" s="90"/>
      <c r="AH11" s="90"/>
      <c r="AI11" s="90"/>
      <c r="AJ11" s="89"/>
      <c r="AK11" s="89"/>
      <c r="AL11" s="89"/>
      <c r="AM11" s="26"/>
    </row>
    <row r="12" spans="1:39" ht="12" customHeight="1">
      <c r="A12" s="534">
        <v>6</v>
      </c>
      <c r="B12" s="476"/>
      <c r="C12" s="541" t="e">
        <f>IF(ISNA(MATCH(A12,#REF!,0)),IF(ISNA(MATCH(A12,#REF!,0)),"bye",INDEX(#REF!,MATCH(A12,#REF!,0))),INDEX(#REF!,MATCH(A12,#REF!,0)))</f>
        <v>#REF!</v>
      </c>
      <c r="D12" s="541"/>
      <c r="E12" s="541"/>
      <c r="F12" s="541"/>
      <c r="G12" s="542" t="e">
        <f>IF(ISNA(MATCH(C12,#REF!,0)),"",INDEX(#REF!,MATCH(C12,#REF!,0)))</f>
        <v>#REF!</v>
      </c>
      <c r="H12" s="542"/>
      <c r="I12" s="543"/>
      <c r="J12" s="485"/>
      <c r="K12" s="485"/>
      <c r="L12" s="485"/>
      <c r="M12" s="485"/>
      <c r="N12" s="485"/>
      <c r="O12" s="492"/>
      <c r="P12" s="485"/>
      <c r="Q12" s="90"/>
      <c r="R12" s="90"/>
      <c r="S12" s="90"/>
      <c r="T12" s="90"/>
      <c r="U12" s="90"/>
      <c r="V12" s="100"/>
      <c r="W12" s="101"/>
      <c r="X12" s="488"/>
      <c r="Y12" s="488"/>
      <c r="Z12" s="488"/>
      <c r="AA12" s="488"/>
      <c r="AB12" s="488"/>
      <c r="AC12" s="488"/>
      <c r="AD12" s="499"/>
      <c r="AE12" s="90"/>
      <c r="AF12" s="90"/>
      <c r="AG12" s="90"/>
      <c r="AH12" s="90"/>
      <c r="AI12" s="90"/>
      <c r="AJ12" s="89"/>
      <c r="AK12" s="89"/>
      <c r="AL12" s="89"/>
      <c r="AM12" s="26"/>
    </row>
    <row r="13" spans="1:39" ht="12" customHeight="1">
      <c r="A13" s="534"/>
      <c r="B13" s="476"/>
      <c r="C13" s="535" t="e">
        <f>IF(ISNA(MATCH(A13,#REF!,0)),IF(ISNA(MATCH(A13,#REF!,0)),"bye",INDEX(#REF!,MATCH(A13,#REF!,0))),INDEX(#REF!,MATCH(A13,#REF!,0)))</f>
        <v>#REF!</v>
      </c>
      <c r="D13" s="535"/>
      <c r="E13" s="535"/>
      <c r="F13" s="535"/>
      <c r="G13" s="536" t="e">
        <f>IF(ISNA(MATCH(C13,#REF!,0)),"",INDEX(#REF!,MATCH(C13,#REF!,0)))</f>
        <v>#REF!</v>
      </c>
      <c r="H13" s="536"/>
      <c r="I13" s="537"/>
      <c r="J13" s="486" t="str">
        <f>IF(ISBLANK(partije!L4),"",partije!L4)</f>
        <v/>
      </c>
      <c r="K13" s="486" t="str">
        <f>IF(ISBLANK(partije!M4),"",partije!M4)</f>
        <v/>
      </c>
      <c r="L13" s="486" t="str">
        <f>IF(ISBLANK(partije!N4),"",partije!N4)</f>
        <v/>
      </c>
      <c r="M13" s="486" t="str">
        <f>IF(ISBLANK(partije!O4),"",partije!O4)</f>
        <v/>
      </c>
      <c r="N13" s="486" t="str">
        <f>IF(ISBLANK(partije!P4),"",partije!P4)</f>
        <v/>
      </c>
      <c r="O13" s="486" t="str">
        <f>IF(ISBLANK(partije!Q4),"",partije!Q4)</f>
        <v/>
      </c>
      <c r="P13" s="513" t="str">
        <f>IF(ISBLANK(partije!R4),"",partije!R4)</f>
        <v/>
      </c>
      <c r="Q13" s="493" t="str">
        <f>partije!$S$19</f>
        <v>bye</v>
      </c>
      <c r="R13" s="484"/>
      <c r="S13" s="484"/>
      <c r="T13" s="484"/>
      <c r="U13" s="484"/>
      <c r="V13" s="528" t="str">
        <f>IF(ISBLANK(partije!J19),"",IF(partije!J19&gt;partije!K19,partije!J19,partije!K19))</f>
        <v/>
      </c>
      <c r="W13" s="530" t="str">
        <f>IF(ISBLANK(partije!J19),"",IF(partije!J19&gt;partije!K19,partije!K19,partije!J19))</f>
        <v/>
      </c>
      <c r="X13" s="90"/>
      <c r="Y13" s="90"/>
      <c r="Z13" s="90"/>
      <c r="AA13" s="90"/>
      <c r="AB13" s="90"/>
      <c r="AC13" s="100"/>
      <c r="AD13" s="101"/>
      <c r="AE13" s="90"/>
      <c r="AF13" s="90"/>
      <c r="AG13" s="90"/>
      <c r="AH13" s="90"/>
      <c r="AI13" s="90"/>
      <c r="AJ13" s="89"/>
      <c r="AK13" s="89"/>
      <c r="AL13" s="89"/>
      <c r="AM13" s="26"/>
    </row>
    <row r="14" spans="1:39" ht="12" customHeight="1">
      <c r="A14" s="534">
        <v>7</v>
      </c>
      <c r="B14" s="476"/>
      <c r="C14" s="535" t="e">
        <f>IF(ISNA(MATCH(A14,#REF!,0)),IF(ISNA(MATCH(A14,#REF!,0)),"bye",INDEX(#REF!,MATCH(A14,#REF!,0))),INDEX(#REF!,MATCH(A14,#REF!,0)))</f>
        <v>#REF!</v>
      </c>
      <c r="D14" s="535"/>
      <c r="E14" s="535"/>
      <c r="F14" s="535"/>
      <c r="G14" s="536" t="e">
        <f>IF(ISNA(MATCH(C14,#REF!,0)),"",INDEX(#REF!,MATCH(C14,#REF!,0)))</f>
        <v>#REF!</v>
      </c>
      <c r="H14" s="536"/>
      <c r="I14" s="537"/>
      <c r="J14" s="503"/>
      <c r="K14" s="503"/>
      <c r="L14" s="503"/>
      <c r="M14" s="503"/>
      <c r="N14" s="503"/>
      <c r="O14" s="503"/>
      <c r="P14" s="514"/>
      <c r="Q14" s="494"/>
      <c r="R14" s="485"/>
      <c r="S14" s="485"/>
      <c r="T14" s="485"/>
      <c r="U14" s="485"/>
      <c r="V14" s="529"/>
      <c r="W14" s="531"/>
      <c r="X14" s="90"/>
      <c r="Y14" s="90"/>
      <c r="Z14" s="90"/>
      <c r="AA14" s="90"/>
      <c r="AB14" s="90"/>
      <c r="AC14" s="100"/>
      <c r="AD14" s="101"/>
      <c r="AE14" s="90"/>
      <c r="AF14" s="90"/>
      <c r="AG14" s="90"/>
      <c r="AH14" s="90"/>
      <c r="AI14" s="90"/>
      <c r="AJ14" s="89"/>
      <c r="AK14" s="89"/>
      <c r="AL14" s="89"/>
      <c r="AM14" s="26"/>
    </row>
    <row r="15" spans="1:39" ht="12" customHeight="1">
      <c r="A15" s="534"/>
      <c r="B15" s="476"/>
      <c r="C15" s="535" t="e">
        <f>IF(ISNA(MATCH(A15,#REF!,0)),IF(ISNA(MATCH(A15,#REF!,0)),"bye",INDEX(#REF!,MATCH(A15,#REF!,0))),INDEX(#REF!,MATCH(A15,#REF!,0)))</f>
        <v>#REF!</v>
      </c>
      <c r="D15" s="535"/>
      <c r="E15" s="535"/>
      <c r="F15" s="535"/>
      <c r="G15" s="536" t="e">
        <f>IF(ISNA(MATCH(C15,#REF!,0)),"",INDEX(#REF!,MATCH(C15,#REF!,0)))</f>
        <v>#REF!</v>
      </c>
      <c r="H15" s="536"/>
      <c r="I15" s="537"/>
      <c r="J15" s="484" t="str">
        <f>partije!$S$5</f>
        <v>bye</v>
      </c>
      <c r="K15" s="484"/>
      <c r="L15" s="484"/>
      <c r="M15" s="484"/>
      <c r="N15" s="484"/>
      <c r="O15" s="491" t="str">
        <f>IF(ISBLANK(partije!J5),"",IF(partije!J5&gt;partije!K5,partije!J5,partije!K5))</f>
        <v/>
      </c>
      <c r="P15" s="489" t="str">
        <f>IF(ISBLANK(partije!J5),"",IF(partije!J5&gt;partije!K5,partije!K5,partije!J5))</f>
        <v/>
      </c>
      <c r="Q15" s="488" t="str">
        <f>IF(ISBLANK(partije!L19),"",partije!L19)</f>
        <v/>
      </c>
      <c r="R15" s="488" t="str">
        <f>IF(ISBLANK(partije!M19),"",partije!M19)</f>
        <v/>
      </c>
      <c r="S15" s="488" t="str">
        <f>IF(ISBLANK(partije!N19),"",partije!N19)</f>
        <v/>
      </c>
      <c r="T15" s="488" t="str">
        <f>IF(ISBLANK(partije!O19),"",partije!O19)</f>
        <v/>
      </c>
      <c r="U15" s="488" t="str">
        <f>IF(ISBLANK(partije!P19),"",partije!P19)</f>
        <v/>
      </c>
      <c r="V15" s="488" t="str">
        <f>IF(ISBLANK(partije!Q19),"",partije!Q19)</f>
        <v/>
      </c>
      <c r="W15" s="488" t="str">
        <f>IF(ISBLANK(partije!R19),"",partije!R19)</f>
        <v/>
      </c>
      <c r="X15" s="90"/>
      <c r="Y15" s="90"/>
      <c r="Z15" s="90"/>
      <c r="AA15" s="90"/>
      <c r="AB15" s="90"/>
      <c r="AC15" s="100"/>
      <c r="AD15" s="101"/>
      <c r="AE15" s="90"/>
      <c r="AF15" s="90"/>
      <c r="AG15" s="90"/>
      <c r="AH15" s="90"/>
      <c r="AI15" s="90"/>
      <c r="AJ15" s="89"/>
      <c r="AK15" s="89"/>
      <c r="AL15" s="89"/>
      <c r="AM15" s="26"/>
    </row>
    <row r="16" spans="1:39" ht="12" customHeight="1">
      <c r="A16" s="475">
        <v>8</v>
      </c>
      <c r="B16" s="476">
        <v>8</v>
      </c>
      <c r="C16" s="538" t="str">
        <f>IF(ISNA(MATCH(A16,spisak!$I$4:$I$372,0)),"bye",INDEX(spisak!$B$4:$B$372,MATCH(A16,spisak!$I$4:$I$372,0)))</f>
        <v>bye</v>
      </c>
      <c r="D16" s="538"/>
      <c r="E16" s="538"/>
      <c r="F16" s="538"/>
      <c r="G16" s="539" t="str">
        <f>IF(ISNA(MATCH(A16,spisak!$I$4:$I$372,0)),"",INDEX(spisak!$E$4:$E$554,MATCH(A16,spisak!$I$4:$I$372,0)))</f>
        <v/>
      </c>
      <c r="H16" s="539"/>
      <c r="I16" s="540"/>
      <c r="J16" s="485"/>
      <c r="K16" s="485"/>
      <c r="L16" s="485"/>
      <c r="M16" s="485"/>
      <c r="N16" s="485"/>
      <c r="O16" s="492"/>
      <c r="P16" s="490"/>
      <c r="Q16" s="488"/>
      <c r="R16" s="488"/>
      <c r="S16" s="488"/>
      <c r="T16" s="488"/>
      <c r="U16" s="488"/>
      <c r="V16" s="488"/>
      <c r="W16" s="488"/>
      <c r="X16" s="90"/>
      <c r="Y16" s="90"/>
      <c r="Z16" s="90"/>
      <c r="AA16" s="90"/>
      <c r="AB16" s="90"/>
      <c r="AC16" s="100"/>
      <c r="AD16" s="101"/>
      <c r="AE16" s="90"/>
      <c r="AF16" s="90"/>
      <c r="AG16" s="90"/>
      <c r="AH16" s="90"/>
      <c r="AI16" s="90"/>
      <c r="AJ16" s="89"/>
      <c r="AK16" s="89"/>
      <c r="AL16" s="89"/>
      <c r="AM16" s="26"/>
    </row>
    <row r="17" spans="1:39" ht="12" customHeight="1">
      <c r="A17" s="475"/>
      <c r="B17" s="476">
        <v>8</v>
      </c>
      <c r="C17" s="478" t="str">
        <f>IF(ISNA(MATCH(A17,spisak!$I$4:$I$372,0)),"bye",INDEX(spisak!$B$4:$B$372,MATCH(A17,spisak!$I$4:$I$372,0)))</f>
        <v>bye</v>
      </c>
      <c r="D17" s="478"/>
      <c r="E17" s="478"/>
      <c r="F17" s="478"/>
      <c r="G17" s="481" t="str">
        <f>IF(ISNA(MATCH(A17,spisak!$I$4:$I$372,0)),"",INDEX(spisak!$E$4:$E$554,MATCH(A17,spisak!$I$4:$I$372,0)))</f>
        <v/>
      </c>
      <c r="H17" s="481"/>
      <c r="I17" s="482"/>
      <c r="J17" s="486" t="str">
        <f>IF(ISBLANK(partije!L5),"",partije!L5)</f>
        <v/>
      </c>
      <c r="K17" s="486" t="str">
        <f>IF(ISBLANK(partije!M5),"",partije!M5)</f>
        <v/>
      </c>
      <c r="L17" s="486" t="str">
        <f>IF(ISBLANK(partije!N5),"",partije!N5)</f>
        <v/>
      </c>
      <c r="M17" s="486" t="str">
        <f>IF(ISBLANK(partije!O5),"",partije!O5)</f>
        <v/>
      </c>
      <c r="N17" s="486" t="str">
        <f>IF(ISBLANK(partije!P5),"",partije!P5)</f>
        <v/>
      </c>
      <c r="O17" s="486" t="str">
        <f>IF(ISBLANK(partije!Q5),"",partije!Q5)</f>
        <v/>
      </c>
      <c r="P17" s="486" t="str">
        <f>IF(ISBLANK(partije!R5),"",partije!R5)</f>
        <v/>
      </c>
      <c r="Q17" s="90"/>
      <c r="R17" s="90"/>
      <c r="S17" s="90"/>
      <c r="T17" s="90"/>
      <c r="U17" s="90"/>
      <c r="V17" s="100"/>
      <c r="W17" s="96"/>
      <c r="X17" s="90"/>
      <c r="Y17" s="90"/>
      <c r="Z17" s="90"/>
      <c r="AA17" s="90"/>
      <c r="AB17" s="90"/>
      <c r="AC17" s="100"/>
      <c r="AD17" s="101"/>
      <c r="AE17" s="90"/>
      <c r="AF17" s="90"/>
      <c r="AG17" s="90"/>
      <c r="AH17" s="90"/>
      <c r="AI17" s="90"/>
      <c r="AJ17" s="89"/>
      <c r="AK17" s="89"/>
      <c r="AL17" s="89"/>
      <c r="AM17" s="26"/>
    </row>
    <row r="18" spans="1:39" ht="12" customHeight="1">
      <c r="A18" s="475">
        <v>9</v>
      </c>
      <c r="B18" s="476">
        <v>5</v>
      </c>
      <c r="C18" s="477" t="str">
        <f>IF(ISNA(MATCH(A18,spisak!$I$4:$I$372,0)),"bye",INDEX(spisak!$B$4:$B$372,MATCH(A18,spisak!$I$4:$I$372,0)))</f>
        <v>Gudžić Dejana,Sudimac Jana</v>
      </c>
      <c r="D18" s="477"/>
      <c r="E18" s="477"/>
      <c r="F18" s="477"/>
      <c r="G18" s="479" t="str">
        <f>IF(ISNA(MATCH(A18,spisak!$I$4:$I$372,0)),"",INDEX(spisak!$E$4:$E$554,MATCH(A18,spisak!$I$4:$I$372,0)))</f>
        <v>Goč,Napad</v>
      </c>
      <c r="H18" s="479"/>
      <c r="I18" s="479"/>
      <c r="J18" s="486"/>
      <c r="K18" s="486"/>
      <c r="L18" s="486"/>
      <c r="M18" s="486"/>
      <c r="N18" s="486"/>
      <c r="O18" s="486"/>
      <c r="P18" s="486"/>
      <c r="Q18" s="90"/>
      <c r="R18" s="90"/>
      <c r="S18" s="90"/>
      <c r="T18" s="90"/>
      <c r="U18" s="90"/>
      <c r="V18" s="100"/>
      <c r="W18" s="96"/>
      <c r="X18" s="90"/>
      <c r="Y18" s="90"/>
      <c r="Z18" s="90"/>
      <c r="AA18" s="90"/>
      <c r="AB18" s="90"/>
      <c r="AC18" s="100"/>
      <c r="AD18" s="101"/>
      <c r="AE18" s="493" t="str">
        <f>partije!$S$30</f>
        <v/>
      </c>
      <c r="AF18" s="484"/>
      <c r="AG18" s="484"/>
      <c r="AH18" s="484"/>
      <c r="AI18" s="484"/>
      <c r="AJ18" s="506" t="str">
        <f>IF(ISBLANK(partije!J30),"",IF(partije!J30&gt;partije!K30,partije!J30,partije!K30))</f>
        <v/>
      </c>
      <c r="AK18" s="527" t="str">
        <f>IF(ISBLANK(partije!J30),"",IF(partije!J30&gt;partije!K30,partije!K30,partije!J30))</f>
        <v/>
      </c>
      <c r="AL18" s="89"/>
      <c r="AM18" s="26"/>
    </row>
    <row r="19" spans="1:39" ht="12" customHeight="1">
      <c r="A19" s="475"/>
      <c r="B19" s="476">
        <v>5</v>
      </c>
      <c r="C19" s="478" t="str">
        <f>IF(ISNA(MATCH(A19,spisak!$I$4:$I$372,0)),"bye",INDEX(spisak!$B$4:$B$372,MATCH(A19,spisak!$I$4:$I$372,0)))</f>
        <v>bye</v>
      </c>
      <c r="D19" s="478"/>
      <c r="E19" s="478"/>
      <c r="F19" s="478"/>
      <c r="G19" s="481" t="str">
        <f>IF(ISNA(MATCH(A19,spisak!$I$4:$I$372,0)),"",INDEX(spisak!$E$4:$E$554,MATCH(A19,spisak!$I$4:$I$372,0)))</f>
        <v/>
      </c>
      <c r="H19" s="481"/>
      <c r="I19" s="481"/>
      <c r="J19" s="484" t="str">
        <f>partije!$S$6</f>
        <v>Gudžić Dejana,Sudimac Jana</v>
      </c>
      <c r="K19" s="484"/>
      <c r="L19" s="484"/>
      <c r="M19" s="484"/>
      <c r="N19" s="484"/>
      <c r="O19" s="491" t="str">
        <f>IF(ISBLANK(partije!J6),"",IF(partije!J6&gt;partije!K6,partije!J6,partije!K6))</f>
        <v/>
      </c>
      <c r="P19" s="484" t="str">
        <f>IF(ISBLANK(partije!J6),"",IF(partije!J6&gt;partije!K6,partije!K6,partije!J6))</f>
        <v/>
      </c>
      <c r="Q19" s="90"/>
      <c r="R19" s="90"/>
      <c r="S19" s="90"/>
      <c r="T19" s="90"/>
      <c r="U19" s="90"/>
      <c r="V19" s="100"/>
      <c r="W19" s="96"/>
      <c r="X19" s="90"/>
      <c r="Y19" s="90"/>
      <c r="Z19" s="90"/>
      <c r="AA19" s="90"/>
      <c r="AB19" s="90"/>
      <c r="AC19" s="100"/>
      <c r="AD19" s="101"/>
      <c r="AE19" s="494"/>
      <c r="AF19" s="485"/>
      <c r="AG19" s="485"/>
      <c r="AH19" s="485"/>
      <c r="AI19" s="485"/>
      <c r="AJ19" s="507"/>
      <c r="AK19" s="522"/>
      <c r="AL19" s="89"/>
      <c r="AM19" s="26"/>
    </row>
    <row r="20" spans="1:39" ht="12" customHeight="1">
      <c r="A20" s="534">
        <v>10</v>
      </c>
      <c r="B20" s="476"/>
      <c r="C20" s="541" t="e">
        <f>IF(ISNA(MATCH(A20,#REF!,0)),IF(ISNA(MATCH(A20,#REF!,0)),"bye",INDEX(#REF!,MATCH(A20,#REF!,0))),INDEX(#REF!,MATCH(A20,#REF!,0)))</f>
        <v>#REF!</v>
      </c>
      <c r="D20" s="541"/>
      <c r="E20" s="541"/>
      <c r="F20" s="541"/>
      <c r="G20" s="542" t="e">
        <f>IF(ISNA(MATCH(C20,#REF!,0)),"",INDEX(#REF!,MATCH(C20,#REF!,0)))</f>
        <v>#REF!</v>
      </c>
      <c r="H20" s="542"/>
      <c r="I20" s="543"/>
      <c r="J20" s="485"/>
      <c r="K20" s="485"/>
      <c r="L20" s="485"/>
      <c r="M20" s="485"/>
      <c r="N20" s="485"/>
      <c r="O20" s="492"/>
      <c r="P20" s="485"/>
      <c r="Q20" s="90"/>
      <c r="R20" s="90"/>
      <c r="S20" s="90"/>
      <c r="T20" s="90"/>
      <c r="U20" s="90"/>
      <c r="V20" s="100"/>
      <c r="W20" s="96"/>
      <c r="X20" s="90"/>
      <c r="Y20" s="90"/>
      <c r="Z20" s="90"/>
      <c r="AA20" s="90"/>
      <c r="AB20" s="90"/>
      <c r="AC20" s="100"/>
      <c r="AD20" s="101"/>
      <c r="AE20" s="488" t="str">
        <f>IF(ISBLANK(partije!L30),"",partije!L30)</f>
        <v xml:space="preserve"> </v>
      </c>
      <c r="AF20" s="488" t="str">
        <f>IF(ISBLANK(partije!M30),"",partije!M30)</f>
        <v xml:space="preserve"> </v>
      </c>
      <c r="AG20" s="488" t="str">
        <f>IF(ISBLANK(partije!N30),"",partije!N30)</f>
        <v xml:space="preserve"> </v>
      </c>
      <c r="AH20" s="488" t="str">
        <f>IF(ISBLANK(partije!O30),"",partije!O30)</f>
        <v xml:space="preserve"> </v>
      </c>
      <c r="AI20" s="488" t="str">
        <f>IF(ISBLANK(partije!P30),"",partije!P30)</f>
        <v/>
      </c>
      <c r="AJ20" s="488" t="str">
        <f>IF(ISBLANK(partije!Q30),"",partije!Q30)</f>
        <v/>
      </c>
      <c r="AK20" s="498" t="str">
        <f>IF(ISBLANK(partije!R30),"",partije!R30)</f>
        <v/>
      </c>
      <c r="AL20" s="89"/>
      <c r="AM20" s="26"/>
    </row>
    <row r="21" spans="1:39" ht="12" customHeight="1">
      <c r="A21" s="534"/>
      <c r="B21" s="476"/>
      <c r="C21" s="535" t="e">
        <f>IF(ISNA(MATCH(A21,#REF!,0)),IF(ISNA(MATCH(A21,#REF!,0)),"bye",INDEX(#REF!,MATCH(A21,#REF!,0))),INDEX(#REF!,MATCH(A21,#REF!,0)))</f>
        <v>#REF!</v>
      </c>
      <c r="D21" s="535"/>
      <c r="E21" s="535"/>
      <c r="F21" s="535"/>
      <c r="G21" s="536" t="e">
        <f>IF(ISNA(MATCH(C21,#REF!,0)),"",INDEX(#REF!,MATCH(C21,#REF!,0)))</f>
        <v>#REF!</v>
      </c>
      <c r="H21" s="536"/>
      <c r="I21" s="537"/>
      <c r="J21" s="486" t="str">
        <f>IF(ISBLANK(partije!L6),"",partije!L6)</f>
        <v/>
      </c>
      <c r="K21" s="486" t="str">
        <f>IF(ISBLANK(partije!M6),"",partije!M6)</f>
        <v/>
      </c>
      <c r="L21" s="486" t="str">
        <f>IF(ISBLANK(partije!N6),"",partije!N6)</f>
        <v/>
      </c>
      <c r="M21" s="486" t="str">
        <f>IF(ISBLANK(partije!O6),"",partije!O6)</f>
        <v/>
      </c>
      <c r="N21" s="486" t="str">
        <f>IF(ISBLANK(partije!P6),"",partije!P6)</f>
        <v/>
      </c>
      <c r="O21" s="486" t="str">
        <f>IF(ISBLANK(partije!Q6),"",partije!Q6)</f>
        <v/>
      </c>
      <c r="P21" s="513" t="str">
        <f>IF(ISBLANK(partije!R6),"",partije!R6)</f>
        <v/>
      </c>
      <c r="Q21" s="493" t="str">
        <f>partije!$S$20</f>
        <v>Gudžić Dejana,Sudimac Jana</v>
      </c>
      <c r="R21" s="484"/>
      <c r="S21" s="484"/>
      <c r="T21" s="484"/>
      <c r="U21" s="484"/>
      <c r="V21" s="491" t="str">
        <f>IF(ISBLANK(partije!J20),"",IF(partije!J20&gt;partije!K20,partije!J20,partije!K20))</f>
        <v/>
      </c>
      <c r="W21" s="484" t="str">
        <f>IF(ISBLANK(partije!J20),"",IF(partije!J20&gt;partije!K20,partije!K20,partije!J20))</f>
        <v/>
      </c>
      <c r="X21" s="90"/>
      <c r="Y21" s="90"/>
      <c r="Z21" s="90"/>
      <c r="AA21" s="90"/>
      <c r="AB21" s="90"/>
      <c r="AC21" s="100"/>
      <c r="AD21" s="101"/>
      <c r="AE21" s="488"/>
      <c r="AF21" s="488"/>
      <c r="AG21" s="488"/>
      <c r="AH21" s="488"/>
      <c r="AI21" s="488"/>
      <c r="AJ21" s="488"/>
      <c r="AK21" s="499"/>
      <c r="AL21" s="89"/>
      <c r="AM21" s="26"/>
    </row>
    <row r="22" spans="1:39" ht="12" customHeight="1">
      <c r="A22" s="534">
        <v>11</v>
      </c>
      <c r="B22" s="476"/>
      <c r="C22" s="535" t="e">
        <f>IF(ISNA(MATCH(A22,#REF!,0)),IF(ISNA(MATCH(A22,#REF!,0)),"bye",INDEX(#REF!,MATCH(A22,#REF!,0))),INDEX(#REF!,MATCH(A22,#REF!,0)))</f>
        <v>#REF!</v>
      </c>
      <c r="D22" s="535"/>
      <c r="E22" s="535"/>
      <c r="F22" s="535"/>
      <c r="G22" s="536" t="e">
        <f>IF(ISNA(MATCH(C22,#REF!,0)),"",INDEX(#REF!,MATCH(C22,#REF!,0)))</f>
        <v>#REF!</v>
      </c>
      <c r="H22" s="536"/>
      <c r="I22" s="537"/>
      <c r="J22" s="503"/>
      <c r="K22" s="503"/>
      <c r="L22" s="503"/>
      <c r="M22" s="503"/>
      <c r="N22" s="503"/>
      <c r="O22" s="503"/>
      <c r="P22" s="514"/>
      <c r="Q22" s="494"/>
      <c r="R22" s="485"/>
      <c r="S22" s="485"/>
      <c r="T22" s="485"/>
      <c r="U22" s="485"/>
      <c r="V22" s="492"/>
      <c r="W22" s="485"/>
      <c r="X22" s="90"/>
      <c r="Y22" s="90"/>
      <c r="Z22" s="90"/>
      <c r="AA22" s="90"/>
      <c r="AB22" s="90"/>
      <c r="AC22" s="100"/>
      <c r="AD22" s="101"/>
      <c r="AE22" s="90"/>
      <c r="AF22" s="90"/>
      <c r="AG22" s="90"/>
      <c r="AH22" s="90"/>
      <c r="AI22" s="90"/>
      <c r="AJ22" s="89"/>
      <c r="AK22" s="91"/>
      <c r="AL22" s="89"/>
      <c r="AM22" s="26"/>
    </row>
    <row r="23" spans="1:39" ht="12" customHeight="1">
      <c r="A23" s="534"/>
      <c r="B23" s="476"/>
      <c r="C23" s="535" t="e">
        <f>IF(ISNA(MATCH(A23,#REF!,0)),IF(ISNA(MATCH(A23,#REF!,0)),"bye",INDEX(#REF!,MATCH(A23,#REF!,0))),INDEX(#REF!,MATCH(A23,#REF!,0)))</f>
        <v>#REF!</v>
      </c>
      <c r="D23" s="535"/>
      <c r="E23" s="535"/>
      <c r="F23" s="535"/>
      <c r="G23" s="536" t="e">
        <f>IF(ISNA(MATCH(C23,#REF!,0)),"",INDEX(#REF!,MATCH(C23,#REF!,0)))</f>
        <v>#REF!</v>
      </c>
      <c r="H23" s="536"/>
      <c r="I23" s="537"/>
      <c r="J23" s="484" t="str">
        <f>partije!$S$7</f>
        <v>bye</v>
      </c>
      <c r="K23" s="484"/>
      <c r="L23" s="484"/>
      <c r="M23" s="484"/>
      <c r="N23" s="484"/>
      <c r="O23" s="491" t="str">
        <f>IF(ISBLANK(partije!J7),"",IF(partije!J7&gt;partije!K7,partije!J7,partije!K7))</f>
        <v/>
      </c>
      <c r="P23" s="489" t="str">
        <f>IF(ISBLANK(partije!J7),"",IF(partije!J7&gt;partije!K7,partije!K7,partije!J7))</f>
        <v/>
      </c>
      <c r="Q23" s="488" t="str">
        <f>IF(ISBLANK(partije!L20),"",partije!L20)</f>
        <v xml:space="preserve"> </v>
      </c>
      <c r="R23" s="488" t="str">
        <f>IF(ISBLANK(partije!M20),"",partije!M20)</f>
        <v xml:space="preserve"> </v>
      </c>
      <c r="S23" s="488" t="str">
        <f>IF(ISBLANK(partije!N20),"",partije!N20)</f>
        <v xml:space="preserve"> </v>
      </c>
      <c r="T23" s="488" t="str">
        <f>IF(ISBLANK(partije!O20),"",partije!O20)</f>
        <v/>
      </c>
      <c r="U23" s="488" t="str">
        <f>IF(ISBLANK(partije!P20),"",partije!P20)</f>
        <v/>
      </c>
      <c r="V23" s="488" t="str">
        <f>IF(ISBLANK(partije!Q20),"",partije!Q20)</f>
        <v/>
      </c>
      <c r="W23" s="498" t="str">
        <f>IF(ISBLANK(partije!X20),"",partije!X20)</f>
        <v/>
      </c>
      <c r="X23" s="92"/>
      <c r="Y23" s="90"/>
      <c r="Z23" s="90"/>
      <c r="AA23" s="90"/>
      <c r="AB23" s="90"/>
      <c r="AC23" s="100"/>
      <c r="AD23" s="101"/>
      <c r="AE23" s="90"/>
      <c r="AF23" s="90"/>
      <c r="AG23" s="90"/>
      <c r="AH23" s="90"/>
      <c r="AI23" s="90"/>
      <c r="AJ23" s="89"/>
      <c r="AK23" s="91"/>
      <c r="AL23" s="89"/>
      <c r="AM23" s="26"/>
    </row>
    <row r="24" spans="1:39" ht="12" customHeight="1">
      <c r="A24" s="475">
        <v>12</v>
      </c>
      <c r="B24" s="476">
        <v>12</v>
      </c>
      <c r="C24" s="538" t="str">
        <f>IF(ISNA(MATCH(A24,spisak!$I$4:$I$372,0)),"bye",INDEX(spisak!$B$4:$B$372,MATCH(A24,spisak!$I$4:$I$372,0)))</f>
        <v>bye</v>
      </c>
      <c r="D24" s="538"/>
      <c r="E24" s="538"/>
      <c r="F24" s="538"/>
      <c r="G24" s="539" t="str">
        <f>IF(ISNA(MATCH(A24,spisak!$I$4:$I$372,0)),"",INDEX(spisak!$E$4:$E$554,MATCH(A24,spisak!$I$4:$I$372,0)))</f>
        <v/>
      </c>
      <c r="H24" s="539"/>
      <c r="I24" s="540"/>
      <c r="J24" s="485"/>
      <c r="K24" s="485"/>
      <c r="L24" s="485"/>
      <c r="M24" s="485"/>
      <c r="N24" s="485"/>
      <c r="O24" s="492"/>
      <c r="P24" s="490"/>
      <c r="Q24" s="488"/>
      <c r="R24" s="488"/>
      <c r="S24" s="488"/>
      <c r="T24" s="488"/>
      <c r="U24" s="488"/>
      <c r="V24" s="488"/>
      <c r="W24" s="499"/>
      <c r="X24" s="92"/>
      <c r="Y24" s="90"/>
      <c r="Z24" s="90"/>
      <c r="AA24" s="90"/>
      <c r="AB24" s="90"/>
      <c r="AC24" s="100"/>
      <c r="AD24" s="101"/>
      <c r="AE24" s="90"/>
      <c r="AF24" s="90"/>
      <c r="AG24" s="90"/>
      <c r="AH24" s="90"/>
      <c r="AI24" s="90"/>
      <c r="AJ24" s="89"/>
      <c r="AK24" s="91"/>
      <c r="AL24" s="89"/>
      <c r="AM24" s="26"/>
    </row>
    <row r="25" spans="1:39" ht="12" customHeight="1">
      <c r="A25" s="475"/>
      <c r="B25" s="476">
        <v>12</v>
      </c>
      <c r="C25" s="478" t="str">
        <f>IF(ISNA(MATCH(A25,spisak!$I$4:$I$372,0)),"bye",INDEX(spisak!$B$4:$B$372,MATCH(A25,spisak!$I$4:$I$372,0)))</f>
        <v>bye</v>
      </c>
      <c r="D25" s="478"/>
      <c r="E25" s="478"/>
      <c r="F25" s="478"/>
      <c r="G25" s="481" t="str">
        <f>IF(ISNA(MATCH(A25,spisak!$I$4:$I$372,0)),"",INDEX(spisak!$E$4:$E$554,MATCH(A25,spisak!$I$4:$I$372,0)))</f>
        <v/>
      </c>
      <c r="H25" s="481"/>
      <c r="I25" s="482"/>
      <c r="J25" s="486" t="str">
        <f>IF(ISBLANK(partije!L7),"",partije!L7)</f>
        <v/>
      </c>
      <c r="K25" s="486" t="str">
        <f>IF(ISBLANK(partije!M7),"",partije!M7)</f>
        <v/>
      </c>
      <c r="L25" s="486" t="str">
        <f>IF(ISBLANK(partije!N7),"",partije!N7)</f>
        <v/>
      </c>
      <c r="M25" s="486" t="str">
        <f>IF(ISBLANK(partije!O7),"",partije!O7)</f>
        <v/>
      </c>
      <c r="N25" s="486" t="str">
        <f>IF(ISBLANK(partije!P7),"",partije!P7)</f>
        <v/>
      </c>
      <c r="O25" s="486" t="str">
        <f>IF(ISBLANK(partije!Q7),"",partije!Q7)</f>
        <v/>
      </c>
      <c r="P25" s="486" t="str">
        <f>IF(ISBLANK(partije!R7),"",partije!R7)</f>
        <v/>
      </c>
      <c r="Q25" s="90"/>
      <c r="R25" s="90"/>
      <c r="S25" s="90"/>
      <c r="T25" s="90"/>
      <c r="U25" s="90"/>
      <c r="V25" s="100"/>
      <c r="W25" s="101"/>
      <c r="X25" s="493" t="str">
        <f>partije!$S$27</f>
        <v/>
      </c>
      <c r="Y25" s="484"/>
      <c r="Z25" s="484"/>
      <c r="AA25" s="484"/>
      <c r="AB25" s="484"/>
      <c r="AC25" s="491" t="str">
        <f>IF(ISBLANK(partije!J27),"",IF(partije!J27&gt;partije!K27,partije!J27,partije!K27))</f>
        <v/>
      </c>
      <c r="AD25" s="489" t="str">
        <f>IF(ISBLANK(partije!J27),"",IF(partije!J27&gt;partije!K27,partije!K27,partije!J27))</f>
        <v/>
      </c>
      <c r="AE25" s="90"/>
      <c r="AF25" s="90"/>
      <c r="AG25" s="90"/>
      <c r="AH25" s="90"/>
      <c r="AI25" s="90"/>
      <c r="AJ25" s="89"/>
      <c r="AK25" s="91"/>
      <c r="AL25" s="89"/>
      <c r="AM25" s="26"/>
    </row>
    <row r="26" spans="1:39" ht="12" customHeight="1">
      <c r="A26" s="475">
        <v>13</v>
      </c>
      <c r="B26" s="476">
        <v>13</v>
      </c>
      <c r="C26" s="477" t="str">
        <f>IF(ISNA(MATCH(A26,spisak!$I$4:$I$372,0)),"bye",INDEX(spisak!$B$4:$B$372,MATCH(A26,spisak!$I$4:$I$372,0)))</f>
        <v>bye</v>
      </c>
      <c r="D26" s="477"/>
      <c r="E26" s="477"/>
      <c r="F26" s="477"/>
      <c r="G26" s="479" t="str">
        <f>IF(ISNA(MATCH(A26,spisak!$I$4:$I$372,0)),"",INDEX(spisak!$E$4:$E$554,MATCH(A26,spisak!$I$4:$I$372,0)))</f>
        <v/>
      </c>
      <c r="H26" s="479"/>
      <c r="I26" s="479"/>
      <c r="J26" s="486"/>
      <c r="K26" s="486"/>
      <c r="L26" s="486"/>
      <c r="M26" s="486"/>
      <c r="N26" s="486"/>
      <c r="O26" s="486"/>
      <c r="P26" s="486"/>
      <c r="Q26" s="90"/>
      <c r="R26" s="90"/>
      <c r="S26" s="90"/>
      <c r="T26" s="90"/>
      <c r="U26" s="90"/>
      <c r="V26" s="100"/>
      <c r="W26" s="101"/>
      <c r="X26" s="494"/>
      <c r="Y26" s="485"/>
      <c r="Z26" s="485"/>
      <c r="AA26" s="485"/>
      <c r="AB26" s="485"/>
      <c r="AC26" s="492"/>
      <c r="AD26" s="490"/>
      <c r="AE26" s="90"/>
      <c r="AF26" s="90"/>
      <c r="AG26" s="90"/>
      <c r="AH26" s="90"/>
      <c r="AI26" s="90"/>
      <c r="AJ26" s="89"/>
      <c r="AK26" s="91"/>
      <c r="AL26" s="89"/>
      <c r="AM26" s="26"/>
    </row>
    <row r="27" spans="1:39" ht="12" customHeight="1">
      <c r="A27" s="475"/>
      <c r="B27" s="476">
        <v>13</v>
      </c>
      <c r="C27" s="478" t="str">
        <f>IF(ISNA(MATCH(A27,spisak!$I$4:$I$372,0)),"bye",INDEX(spisak!$B$4:$B$372,MATCH(A27,spisak!$I$4:$I$372,0)))</f>
        <v>bye</v>
      </c>
      <c r="D27" s="478"/>
      <c r="E27" s="478"/>
      <c r="F27" s="478"/>
      <c r="G27" s="481" t="str">
        <f>IF(ISNA(MATCH(A27,spisak!$I$4:$I$372,0)),"",INDEX(spisak!$E$4:$E$554,MATCH(A27,spisak!$I$4:$I$372,0)))</f>
        <v/>
      </c>
      <c r="H27" s="481"/>
      <c r="I27" s="481"/>
      <c r="J27" s="484" t="str">
        <f>partije!$S$8</f>
        <v>bye</v>
      </c>
      <c r="K27" s="484"/>
      <c r="L27" s="484"/>
      <c r="M27" s="484"/>
      <c r="N27" s="484"/>
      <c r="O27" s="491" t="str">
        <f>IF(ISBLANK(partije!J8),"",IF(partije!J8&gt;partije!K8,partije!J8,partije!K8))</f>
        <v/>
      </c>
      <c r="P27" s="484" t="str">
        <f>IF(ISBLANK(partije!J8),"",IF(partije!J8&gt;partije!K8,partije!K8,partije!J8))</f>
        <v/>
      </c>
      <c r="Q27" s="90"/>
      <c r="R27" s="90"/>
      <c r="S27" s="90"/>
      <c r="T27" s="90"/>
      <c r="U27" s="90"/>
      <c r="V27" s="100"/>
      <c r="W27" s="101"/>
      <c r="X27" s="488" t="str">
        <f>IF(ISBLANK(partije!L27),"",partije!L27)</f>
        <v xml:space="preserve"> </v>
      </c>
      <c r="Y27" s="488" t="str">
        <f>IF(ISBLANK(partije!M27),"",partije!M27)</f>
        <v xml:space="preserve"> </v>
      </c>
      <c r="Z27" s="488" t="str">
        <f>IF(ISBLANK(partije!N27),"",partije!N27)</f>
        <v xml:space="preserve"> </v>
      </c>
      <c r="AA27" s="488" t="str">
        <f>IF(ISBLANK(partije!O27),"",partije!O27)</f>
        <v xml:space="preserve"> </v>
      </c>
      <c r="AB27" s="488" t="str">
        <f>IF(ISBLANK(partije!P27),"",partije!P27)</f>
        <v/>
      </c>
      <c r="AC27" s="488" t="str">
        <f>IF(ISBLANK(partije!Q27),"",partije!Q27)</f>
        <v/>
      </c>
      <c r="AD27" s="488" t="str">
        <f>IF(ISBLANK(partije!R27),"",partije!R27)</f>
        <v/>
      </c>
      <c r="AE27" s="90"/>
      <c r="AF27" s="90"/>
      <c r="AG27" s="90"/>
      <c r="AH27" s="90"/>
      <c r="AI27" s="90"/>
      <c r="AJ27" s="89"/>
      <c r="AK27" s="91"/>
      <c r="AL27" s="89"/>
      <c r="AM27" s="26"/>
    </row>
    <row r="28" spans="1:39" ht="12" customHeight="1">
      <c r="A28" s="534">
        <v>14</v>
      </c>
      <c r="B28" s="476"/>
      <c r="C28" s="541" t="e">
        <f>IF(ISNA(MATCH(A28,#REF!,0)),IF(ISNA(MATCH(A28,#REF!,0)),"bye",INDEX(#REF!,MATCH(A28,#REF!,0))),INDEX(#REF!,MATCH(A28,#REF!,0)))</f>
        <v>#REF!</v>
      </c>
      <c r="D28" s="541"/>
      <c r="E28" s="541"/>
      <c r="F28" s="541"/>
      <c r="G28" s="542" t="e">
        <f>IF(ISNA(MATCH(C28,#REF!,0)),"",INDEX(#REF!,MATCH(C28,#REF!,0)))</f>
        <v>#REF!</v>
      </c>
      <c r="H28" s="542"/>
      <c r="I28" s="543"/>
      <c r="J28" s="485"/>
      <c r="K28" s="485"/>
      <c r="L28" s="485"/>
      <c r="M28" s="485"/>
      <c r="N28" s="485"/>
      <c r="O28" s="492"/>
      <c r="P28" s="485"/>
      <c r="Q28" s="90"/>
      <c r="R28" s="90"/>
      <c r="S28" s="90"/>
      <c r="T28" s="90"/>
      <c r="U28" s="90"/>
      <c r="V28" s="100"/>
      <c r="W28" s="101"/>
      <c r="X28" s="488"/>
      <c r="Y28" s="488"/>
      <c r="Z28" s="488"/>
      <c r="AA28" s="488"/>
      <c r="AB28" s="488"/>
      <c r="AC28" s="488"/>
      <c r="AD28" s="488"/>
      <c r="AE28" s="90"/>
      <c r="AF28" s="90"/>
      <c r="AG28" s="90"/>
      <c r="AH28" s="90"/>
      <c r="AI28" s="90"/>
      <c r="AJ28" s="89"/>
      <c r="AK28" s="91"/>
      <c r="AL28" s="89"/>
      <c r="AM28" s="27"/>
    </row>
    <row r="29" spans="1:39" ht="12" customHeight="1">
      <c r="A29" s="534"/>
      <c r="B29" s="476"/>
      <c r="C29" s="535" t="e">
        <f>IF(ISNA(MATCH(A29,#REF!,0)),IF(ISNA(MATCH(A29,#REF!,0)),"bye",INDEX(#REF!,MATCH(A29,#REF!,0))),INDEX(#REF!,MATCH(A29,#REF!,0)))</f>
        <v>#REF!</v>
      </c>
      <c r="D29" s="535"/>
      <c r="E29" s="535"/>
      <c r="F29" s="535"/>
      <c r="G29" s="536" t="e">
        <f>IF(ISNA(MATCH(C29,#REF!,0)),"",INDEX(#REF!,MATCH(C29,#REF!,0)))</f>
        <v>#REF!</v>
      </c>
      <c r="H29" s="536"/>
      <c r="I29" s="537"/>
      <c r="J29" s="502" t="str">
        <f>IF(ISBLANK(partije!L8),"",partije!L8)</f>
        <v/>
      </c>
      <c r="K29" s="502" t="str">
        <f>IF(ISBLANK(partije!M8),"",partije!M8)</f>
        <v/>
      </c>
      <c r="L29" s="502" t="str">
        <f>IF(ISBLANK(partije!N8),"",partije!N8)</f>
        <v/>
      </c>
      <c r="M29" s="502" t="str">
        <f>IF(ISBLANK(partije!O8),"",partije!O8)</f>
        <v/>
      </c>
      <c r="N29" s="502" t="str">
        <f>IF(ISBLANK(partije!P8),"",partije!P8)</f>
        <v/>
      </c>
      <c r="O29" s="502" t="str">
        <f>IF(ISBLANK(partije!Q8),"",partije!Q8)</f>
        <v/>
      </c>
      <c r="P29" s="513" t="str">
        <f>IF(ISBLANK(partije!R8),"",partije!R8)</f>
        <v/>
      </c>
      <c r="Q29" s="493" t="str">
        <f>partije!$S$21</f>
        <v>Janković Ivana,Babić Jana</v>
      </c>
      <c r="R29" s="484"/>
      <c r="S29" s="484"/>
      <c r="T29" s="484"/>
      <c r="U29" s="484"/>
      <c r="V29" s="491" t="str">
        <f>IF(ISBLANK(partije!J21),"",IF(partije!J21&gt;partije!K21,partije!J21,partije!K21))</f>
        <v/>
      </c>
      <c r="W29" s="489" t="str">
        <f>IF(ISBLANK(partije!J21),"",IF(partije!J21&gt;partije!K21,partije!K21,partije!J21))</f>
        <v/>
      </c>
      <c r="X29" s="90"/>
      <c r="Y29" s="90"/>
      <c r="Z29" s="90"/>
      <c r="AA29" s="90"/>
      <c r="AB29" s="90"/>
      <c r="AC29" s="100"/>
      <c r="AD29" s="96"/>
      <c r="AE29" s="90"/>
      <c r="AF29" s="90"/>
      <c r="AG29" s="90"/>
      <c r="AH29" s="90"/>
      <c r="AI29" s="90"/>
      <c r="AJ29" s="89"/>
      <c r="AK29" s="91"/>
      <c r="AL29" s="89"/>
      <c r="AM29" s="27"/>
    </row>
    <row r="30" spans="1:39" ht="12" customHeight="1">
      <c r="A30" s="534">
        <v>15</v>
      </c>
      <c r="B30" s="476"/>
      <c r="C30" s="535" t="e">
        <f>IF(ISNA(MATCH(A30,#REF!,0)),IF(ISNA(MATCH(A30,#REF!,0)),"bye",INDEX(#REF!,MATCH(A30,#REF!,0))),INDEX(#REF!,MATCH(A30,#REF!,0)))</f>
        <v>#REF!</v>
      </c>
      <c r="D30" s="535"/>
      <c r="E30" s="535"/>
      <c r="F30" s="535"/>
      <c r="G30" s="536" t="e">
        <f>IF(ISNA(MATCH(C30,#REF!,0)),"",INDEX(#REF!,MATCH(C30,#REF!,0)))</f>
        <v>#REF!</v>
      </c>
      <c r="H30" s="536"/>
      <c r="I30" s="537"/>
      <c r="J30" s="503"/>
      <c r="K30" s="503"/>
      <c r="L30" s="503"/>
      <c r="M30" s="503"/>
      <c r="N30" s="503"/>
      <c r="O30" s="503"/>
      <c r="P30" s="514"/>
      <c r="Q30" s="494"/>
      <c r="R30" s="485"/>
      <c r="S30" s="485"/>
      <c r="T30" s="485"/>
      <c r="U30" s="485"/>
      <c r="V30" s="492"/>
      <c r="W30" s="490"/>
      <c r="X30" s="90"/>
      <c r="Y30" s="90"/>
      <c r="Z30" s="90"/>
      <c r="AA30" s="90"/>
      <c r="AB30" s="90"/>
      <c r="AC30" s="100"/>
      <c r="AD30" s="96"/>
      <c r="AE30" s="90"/>
      <c r="AF30" s="90"/>
      <c r="AG30" s="90"/>
      <c r="AH30" s="90"/>
      <c r="AI30" s="90"/>
      <c r="AJ30" s="89"/>
      <c r="AK30" s="91"/>
      <c r="AL30" s="89"/>
      <c r="AM30" s="27"/>
    </row>
    <row r="31" spans="1:39" ht="12" customHeight="1">
      <c r="A31" s="534"/>
      <c r="B31" s="476"/>
      <c r="C31" s="535" t="e">
        <f>IF(ISNA(MATCH(A31,#REF!,0)),IF(ISNA(MATCH(A31,#REF!,0)),"bye",INDEX(#REF!,MATCH(A31,#REF!,0))),INDEX(#REF!,MATCH(A31,#REF!,0)))</f>
        <v>#REF!</v>
      </c>
      <c r="D31" s="535"/>
      <c r="E31" s="535"/>
      <c r="F31" s="535"/>
      <c r="G31" s="536" t="e">
        <f>IF(ISNA(MATCH(C31,#REF!,0)),"",INDEX(#REF!,MATCH(C31,#REF!,0)))</f>
        <v>#REF!</v>
      </c>
      <c r="H31" s="536"/>
      <c r="I31" s="537"/>
      <c r="J31" s="484" t="str">
        <f>partije!$S$9</f>
        <v>Janković Ivana,Babić Jana</v>
      </c>
      <c r="K31" s="484"/>
      <c r="L31" s="484"/>
      <c r="M31" s="484"/>
      <c r="N31" s="484"/>
      <c r="O31" s="491" t="str">
        <f>IF(ISBLANK(partije!J9),"",IF(partije!J9&gt;partije!K9,partije!J9,partije!K9))</f>
        <v/>
      </c>
      <c r="P31" s="489" t="str">
        <f>IF(ISBLANK(partije!J9),"",IF(partije!J9&gt;partije!K9,partije!K9,partije!J9))</f>
        <v/>
      </c>
      <c r="Q31" s="488" t="str">
        <f>IF(ISBLANK(partije!L21),"",partije!L21)</f>
        <v xml:space="preserve"> </v>
      </c>
      <c r="R31" s="488" t="str">
        <f>IF(ISBLANK(partije!M21),"",partije!M21)</f>
        <v xml:space="preserve"> </v>
      </c>
      <c r="S31" s="488" t="str">
        <f>IF(ISBLANK(partije!N21),"",partije!N21)</f>
        <v xml:space="preserve"> </v>
      </c>
      <c r="T31" s="488" t="str">
        <f>IF(ISBLANK(partije!O21),"",partije!O21)</f>
        <v xml:space="preserve"> </v>
      </c>
      <c r="U31" s="488" t="str">
        <f>IF(ISBLANK(partije!P21),"",partije!P21)</f>
        <v/>
      </c>
      <c r="V31" s="488" t="str">
        <f>IF(ISBLANK(partije!Q21),"",partije!Q21)</f>
        <v/>
      </c>
      <c r="W31" s="488" t="str">
        <f>IF(ISBLANK(partije!R21),"",partije!R21)</f>
        <v/>
      </c>
      <c r="X31" s="90"/>
      <c r="Y31" s="90"/>
      <c r="Z31" s="90"/>
      <c r="AA31" s="90"/>
      <c r="AB31" s="90"/>
      <c r="AC31" s="100"/>
      <c r="AD31" s="96"/>
      <c r="AE31" s="90"/>
      <c r="AF31" s="90"/>
      <c r="AG31" s="90"/>
      <c r="AH31" s="90"/>
      <c r="AI31" s="90"/>
      <c r="AJ31" s="89"/>
      <c r="AK31" s="91"/>
      <c r="AL31" s="89"/>
      <c r="AM31" s="27"/>
    </row>
    <row r="32" spans="1:39" ht="12" customHeight="1">
      <c r="A32" s="475">
        <v>16</v>
      </c>
      <c r="B32" s="476">
        <v>4</v>
      </c>
      <c r="C32" s="538" t="str">
        <f>IF(ISNA(MATCH(A32,spisak!$I$4:$I$372,0)),"bye",INDEX(spisak!$B$4:$B$372,MATCH(A32,spisak!$I$4:$I$372,0)))</f>
        <v>Janković Ivana,Babić Jana</v>
      </c>
      <c r="D32" s="538"/>
      <c r="E32" s="538"/>
      <c r="F32" s="538"/>
      <c r="G32" s="539" t="str">
        <f>IF(ISNA(MATCH(A32,spisak!$I$4:$I$372,0)),"",INDEX(spisak!$E$4:$E$554,MATCH(A32,spisak!$I$4:$I$372,0)))</f>
        <v>Požega - Požega</v>
      </c>
      <c r="H32" s="539"/>
      <c r="I32" s="540"/>
      <c r="J32" s="485"/>
      <c r="K32" s="485"/>
      <c r="L32" s="485"/>
      <c r="M32" s="485"/>
      <c r="N32" s="485"/>
      <c r="O32" s="492"/>
      <c r="P32" s="490"/>
      <c r="Q32" s="488"/>
      <c r="R32" s="488"/>
      <c r="S32" s="488"/>
      <c r="T32" s="488"/>
      <c r="U32" s="488"/>
      <c r="V32" s="488"/>
      <c r="W32" s="488"/>
      <c r="X32" s="90"/>
      <c r="Y32" s="90"/>
      <c r="Z32" s="90"/>
      <c r="AA32" s="90"/>
      <c r="AB32" s="90"/>
      <c r="AC32" s="100"/>
      <c r="AD32" s="96"/>
      <c r="AE32" s="90"/>
      <c r="AF32" s="90"/>
      <c r="AG32" s="90"/>
      <c r="AH32" s="90"/>
      <c r="AI32" s="90"/>
      <c r="AJ32" s="89"/>
      <c r="AK32" s="91"/>
      <c r="AL32" s="89"/>
      <c r="AM32" s="27"/>
    </row>
    <row r="33" spans="1:39" ht="12" customHeight="1">
      <c r="A33" s="475"/>
      <c r="B33" s="476">
        <v>4</v>
      </c>
      <c r="C33" s="478" t="str">
        <f>IF(ISNA(MATCH(A33,spisak!$I$4:$I$372,0)),"bye",INDEX(spisak!$B$4:$B$372,MATCH(A33,spisak!$I$4:$I$372,0)))</f>
        <v>bye</v>
      </c>
      <c r="D33" s="478"/>
      <c r="E33" s="478"/>
      <c r="F33" s="478"/>
      <c r="G33" s="481" t="str">
        <f>IF(ISNA(MATCH(A33,spisak!$I$4:$I$372,0)),"",INDEX(spisak!$E$4:$E$554,MATCH(A33,spisak!$I$4:$I$372,0)))</f>
        <v/>
      </c>
      <c r="H33" s="481"/>
      <c r="I33" s="482"/>
      <c r="J33" s="486" t="str">
        <f>IF(ISBLANK(partije!L9),"",partije!L9)</f>
        <v/>
      </c>
      <c r="K33" s="486" t="str">
        <f>IF(ISBLANK(partije!M9),"",partije!M9)</f>
        <v/>
      </c>
      <c r="L33" s="486" t="str">
        <f>IF(ISBLANK(partije!N9),"",partije!N9)</f>
        <v/>
      </c>
      <c r="M33" s="486" t="str">
        <f>IF(ISBLANK(partije!O9),"",partije!O9)</f>
        <v/>
      </c>
      <c r="N33" s="486" t="str">
        <f>IF(ISBLANK(partije!P9),"",partije!P9)</f>
        <v/>
      </c>
      <c r="O33" s="486" t="str">
        <f>IF(ISBLANK(partije!Q9),"",partije!Q9)</f>
        <v/>
      </c>
      <c r="P33" s="486" t="str">
        <f>IF(ISBLANK(partije!R9),"",partije!R9)</f>
        <v/>
      </c>
      <c r="Q33" s="90"/>
      <c r="R33" s="90"/>
      <c r="S33" s="90"/>
      <c r="T33" s="90"/>
      <c r="U33" s="90"/>
      <c r="V33" s="100"/>
      <c r="W33" s="96"/>
      <c r="X33" s="90"/>
      <c r="Y33" s="90"/>
      <c r="Z33" s="90"/>
      <c r="AA33" s="90"/>
      <c r="AB33" s="90"/>
      <c r="AC33" s="100"/>
      <c r="AD33" s="96"/>
      <c r="AE33" s="90"/>
      <c r="AF33" s="90"/>
      <c r="AG33" s="90"/>
      <c r="AH33" s="90"/>
      <c r="AI33" s="90"/>
      <c r="AJ33" s="89"/>
      <c r="AK33" s="91"/>
      <c r="AL33" s="89"/>
      <c r="AM33" s="27"/>
    </row>
    <row r="34" spans="1:39" ht="12" customHeight="1">
      <c r="A34" s="475">
        <v>17</v>
      </c>
      <c r="B34" s="476">
        <v>3</v>
      </c>
      <c r="C34" s="477" t="str">
        <f>IF(ISNA(MATCH(A34,spisak!$I$4:$I$372,0)),"bye",INDEX(spisak!$B$4:$B$372,MATCH(A34,spisak!$I$4:$I$372,0)))</f>
        <v>Mitrović Milica,Vasiljević Jelena</v>
      </c>
      <c r="D34" s="477"/>
      <c r="E34" s="477"/>
      <c r="F34" s="477"/>
      <c r="G34" s="479" t="str">
        <f>IF(ISNA(MATCH(A34,spisak!$I$4:$I$372,0)),"",INDEX(spisak!$E$4:$E$554,MATCH(A34,spisak!$I$4:$I$372,0)))</f>
        <v>Požega - Požega</v>
      </c>
      <c r="H34" s="479"/>
      <c r="I34" s="479"/>
      <c r="J34" s="486"/>
      <c r="K34" s="486"/>
      <c r="L34" s="486"/>
      <c r="M34" s="486"/>
      <c r="N34" s="486"/>
      <c r="O34" s="486"/>
      <c r="P34" s="486"/>
      <c r="Q34" s="90"/>
      <c r="R34" s="90"/>
      <c r="S34" s="90"/>
      <c r="T34" s="90"/>
      <c r="U34" s="90"/>
      <c r="V34" s="100"/>
      <c r="W34" s="96"/>
      <c r="X34" s="90"/>
      <c r="Y34" s="90"/>
      <c r="Z34" s="90"/>
      <c r="AA34" s="90"/>
      <c r="AB34" s="90"/>
      <c r="AC34" s="100"/>
      <c r="AD34" s="96"/>
      <c r="AE34" s="523" t="str">
        <f>partije!$S$32</f>
        <v/>
      </c>
      <c r="AF34" s="524"/>
      <c r="AG34" s="524"/>
      <c r="AH34" s="524"/>
      <c r="AI34" s="524"/>
      <c r="AJ34" s="519" t="str">
        <f>IF(ISBLANK(partije!J32),"",IF(partije!J32&gt;partije!K32,partije!J32,partije!K32))</f>
        <v/>
      </c>
      <c r="AK34" s="521" t="str">
        <f>IF(ISBLANK(partije!$J$32),"",IF(partije!$J$32&gt;partije!$K$32,partije!$K$32,partije!$J$32))</f>
        <v/>
      </c>
      <c r="AL34" s="97"/>
      <c r="AM34" s="27"/>
    </row>
    <row r="35" spans="1:39" ht="12" customHeight="1">
      <c r="A35" s="475"/>
      <c r="B35" s="476">
        <v>3</v>
      </c>
      <c r="C35" s="478" t="str">
        <f>IF(ISNA(MATCH(A35,spisak!$I$4:$I$372,0)),"bye",INDEX(spisak!$B$4:$B$372,MATCH(A35,spisak!$I$4:$I$372,0)))</f>
        <v>bye</v>
      </c>
      <c r="D35" s="478"/>
      <c r="E35" s="478"/>
      <c r="F35" s="478"/>
      <c r="G35" s="481" t="str">
        <f>IF(ISNA(MATCH(A35,spisak!$I$4:$I$372,0)),"",INDEX(spisak!$E$4:$E$554,MATCH(A35,spisak!$I$4:$I$372,0)))</f>
        <v/>
      </c>
      <c r="H35" s="481"/>
      <c r="I35" s="481"/>
      <c r="J35" s="484" t="str">
        <f>partije!$S$10</f>
        <v>Mitrović Milica,Vasiljević Jelena</v>
      </c>
      <c r="K35" s="484"/>
      <c r="L35" s="484"/>
      <c r="M35" s="484"/>
      <c r="N35" s="484"/>
      <c r="O35" s="491" t="str">
        <f>IF(ISBLANK(partije!J10),"",IF(partije!J10&gt;partije!K10,partije!J10,partije!K10))</f>
        <v/>
      </c>
      <c r="P35" s="484" t="str">
        <f>IF(ISBLANK(partije!J10),"",IF(partije!J10&gt;partije!K10,partije!K10,partije!J10))</f>
        <v/>
      </c>
      <c r="Q35" s="90"/>
      <c r="R35" s="90"/>
      <c r="S35" s="90"/>
      <c r="T35" s="90"/>
      <c r="U35" s="90"/>
      <c r="V35" s="100"/>
      <c r="W35" s="96"/>
      <c r="X35" s="90"/>
      <c r="Y35" s="90"/>
      <c r="Z35" s="90"/>
      <c r="AA35" s="90"/>
      <c r="AB35" s="90"/>
      <c r="AC35" s="100"/>
      <c r="AD35" s="96"/>
      <c r="AE35" s="525"/>
      <c r="AF35" s="526"/>
      <c r="AG35" s="526"/>
      <c r="AH35" s="526"/>
      <c r="AI35" s="526"/>
      <c r="AJ35" s="507"/>
      <c r="AK35" s="522"/>
      <c r="AL35" s="98"/>
      <c r="AM35" s="27"/>
    </row>
    <row r="36" spans="1:39" ht="12" customHeight="1">
      <c r="A36" s="534">
        <v>18</v>
      </c>
      <c r="B36" s="476"/>
      <c r="C36" s="541" t="e">
        <f>IF(ISNA(MATCH(A36,#REF!,0)),IF(ISNA(MATCH(A36,#REF!,0)),"bye",INDEX(#REF!,MATCH(A36,#REF!,0))),INDEX(#REF!,MATCH(A36,#REF!,0)))</f>
        <v>#REF!</v>
      </c>
      <c r="D36" s="541"/>
      <c r="E36" s="541"/>
      <c r="F36" s="541"/>
      <c r="G36" s="542" t="e">
        <f>IF(ISNA(MATCH(C36,#REF!,0)),"",INDEX(#REF!,MATCH(C36,#REF!,0)))</f>
        <v>#REF!</v>
      </c>
      <c r="H36" s="542"/>
      <c r="I36" s="543"/>
      <c r="J36" s="485"/>
      <c r="K36" s="485"/>
      <c r="L36" s="485"/>
      <c r="M36" s="485"/>
      <c r="N36" s="485"/>
      <c r="O36" s="492"/>
      <c r="P36" s="485"/>
      <c r="Q36" s="90"/>
      <c r="R36" s="90"/>
      <c r="S36" s="90"/>
      <c r="T36" s="90"/>
      <c r="U36" s="90"/>
      <c r="V36" s="100"/>
      <c r="W36" s="96"/>
      <c r="X36" s="90"/>
      <c r="Y36" s="90"/>
      <c r="Z36" s="90"/>
      <c r="AA36" s="90"/>
      <c r="AB36" s="90"/>
      <c r="AC36" s="100"/>
      <c r="AD36" s="96"/>
      <c r="AE36" s="520" t="str">
        <f>IF(ISBLANK(partije!L32),"",partije!L32)</f>
        <v xml:space="preserve"> </v>
      </c>
      <c r="AF36" s="520" t="str">
        <f>IF(ISBLANK(partije!M32),"",partije!M32)</f>
        <v xml:space="preserve"> </v>
      </c>
      <c r="AG36" s="520" t="str">
        <f>IF(ISBLANK(partije!N32),"",partije!N32)</f>
        <v xml:space="preserve"> </v>
      </c>
      <c r="AH36" s="520" t="str">
        <f>IF(ISBLANK(partije!O32),"",partije!O32)</f>
        <v/>
      </c>
      <c r="AI36" s="520" t="str">
        <f>IF(ISBLANK(partije!P32),"",partije!P32)</f>
        <v/>
      </c>
      <c r="AJ36" s="520" t="str">
        <f>IF(ISBLANK(partije!Q32),"",partije!Q32)</f>
        <v/>
      </c>
      <c r="AK36" s="498" t="str">
        <f>IF(ISBLANK(partije!R32),"",partije!R32)</f>
        <v/>
      </c>
      <c r="AL36" s="93"/>
      <c r="AM36" s="27"/>
    </row>
    <row r="37" spans="1:39" ht="12" customHeight="1">
      <c r="A37" s="534"/>
      <c r="B37" s="476"/>
      <c r="C37" s="535" t="e">
        <f>IF(ISNA(MATCH(A37,#REF!,0)),IF(ISNA(MATCH(A37,#REF!,0)),"bye",INDEX(#REF!,MATCH(A37,#REF!,0))),INDEX(#REF!,MATCH(A37,#REF!,0)))</f>
        <v>#REF!</v>
      </c>
      <c r="D37" s="535"/>
      <c r="E37" s="535"/>
      <c r="F37" s="535"/>
      <c r="G37" s="536" t="e">
        <f>IF(ISNA(MATCH(C37,#REF!,0)),"",INDEX(#REF!,MATCH(C37,#REF!,0)))</f>
        <v>#REF!</v>
      </c>
      <c r="H37" s="536"/>
      <c r="I37" s="537"/>
      <c r="J37" s="502" t="str">
        <f>IF(ISBLANK(partije!L10),"",partije!L10)</f>
        <v/>
      </c>
      <c r="K37" s="502" t="str">
        <f>IF(ISBLANK(partije!M10),"",partije!M10)</f>
        <v/>
      </c>
      <c r="L37" s="502" t="str">
        <f>IF(ISBLANK(partije!N10),"",partije!N10)</f>
        <v/>
      </c>
      <c r="M37" s="502" t="str">
        <f>IF(ISBLANK(partije!O10),"",partije!O10)</f>
        <v/>
      </c>
      <c r="N37" s="502" t="str">
        <f>IF(ISBLANK(partije!P10),"",partije!P10)</f>
        <v/>
      </c>
      <c r="O37" s="502" t="str">
        <f>IF(ISBLANK(partije!Q10),"",partije!Q10)</f>
        <v/>
      </c>
      <c r="P37" s="513" t="str">
        <f>IF(ISBLANK(partije!R10),"",partije!R10)</f>
        <v/>
      </c>
      <c r="Q37" s="493" t="str">
        <f>partije!$S$22</f>
        <v>Mitrović Milica,Vasiljević Jelena</v>
      </c>
      <c r="R37" s="484"/>
      <c r="S37" s="484"/>
      <c r="T37" s="484"/>
      <c r="U37" s="484"/>
      <c r="V37" s="491" t="str">
        <f>IF(ISBLANK(partije!J22),"",IF(partije!J22&gt;partije!K22,partije!J22,partije!K22))</f>
        <v/>
      </c>
      <c r="W37" s="484" t="str">
        <f>IF(ISBLANK(partije!J22),"",IF(partije!J22&gt;partije!K22,partije!K22,partije!J22))</f>
        <v/>
      </c>
      <c r="X37" s="90"/>
      <c r="Y37" s="90"/>
      <c r="Z37" s="90"/>
      <c r="AA37" s="90"/>
      <c r="AB37" s="90"/>
      <c r="AC37" s="100"/>
      <c r="AD37" s="96"/>
      <c r="AE37" s="488"/>
      <c r="AF37" s="488"/>
      <c r="AG37" s="488"/>
      <c r="AH37" s="488"/>
      <c r="AI37" s="488"/>
      <c r="AJ37" s="488"/>
      <c r="AK37" s="499"/>
      <c r="AL37" s="89"/>
      <c r="AM37" s="27"/>
    </row>
    <row r="38" spans="1:39" ht="12" customHeight="1">
      <c r="A38" s="534">
        <v>19</v>
      </c>
      <c r="B38" s="476"/>
      <c r="C38" s="535" t="e">
        <f>IF(ISNA(MATCH(A38,#REF!,0)),IF(ISNA(MATCH(A38,#REF!,0)),"bye",INDEX(#REF!,MATCH(A38,#REF!,0))),INDEX(#REF!,MATCH(A38,#REF!,0)))</f>
        <v>#REF!</v>
      </c>
      <c r="D38" s="535"/>
      <c r="E38" s="535"/>
      <c r="F38" s="535"/>
      <c r="G38" s="536" t="e">
        <f>IF(ISNA(MATCH(C38,#REF!,0)),"",INDEX(#REF!,MATCH(C38,#REF!,0)))</f>
        <v>#REF!</v>
      </c>
      <c r="H38" s="536"/>
      <c r="I38" s="537"/>
      <c r="J38" s="503"/>
      <c r="K38" s="503"/>
      <c r="L38" s="503"/>
      <c r="M38" s="503"/>
      <c r="N38" s="503"/>
      <c r="O38" s="503"/>
      <c r="P38" s="514"/>
      <c r="Q38" s="494"/>
      <c r="R38" s="485"/>
      <c r="S38" s="485"/>
      <c r="T38" s="485"/>
      <c r="U38" s="485"/>
      <c r="V38" s="492"/>
      <c r="W38" s="485"/>
      <c r="X38" s="90"/>
      <c r="Y38" s="90"/>
      <c r="Z38" s="90"/>
      <c r="AA38" s="90"/>
      <c r="AB38" s="90"/>
      <c r="AC38" s="100"/>
      <c r="AD38" s="96"/>
      <c r="AE38" s="90"/>
      <c r="AF38" s="90"/>
      <c r="AG38" s="90"/>
      <c r="AH38" s="90"/>
      <c r="AI38" s="90"/>
      <c r="AJ38" s="89"/>
      <c r="AK38" s="91"/>
      <c r="AL38" s="89"/>
      <c r="AM38" s="27"/>
    </row>
    <row r="39" spans="1:39" ht="12" customHeight="1">
      <c r="A39" s="534"/>
      <c r="B39" s="476"/>
      <c r="C39" s="535" t="e">
        <f>IF(ISNA(MATCH(A39,#REF!,0)),IF(ISNA(MATCH(A39,#REF!,0)),"bye",INDEX(#REF!,MATCH(A39,#REF!,0))),INDEX(#REF!,MATCH(A39,#REF!,0)))</f>
        <v>#REF!</v>
      </c>
      <c r="D39" s="535"/>
      <c r="E39" s="535"/>
      <c r="F39" s="535"/>
      <c r="G39" s="536" t="e">
        <f>IF(ISNA(MATCH(C39,#REF!,0)),"",INDEX(#REF!,MATCH(C39,#REF!,0)))</f>
        <v>#REF!</v>
      </c>
      <c r="H39" s="536"/>
      <c r="I39" s="537"/>
      <c r="J39" s="484" t="str">
        <f>partije!$S$11</f>
        <v>bye</v>
      </c>
      <c r="K39" s="484"/>
      <c r="L39" s="484"/>
      <c r="M39" s="484"/>
      <c r="N39" s="484"/>
      <c r="O39" s="491" t="str">
        <f>IF(ISBLANK(partije!J11),"",IF(partije!J11&gt;partije!K11,partije!J11,partije!K11))</f>
        <v/>
      </c>
      <c r="P39" s="489" t="str">
        <f>IF(ISBLANK(partije!J11),"",IF(partije!J11&gt;partije!K11,partije!K11,partije!J11))</f>
        <v/>
      </c>
      <c r="Q39" s="488" t="str">
        <f>IF(ISBLANK(partije!L22),"",partije!L22)</f>
        <v xml:space="preserve"> </v>
      </c>
      <c r="R39" s="488" t="str">
        <f>IF(ISBLANK(partije!M22),"",partije!M22)</f>
        <v xml:space="preserve"> </v>
      </c>
      <c r="S39" s="488" t="str">
        <f>IF(ISBLANK(partije!N22),"",partije!N22)</f>
        <v xml:space="preserve"> </v>
      </c>
      <c r="T39" s="488" t="str">
        <f>IF(ISBLANK(partije!O22),"",partije!O22)</f>
        <v xml:space="preserve"> </v>
      </c>
      <c r="U39" s="488" t="str">
        <f>IF(ISBLANK(partije!P22),"",partije!P22)</f>
        <v/>
      </c>
      <c r="V39" s="488" t="str">
        <f>IF(ISBLANK(partije!Q22),"",partije!Q22)</f>
        <v/>
      </c>
      <c r="W39" s="498" t="str">
        <f>IF(ISBLANK(partije!R22),"",partije!R22)</f>
        <v/>
      </c>
      <c r="X39" s="90"/>
      <c r="Y39" s="90"/>
      <c r="Z39" s="90"/>
      <c r="AA39" s="90"/>
      <c r="AB39" s="90"/>
      <c r="AC39" s="100"/>
      <c r="AD39" s="96"/>
      <c r="AE39" s="90"/>
      <c r="AF39" s="90"/>
      <c r="AG39" s="90"/>
      <c r="AH39" s="90"/>
      <c r="AI39" s="90"/>
      <c r="AJ39" s="89"/>
      <c r="AK39" s="91"/>
      <c r="AL39" s="89"/>
      <c r="AM39" s="27"/>
    </row>
    <row r="40" spans="1:39" ht="12" customHeight="1">
      <c r="A40" s="475">
        <v>20</v>
      </c>
      <c r="B40" s="476">
        <v>14</v>
      </c>
      <c r="C40" s="538" t="str">
        <f>IF(ISNA(MATCH(A40,spisak!$I$4:$I$372,0)),"bye",INDEX(spisak!$B$4:$B$372,MATCH(A40,spisak!$I$4:$I$372,0)))</f>
        <v>bye</v>
      </c>
      <c r="D40" s="538"/>
      <c r="E40" s="538"/>
      <c r="F40" s="538"/>
      <c r="G40" s="539" t="str">
        <f>IF(ISNA(MATCH(A40,spisak!$I$4:$I$372,0)),"",INDEX(spisak!$E$4:$E$554,MATCH(A40,spisak!$I$4:$I$372,0)))</f>
        <v/>
      </c>
      <c r="H40" s="539"/>
      <c r="I40" s="540"/>
      <c r="J40" s="485"/>
      <c r="K40" s="485"/>
      <c r="L40" s="485"/>
      <c r="M40" s="485"/>
      <c r="N40" s="485"/>
      <c r="O40" s="492"/>
      <c r="P40" s="490"/>
      <c r="Q40" s="488"/>
      <c r="R40" s="488"/>
      <c r="S40" s="488"/>
      <c r="T40" s="488"/>
      <c r="U40" s="488"/>
      <c r="V40" s="488"/>
      <c r="W40" s="499"/>
      <c r="X40" s="90"/>
      <c r="Y40" s="90"/>
      <c r="Z40" s="90"/>
      <c r="AA40" s="90"/>
      <c r="AB40" s="90"/>
      <c r="AC40" s="100"/>
      <c r="AD40" s="96"/>
      <c r="AE40" s="90"/>
      <c r="AF40" s="90"/>
      <c r="AG40" s="90"/>
      <c r="AH40" s="90"/>
      <c r="AI40" s="90"/>
      <c r="AJ40" s="89"/>
      <c r="AK40" s="91"/>
      <c r="AL40" s="89"/>
      <c r="AM40" s="27"/>
    </row>
    <row r="41" spans="1:39" ht="12" customHeight="1">
      <c r="A41" s="475"/>
      <c r="B41" s="476">
        <v>14</v>
      </c>
      <c r="C41" s="478" t="str">
        <f>IF(ISNA(MATCH(A41,spisak!$I$4:$I$372,0)),"bye",INDEX(spisak!$B$4:$B$372,MATCH(A41,spisak!$I$4:$I$372,0)))</f>
        <v>bye</v>
      </c>
      <c r="D41" s="478"/>
      <c r="E41" s="478"/>
      <c r="F41" s="478"/>
      <c r="G41" s="481" t="str">
        <f>IF(ISNA(MATCH(A41,spisak!$I$4:$I$372,0)),"",INDEX(spisak!$E$4:$E$554,MATCH(A41,spisak!$I$4:$I$372,0)))</f>
        <v/>
      </c>
      <c r="H41" s="481"/>
      <c r="I41" s="482"/>
      <c r="J41" s="486" t="str">
        <f>IF(ISBLANK(partije!L11),"",partije!L11)</f>
        <v/>
      </c>
      <c r="K41" s="486" t="str">
        <f>IF(ISBLANK(partije!M11),"",partije!M11)</f>
        <v/>
      </c>
      <c r="L41" s="486" t="str">
        <f>IF(ISBLANK(partije!N11),"",partije!N11)</f>
        <v/>
      </c>
      <c r="M41" s="486" t="str">
        <f>IF(ISBLANK(partije!O11),"",partije!O11)</f>
        <v/>
      </c>
      <c r="N41" s="486" t="str">
        <f>IF(ISBLANK(partije!P11),"",partije!P11)</f>
        <v/>
      </c>
      <c r="O41" s="486" t="str">
        <f>IF(ISBLANK(partije!Q11),"",partije!Q11)</f>
        <v/>
      </c>
      <c r="P41" s="486" t="str">
        <f>IF(ISBLANK(partije!R11),"",partije!R11)</f>
        <v/>
      </c>
      <c r="Q41" s="90"/>
      <c r="R41" s="90"/>
      <c r="S41" s="90"/>
      <c r="T41" s="90"/>
      <c r="U41" s="90"/>
      <c r="V41" s="100"/>
      <c r="W41" s="101"/>
      <c r="X41" s="493" t="str">
        <f>partije!$S$28</f>
        <v/>
      </c>
      <c r="Y41" s="484"/>
      <c r="Z41" s="484"/>
      <c r="AA41" s="484"/>
      <c r="AB41" s="484"/>
      <c r="AC41" s="491" t="str">
        <f>IF(ISBLANK(partije!J28),"",IF(partije!J28&gt;partije!K28,partije!J28,partije!K28))</f>
        <v/>
      </c>
      <c r="AD41" s="484" t="str">
        <f>IF(ISBLANK(partije!J28),"",IF(partije!J28&gt;partije!K28,partije!K28,partije!J28))</f>
        <v/>
      </c>
      <c r="AE41" s="90"/>
      <c r="AF41" s="90"/>
      <c r="AG41" s="90"/>
      <c r="AH41" s="90"/>
      <c r="AI41" s="90"/>
      <c r="AJ41" s="89"/>
      <c r="AK41" s="91"/>
      <c r="AL41" s="89"/>
      <c r="AM41" s="27"/>
    </row>
    <row r="42" spans="1:39" ht="12" customHeight="1">
      <c r="A42" s="475">
        <v>21</v>
      </c>
      <c r="B42" s="476">
        <v>11</v>
      </c>
      <c r="C42" s="477" t="str">
        <f>IF(ISNA(MATCH(A42,spisak!$I$4:$I$372,0)),"bye",INDEX(spisak!$B$4:$B$372,MATCH(A42,spisak!$I$4:$I$372,0)))</f>
        <v>bye</v>
      </c>
      <c r="D42" s="477"/>
      <c r="E42" s="477"/>
      <c r="F42" s="477"/>
      <c r="G42" s="479" t="str">
        <f>IF(ISNA(MATCH(A42,spisak!$I$4:$I$372,0)),"",INDEX(spisak!$E$4:$E$554,MATCH(A42,spisak!$I$4:$I$372,0)))</f>
        <v/>
      </c>
      <c r="H42" s="479"/>
      <c r="I42" s="479"/>
      <c r="J42" s="486"/>
      <c r="K42" s="486"/>
      <c r="L42" s="486"/>
      <c r="M42" s="486"/>
      <c r="N42" s="486"/>
      <c r="O42" s="486"/>
      <c r="P42" s="486"/>
      <c r="Q42" s="90"/>
      <c r="R42" s="90"/>
      <c r="S42" s="90"/>
      <c r="T42" s="90"/>
      <c r="U42" s="90"/>
      <c r="V42" s="100"/>
      <c r="W42" s="101"/>
      <c r="X42" s="494"/>
      <c r="Y42" s="485"/>
      <c r="Z42" s="485"/>
      <c r="AA42" s="485"/>
      <c r="AB42" s="485"/>
      <c r="AC42" s="492"/>
      <c r="AD42" s="485"/>
      <c r="AE42" s="90"/>
      <c r="AF42" s="90"/>
      <c r="AG42" s="90"/>
      <c r="AH42" s="90"/>
      <c r="AI42" s="90"/>
      <c r="AJ42" s="89"/>
      <c r="AK42" s="91"/>
      <c r="AL42" s="89"/>
      <c r="AM42" s="27"/>
    </row>
    <row r="43" spans="1:39" ht="12" customHeight="1">
      <c r="A43" s="475"/>
      <c r="B43" s="476">
        <v>11</v>
      </c>
      <c r="C43" s="478" t="str">
        <f>IF(ISNA(MATCH(A43,spisak!$I$4:$I$372,0)),"bye",INDEX(spisak!$B$4:$B$372,MATCH(A43,spisak!$I$4:$I$372,0)))</f>
        <v>bye</v>
      </c>
      <c r="D43" s="478"/>
      <c r="E43" s="478"/>
      <c r="F43" s="478"/>
      <c r="G43" s="481" t="str">
        <f>IF(ISNA(MATCH(A43,spisak!$I$4:$I$372,0)),"",INDEX(spisak!$E$4:$E$554,MATCH(A43,spisak!$I$4:$I$372,0)))</f>
        <v/>
      </c>
      <c r="H43" s="481"/>
      <c r="I43" s="481"/>
      <c r="J43" s="496" t="str">
        <f>partije!$S$12</f>
        <v>bye</v>
      </c>
      <c r="K43" s="496"/>
      <c r="L43" s="496"/>
      <c r="M43" s="496"/>
      <c r="N43" s="496"/>
      <c r="O43" s="500" t="str">
        <f>IF(ISBLANK(partije!J12),"",IF(partije!J12&gt;partije!K12,partije!J12,partije!K12))</f>
        <v/>
      </c>
      <c r="P43" s="496" t="str">
        <f>IF(ISBLANK(partije!J12),"",IF(partije!J12&gt;partije!K12,partije!K12,partije!J12))</f>
        <v/>
      </c>
      <c r="Q43" s="90"/>
      <c r="R43" s="90"/>
      <c r="S43" s="90"/>
      <c r="T43" s="90"/>
      <c r="U43" s="90"/>
      <c r="V43" s="100"/>
      <c r="W43" s="101"/>
      <c r="X43" s="488" t="str">
        <f>IF(ISBLANK(partije!L28),"",partije!L28)</f>
        <v xml:space="preserve"> </v>
      </c>
      <c r="Y43" s="488" t="str">
        <f>IF(ISBLANK(partije!M28),"",partije!M28)</f>
        <v xml:space="preserve"> </v>
      </c>
      <c r="Z43" s="488" t="str">
        <f>IF(ISBLANK(partije!N28),"",partije!N28)</f>
        <v xml:space="preserve"> </v>
      </c>
      <c r="AA43" s="488" t="str">
        <f>IF(ISBLANK(partije!O28),"",partije!O28)</f>
        <v/>
      </c>
      <c r="AB43" s="488" t="str">
        <f>IF(ISBLANK(partije!P28),"",partije!P28)</f>
        <v/>
      </c>
      <c r="AC43" s="488" t="str">
        <f>IF(ISBLANK(partije!Q28),"",partije!Q28)</f>
        <v/>
      </c>
      <c r="AD43" s="498" t="str">
        <f>IF(ISBLANK(partije!R28),"",partije!R28)</f>
        <v/>
      </c>
      <c r="AE43" s="90"/>
      <c r="AF43" s="90"/>
      <c r="AG43" s="90"/>
      <c r="AH43" s="90"/>
      <c r="AI43" s="90"/>
      <c r="AJ43" s="89"/>
      <c r="AK43" s="91"/>
      <c r="AL43" s="89"/>
      <c r="AM43" s="27"/>
    </row>
    <row r="44" spans="1:39" ht="12" customHeight="1">
      <c r="A44" s="534">
        <v>22</v>
      </c>
      <c r="B44" s="476"/>
      <c r="C44" s="541" t="e">
        <f>IF(ISNA(MATCH(A44,#REF!,0)),IF(ISNA(MATCH(A44,#REF!,0)),"bye",INDEX(#REF!,MATCH(A44,#REF!,0))),INDEX(#REF!,MATCH(A44,#REF!,0)))</f>
        <v>#REF!</v>
      </c>
      <c r="D44" s="541"/>
      <c r="E44" s="541"/>
      <c r="F44" s="541"/>
      <c r="G44" s="542" t="e">
        <f>IF(ISNA(MATCH(C44,#REF!,0)),"",INDEX(#REF!,MATCH(C44,#REF!,0)))</f>
        <v>#REF!</v>
      </c>
      <c r="H44" s="542"/>
      <c r="I44" s="543"/>
      <c r="J44" s="496"/>
      <c r="K44" s="496"/>
      <c r="L44" s="496"/>
      <c r="M44" s="496"/>
      <c r="N44" s="496"/>
      <c r="O44" s="500"/>
      <c r="P44" s="496"/>
      <c r="Q44" s="90"/>
      <c r="R44" s="90"/>
      <c r="S44" s="90"/>
      <c r="T44" s="90"/>
      <c r="U44" s="90"/>
      <c r="V44" s="100"/>
      <c r="W44" s="101"/>
      <c r="X44" s="488"/>
      <c r="Y44" s="488"/>
      <c r="Z44" s="488"/>
      <c r="AA44" s="488"/>
      <c r="AB44" s="488"/>
      <c r="AC44" s="488"/>
      <c r="AD44" s="499"/>
      <c r="AE44" s="90"/>
      <c r="AF44" s="90"/>
      <c r="AG44" s="90"/>
      <c r="AH44" s="90"/>
      <c r="AI44" s="90"/>
      <c r="AJ44" s="89"/>
      <c r="AK44" s="91"/>
      <c r="AL44" s="89"/>
      <c r="AM44" s="27"/>
    </row>
    <row r="45" spans="1:39" ht="12" customHeight="1">
      <c r="A45" s="534"/>
      <c r="B45" s="476"/>
      <c r="C45" s="535" t="e">
        <f>IF(ISNA(MATCH(A45,#REF!,0)),IF(ISNA(MATCH(A45,#REF!,0)),"bye",INDEX(#REF!,MATCH(A45,#REF!,0))),INDEX(#REF!,MATCH(A45,#REF!,0)))</f>
        <v>#REF!</v>
      </c>
      <c r="D45" s="535"/>
      <c r="E45" s="535"/>
      <c r="F45" s="535"/>
      <c r="G45" s="536" t="e">
        <f>IF(ISNA(MATCH(C45,#REF!,0)),"",INDEX(#REF!,MATCH(C45,#REF!,0)))</f>
        <v>#REF!</v>
      </c>
      <c r="H45" s="536"/>
      <c r="I45" s="537"/>
      <c r="J45" s="502" t="str">
        <f>IF(ISBLANK(partije!L12),"",partije!L12)</f>
        <v/>
      </c>
      <c r="K45" s="502" t="str">
        <f>IF(ISBLANK(partije!M12),"",partije!M12)</f>
        <v/>
      </c>
      <c r="L45" s="502" t="str">
        <f>IF(ISBLANK(partije!N12),"",partije!N12)</f>
        <v/>
      </c>
      <c r="M45" s="502" t="str">
        <f>IF(ISBLANK(partije!O12),"",partije!O12)</f>
        <v/>
      </c>
      <c r="N45" s="502" t="str">
        <f>IF(ISBLANK(partije!P12),"",partije!P12)</f>
        <v/>
      </c>
      <c r="O45" s="502" t="str">
        <f>IF(ISBLANK(partije!Q12),"",partije!Q12)</f>
        <v/>
      </c>
      <c r="P45" s="513" t="str">
        <f>IF(ISBLANK(partije!R12),"",partije!R12)</f>
        <v/>
      </c>
      <c r="Q45" s="493" t="str">
        <f>partije!$S$23</f>
        <v>Vasić Mina,Jovanović Luna</v>
      </c>
      <c r="R45" s="484"/>
      <c r="S45" s="484"/>
      <c r="T45" s="484"/>
      <c r="U45" s="484"/>
      <c r="V45" s="491" t="str">
        <f>IF(ISBLANK(partije!J23),"",IF(partije!J23&gt;partije!K23,partije!J23,partije!K23))</f>
        <v/>
      </c>
      <c r="W45" s="489" t="str">
        <f>IF(ISBLANK(partije!J23),"",IF(partije!J23&gt;partije!K23,partije!K23,partije!J23))</f>
        <v/>
      </c>
      <c r="X45" s="90"/>
      <c r="Y45" s="90"/>
      <c r="Z45" s="90"/>
      <c r="AA45" s="90"/>
      <c r="AB45" s="90"/>
      <c r="AC45" s="100"/>
      <c r="AD45" s="101"/>
      <c r="AE45" s="90"/>
      <c r="AF45" s="90"/>
      <c r="AG45" s="90"/>
      <c r="AH45" s="90"/>
      <c r="AI45" s="90"/>
      <c r="AJ45" s="89"/>
      <c r="AK45" s="91"/>
      <c r="AL45" s="89"/>
      <c r="AM45" s="27"/>
    </row>
    <row r="46" spans="1:39" ht="12" customHeight="1">
      <c r="A46" s="534">
        <v>23</v>
      </c>
      <c r="B46" s="476"/>
      <c r="C46" s="535" t="e">
        <f>IF(ISNA(MATCH(A46,#REF!,0)),IF(ISNA(MATCH(A46,#REF!,0)),"bye",INDEX(#REF!,MATCH(A46,#REF!,0))),INDEX(#REF!,MATCH(A46,#REF!,0)))</f>
        <v>#REF!</v>
      </c>
      <c r="D46" s="535"/>
      <c r="E46" s="535"/>
      <c r="F46" s="535"/>
      <c r="G46" s="536" t="e">
        <f>IF(ISNA(MATCH(C46,#REF!,0)),"",INDEX(#REF!,MATCH(C46,#REF!,0)))</f>
        <v>#REF!</v>
      </c>
      <c r="H46" s="536"/>
      <c r="I46" s="537"/>
      <c r="J46" s="486"/>
      <c r="K46" s="486"/>
      <c r="L46" s="486"/>
      <c r="M46" s="486"/>
      <c r="N46" s="486"/>
      <c r="O46" s="486"/>
      <c r="P46" s="495"/>
      <c r="Q46" s="494"/>
      <c r="R46" s="485"/>
      <c r="S46" s="485"/>
      <c r="T46" s="485"/>
      <c r="U46" s="485"/>
      <c r="V46" s="492"/>
      <c r="W46" s="490"/>
      <c r="X46" s="90"/>
      <c r="Y46" s="90"/>
      <c r="Z46" s="90"/>
      <c r="AA46" s="90"/>
      <c r="AB46" s="90"/>
      <c r="AC46" s="100"/>
      <c r="AD46" s="101"/>
      <c r="AE46" s="90"/>
      <c r="AF46" s="90"/>
      <c r="AG46" s="90"/>
      <c r="AH46" s="90"/>
      <c r="AI46" s="90"/>
      <c r="AJ46" s="89"/>
      <c r="AK46" s="91"/>
      <c r="AL46" s="89"/>
      <c r="AM46" s="27"/>
    </row>
    <row r="47" spans="1:39" ht="12" customHeight="1">
      <c r="A47" s="534"/>
      <c r="B47" s="476"/>
      <c r="C47" s="535" t="e">
        <f>IF(ISNA(MATCH(A47,#REF!,0)),IF(ISNA(MATCH(A47,#REF!,0)),"bye",INDEX(#REF!,MATCH(A47,#REF!,0))),INDEX(#REF!,MATCH(A47,#REF!,0)))</f>
        <v>#REF!</v>
      </c>
      <c r="D47" s="535"/>
      <c r="E47" s="535"/>
      <c r="F47" s="535"/>
      <c r="G47" s="536" t="e">
        <f>IF(ISNA(MATCH(C47,#REF!,0)),"",INDEX(#REF!,MATCH(C47,#REF!,0)))</f>
        <v>#REF!</v>
      </c>
      <c r="H47" s="536"/>
      <c r="I47" s="537"/>
      <c r="J47" s="484" t="str">
        <f>partije!$S$13</f>
        <v>Vasić Mina,Jovanović Luna</v>
      </c>
      <c r="K47" s="484"/>
      <c r="L47" s="484"/>
      <c r="M47" s="484"/>
      <c r="N47" s="484"/>
      <c r="O47" s="491" t="str">
        <f>IF(ISBLANK(partije!J13),"",IF(partije!J13&gt;partije!K13,partije!J13,partije!K13))</f>
        <v/>
      </c>
      <c r="P47" s="489" t="str">
        <f>IF(ISBLANK(partije!J13),"",IF(partije!J13&gt;partije!K13,partije!K13,partije!J13))</f>
        <v/>
      </c>
      <c r="Q47" s="488" t="str">
        <f>IF(ISBLANK(partije!L23),"",partije!L23)</f>
        <v xml:space="preserve"> </v>
      </c>
      <c r="R47" s="488" t="str">
        <f>IF(ISBLANK(partije!M23),"",partije!M23)</f>
        <v xml:space="preserve"> </v>
      </c>
      <c r="S47" s="488" t="str">
        <f>IF(ISBLANK(partije!N23),"",partije!N23)</f>
        <v xml:space="preserve"> </v>
      </c>
      <c r="T47" s="488" t="str">
        <f>IF(ISBLANK(partije!O23),"",partije!O23)</f>
        <v/>
      </c>
      <c r="U47" s="488" t="str">
        <f>IF(ISBLANK(partije!P23),"",partije!P23)</f>
        <v/>
      </c>
      <c r="V47" s="488" t="str">
        <f>IF(ISBLANK(partije!Q23),"",partije!Q23)</f>
        <v/>
      </c>
      <c r="W47" s="488" t="str">
        <f>IF(ISBLANK(partije!R23),"",partije!R23)</f>
        <v/>
      </c>
      <c r="X47" s="90"/>
      <c r="Y47" s="90"/>
      <c r="Z47" s="90"/>
      <c r="AA47" s="90"/>
      <c r="AB47" s="90"/>
      <c r="AC47" s="100"/>
      <c r="AD47" s="101"/>
      <c r="AE47" s="90"/>
      <c r="AF47" s="90"/>
      <c r="AG47" s="90"/>
      <c r="AH47" s="90"/>
      <c r="AI47" s="90"/>
      <c r="AJ47" s="89"/>
      <c r="AK47" s="91"/>
      <c r="AL47" s="89"/>
      <c r="AM47" s="27"/>
    </row>
    <row r="48" spans="1:39" ht="12" customHeight="1">
      <c r="A48" s="475">
        <v>24</v>
      </c>
      <c r="B48" s="476">
        <v>6</v>
      </c>
      <c r="C48" s="538" t="str">
        <f>IF(ISNA(MATCH(A48,spisak!$I$4:$I$372,0)),"bye",INDEX(spisak!$B$4:$B$372,MATCH(A48,spisak!$I$4:$I$372,0)))</f>
        <v>Vasić Mina,Jovanović Luna</v>
      </c>
      <c r="D48" s="538"/>
      <c r="E48" s="538"/>
      <c r="F48" s="538"/>
      <c r="G48" s="539" t="str">
        <f>IF(ISNA(MATCH(A48,spisak!$I$4:$I$372,0)),"",INDEX(spisak!$E$4:$E$554,MATCH(A48,spisak!$I$4:$I$372,0)))</f>
        <v>Stoni,Hajduk Veljko</v>
      </c>
      <c r="H48" s="539"/>
      <c r="I48" s="540"/>
      <c r="J48" s="485"/>
      <c r="K48" s="485"/>
      <c r="L48" s="485"/>
      <c r="M48" s="485"/>
      <c r="N48" s="485"/>
      <c r="O48" s="492"/>
      <c r="P48" s="490"/>
      <c r="Q48" s="488"/>
      <c r="R48" s="488"/>
      <c r="S48" s="488"/>
      <c r="T48" s="488"/>
      <c r="U48" s="488"/>
      <c r="V48" s="488"/>
      <c r="W48" s="488"/>
      <c r="X48" s="90"/>
      <c r="Y48" s="90"/>
      <c r="Z48" s="90"/>
      <c r="AA48" s="90"/>
      <c r="AB48" s="90"/>
      <c r="AC48" s="100"/>
      <c r="AD48" s="101"/>
      <c r="AE48" s="90"/>
      <c r="AF48" s="90"/>
      <c r="AG48" s="90"/>
      <c r="AH48" s="90"/>
      <c r="AI48" s="90"/>
      <c r="AJ48" s="89"/>
      <c r="AK48" s="91"/>
      <c r="AL48" s="89"/>
      <c r="AM48" s="27"/>
    </row>
    <row r="49" spans="1:39" ht="12" customHeight="1">
      <c r="A49" s="475"/>
      <c r="B49" s="476">
        <v>6</v>
      </c>
      <c r="C49" s="478" t="str">
        <f>IF(ISNA(MATCH(A49,spisak!$I$4:$I$372,0)),"bye",INDEX(spisak!$B$4:$B$372,MATCH(A49,spisak!$I$4:$I$372,0)))</f>
        <v>bye</v>
      </c>
      <c r="D49" s="478"/>
      <c r="E49" s="478"/>
      <c r="F49" s="478"/>
      <c r="G49" s="481" t="str">
        <f>IF(ISNA(MATCH(A49,spisak!$I$4:$I$372,0)),"",INDEX(spisak!$E$4:$E$554,MATCH(A49,spisak!$I$4:$I$372,0)))</f>
        <v/>
      </c>
      <c r="H49" s="481"/>
      <c r="I49" s="482"/>
      <c r="J49" s="486" t="str">
        <f>IF(ISBLANK(partije!L13),"",partije!L13)</f>
        <v/>
      </c>
      <c r="K49" s="486" t="str">
        <f>IF(ISBLANK(partije!M13),"",partije!M13)</f>
        <v/>
      </c>
      <c r="L49" s="486" t="str">
        <f>IF(ISBLANK(partije!N13),"",partije!N13)</f>
        <v/>
      </c>
      <c r="M49" s="486" t="str">
        <f>IF(ISBLANK(partije!O13),"",partije!O13)</f>
        <v/>
      </c>
      <c r="N49" s="486" t="str">
        <f>IF(ISBLANK(partije!P13),"",partije!P13)</f>
        <v/>
      </c>
      <c r="O49" s="486" t="str">
        <f>IF(ISBLANK(partije!Q13),"",partije!Q13)</f>
        <v/>
      </c>
      <c r="P49" s="486" t="str">
        <f>IF(ISBLANK(partije!R13),"",partije!R13)</f>
        <v/>
      </c>
      <c r="Q49" s="90"/>
      <c r="R49" s="90"/>
      <c r="S49" s="90"/>
      <c r="T49" s="90"/>
      <c r="U49" s="90"/>
      <c r="V49" s="100"/>
      <c r="W49" s="96"/>
      <c r="X49" s="90"/>
      <c r="Y49" s="90"/>
      <c r="Z49" s="90"/>
      <c r="AA49" s="90"/>
      <c r="AB49" s="90"/>
      <c r="AC49" s="100"/>
      <c r="AD49" s="101"/>
      <c r="AE49" s="90"/>
      <c r="AF49" s="90"/>
      <c r="AG49" s="90"/>
      <c r="AH49" s="90"/>
      <c r="AI49" s="90"/>
      <c r="AJ49" s="89"/>
      <c r="AK49" s="91"/>
      <c r="AL49" s="89"/>
      <c r="AM49" s="27"/>
    </row>
    <row r="50" spans="1:39" ht="12" customHeight="1">
      <c r="A50" s="475">
        <v>25</v>
      </c>
      <c r="B50" s="476">
        <v>7</v>
      </c>
      <c r="C50" s="477" t="str">
        <f>IF(ISNA(MATCH(A50,spisak!$I$4:$I$372,0)),"bye",INDEX(spisak!$B$4:$B$372,MATCH(A50,spisak!$I$4:$I$372,0)))</f>
        <v>bye</v>
      </c>
      <c r="D50" s="477"/>
      <c r="E50" s="477"/>
      <c r="F50" s="477"/>
      <c r="G50" s="479" t="str">
        <f>IF(ISNA(MATCH(A50,spisak!$I$4:$I$372,0)),"",INDEX(spisak!$E$4:$E$554,MATCH(A50,spisak!$I$4:$I$372,0)))</f>
        <v/>
      </c>
      <c r="H50" s="479"/>
      <c r="I50" s="479"/>
      <c r="J50" s="486"/>
      <c r="K50" s="486"/>
      <c r="L50" s="486"/>
      <c r="M50" s="486"/>
      <c r="N50" s="486"/>
      <c r="O50" s="486"/>
      <c r="P50" s="486"/>
      <c r="Q50" s="90"/>
      <c r="R50" s="90"/>
      <c r="S50" s="90"/>
      <c r="T50" s="90"/>
      <c r="U50" s="90"/>
      <c r="V50" s="100"/>
      <c r="W50" s="96"/>
      <c r="X50" s="90"/>
      <c r="Y50" s="90"/>
      <c r="Z50" s="90"/>
      <c r="AA50" s="90"/>
      <c r="AB50" s="90"/>
      <c r="AC50" s="100"/>
      <c r="AD50" s="96"/>
      <c r="AE50" s="493" t="str">
        <f>partije!$S$31</f>
        <v/>
      </c>
      <c r="AF50" s="484"/>
      <c r="AG50" s="484"/>
      <c r="AH50" s="484"/>
      <c r="AI50" s="484"/>
      <c r="AJ50" s="506" t="str">
        <f>IF(ISBLANK(partije!J31),"",IF(partije!J31&gt;partije!K31,partije!J31,partije!K31))</f>
        <v/>
      </c>
      <c r="AK50" s="508" t="str">
        <f>IF(ISBLANK(partije!J31),"",IF(partije!J31&gt;partije!K31,partije!K31,partije!J31))</f>
        <v/>
      </c>
      <c r="AL50" s="89"/>
      <c r="AM50" s="27"/>
    </row>
    <row r="51" spans="1:39" ht="12" customHeight="1">
      <c r="A51" s="475"/>
      <c r="B51" s="476">
        <v>7</v>
      </c>
      <c r="C51" s="478" t="str">
        <f>IF(ISNA(MATCH(A51,spisak!$I$4:$I$372,0)),"bye",INDEX(spisak!$B$4:$B$372,MATCH(A51,spisak!$I$4:$I$372,0)))</f>
        <v>bye</v>
      </c>
      <c r="D51" s="478"/>
      <c r="E51" s="478"/>
      <c r="F51" s="478"/>
      <c r="G51" s="481" t="str">
        <f>IF(ISNA(MATCH(A51,spisak!$I$4:$I$372,0)),"",INDEX(spisak!$E$4:$E$554,MATCH(A51,spisak!$I$4:$I$372,0)))</f>
        <v/>
      </c>
      <c r="H51" s="481"/>
      <c r="I51" s="481"/>
      <c r="J51" s="484" t="str">
        <f>partije!$S$14</f>
        <v>bye</v>
      </c>
      <c r="K51" s="484"/>
      <c r="L51" s="484"/>
      <c r="M51" s="484"/>
      <c r="N51" s="484"/>
      <c r="O51" s="491" t="str">
        <f>IF(ISBLANK(partije!J14),"",IF(partije!J14&gt;partije!K14,partije!J14,partije!K14))</f>
        <v/>
      </c>
      <c r="P51" s="484" t="str">
        <f>IF(ISBLANK(partije!J14),"",IF(partije!J14&gt;partije!K14,partije!K14,partije!J14))</f>
        <v/>
      </c>
      <c r="Q51" s="90"/>
      <c r="R51" s="90"/>
      <c r="S51" s="90"/>
      <c r="T51" s="90"/>
      <c r="U51" s="90"/>
      <c r="V51" s="100"/>
      <c r="W51" s="96"/>
      <c r="X51" s="90"/>
      <c r="Y51" s="90"/>
      <c r="Z51" s="90"/>
      <c r="AA51" s="90"/>
      <c r="AB51" s="90"/>
      <c r="AC51" s="100"/>
      <c r="AD51" s="96"/>
      <c r="AE51" s="494"/>
      <c r="AF51" s="485"/>
      <c r="AG51" s="485"/>
      <c r="AH51" s="485"/>
      <c r="AI51" s="485"/>
      <c r="AJ51" s="507"/>
      <c r="AK51" s="509"/>
      <c r="AL51" s="89"/>
      <c r="AM51" s="27"/>
    </row>
    <row r="52" spans="1:39" ht="12" customHeight="1">
      <c r="A52" s="534">
        <v>26</v>
      </c>
      <c r="B52" s="476"/>
      <c r="C52" s="541" t="e">
        <f>IF(ISNA(MATCH(A52,#REF!,0)),IF(ISNA(MATCH(A52,#REF!,0)),"bye",INDEX(#REF!,MATCH(A52,#REF!,0))),INDEX(#REF!,MATCH(A52,#REF!,0)))</f>
        <v>#REF!</v>
      </c>
      <c r="D52" s="541"/>
      <c r="E52" s="541"/>
      <c r="F52" s="541"/>
      <c r="G52" s="542" t="e">
        <f>IF(ISNA(MATCH(C52,#REF!,0)),"",INDEX(#REF!,MATCH(C52,#REF!,0)))</f>
        <v>#REF!</v>
      </c>
      <c r="H52" s="542"/>
      <c r="I52" s="543"/>
      <c r="J52" s="485"/>
      <c r="K52" s="485"/>
      <c r="L52" s="485"/>
      <c r="M52" s="485"/>
      <c r="N52" s="485"/>
      <c r="O52" s="492"/>
      <c r="P52" s="485"/>
      <c r="Q52" s="90"/>
      <c r="R52" s="90"/>
      <c r="S52" s="90"/>
      <c r="T52" s="90"/>
      <c r="U52" s="90"/>
      <c r="V52" s="100"/>
      <c r="W52" s="96"/>
      <c r="X52" s="90"/>
      <c r="Y52" s="90"/>
      <c r="Z52" s="90"/>
      <c r="AA52" s="90"/>
      <c r="AB52" s="90"/>
      <c r="AC52" s="100"/>
      <c r="AD52" s="96"/>
      <c r="AE52" s="544" t="str">
        <f>IF(ISBLANK(partije!L31),"",partije!L31)</f>
        <v xml:space="preserve"> </v>
      </c>
      <c r="AF52" s="488" t="str">
        <f>IF(ISBLANK(partije!M31),"",partije!M31)</f>
        <v xml:space="preserve"> </v>
      </c>
      <c r="AG52" s="488" t="str">
        <f>IF(ISBLANK(partije!N31),"",partije!N31)</f>
        <v xml:space="preserve"> </v>
      </c>
      <c r="AH52" s="488" t="str">
        <f>IF(ISBLANK(partije!O31),"",partije!O31)</f>
        <v/>
      </c>
      <c r="AI52" s="488" t="str">
        <f>IF(ISBLANK(partije!P31),"",partije!P31)</f>
        <v/>
      </c>
      <c r="AJ52" s="488" t="str">
        <f>IF(ISBLANK(partije!Q31),"",partije!Q31)</f>
        <v/>
      </c>
      <c r="AK52" s="488" t="str">
        <f>IF(ISBLANK(partije!R31),"",partije!R31)</f>
        <v/>
      </c>
      <c r="AL52" s="89"/>
      <c r="AM52" s="27"/>
    </row>
    <row r="53" spans="1:39" ht="12" customHeight="1">
      <c r="A53" s="534"/>
      <c r="B53" s="476"/>
      <c r="C53" s="535" t="e">
        <f>IF(ISNA(MATCH(A53,#REF!,0)),IF(ISNA(MATCH(A53,#REF!,0)),"bye",INDEX(#REF!,MATCH(A53,#REF!,0))),INDEX(#REF!,MATCH(A53,#REF!,0)))</f>
        <v>#REF!</v>
      </c>
      <c r="D53" s="535"/>
      <c r="E53" s="535"/>
      <c r="F53" s="535"/>
      <c r="G53" s="536" t="e">
        <f>IF(ISNA(MATCH(C53,#REF!,0)),"",INDEX(#REF!,MATCH(C53,#REF!,0)))</f>
        <v>#REF!</v>
      </c>
      <c r="H53" s="536"/>
      <c r="I53" s="537"/>
      <c r="J53" s="502" t="str">
        <f>IF(ISBLANK(partije!L14),"",partije!L14)</f>
        <v/>
      </c>
      <c r="K53" s="502" t="str">
        <f>IF(ISBLANK(partije!M14),"",partije!M14)</f>
        <v/>
      </c>
      <c r="L53" s="502" t="str">
        <f>IF(ISBLANK(partije!N14),"",partije!N14)</f>
        <v/>
      </c>
      <c r="M53" s="502" t="str">
        <f>IF(ISBLANK(partije!O14),"",partije!O14)</f>
        <v/>
      </c>
      <c r="N53" s="502" t="str">
        <f>IF(ISBLANK(partije!P14),"",partije!P14)</f>
        <v/>
      </c>
      <c r="O53" s="502" t="str">
        <f>IF(ISBLANK(partije!Q14),"",partije!Q14)</f>
        <v/>
      </c>
      <c r="P53" s="513" t="str">
        <f>IF(ISBLANK(partije!R14),"",partije!R14)</f>
        <v/>
      </c>
      <c r="Q53" s="493" t="str">
        <f>partije!$S$24</f>
        <v>bye</v>
      </c>
      <c r="R53" s="484"/>
      <c r="S53" s="484"/>
      <c r="T53" s="484"/>
      <c r="U53" s="484"/>
      <c r="V53" s="491" t="str">
        <f>IF(ISBLANK(partije!J24),"",IF(partije!J24&gt;partije!K24,partije!J24,partije!K24))</f>
        <v/>
      </c>
      <c r="W53" s="484" t="str">
        <f>IF(ISBLANK(partije!J24),"",IF(partije!J24&gt;partije!K24,partije!K24,partije!J24))</f>
        <v/>
      </c>
      <c r="X53" s="90"/>
      <c r="Y53" s="90"/>
      <c r="Z53" s="90"/>
      <c r="AA53" s="90"/>
      <c r="AB53" s="90"/>
      <c r="AC53" s="100"/>
      <c r="AD53" s="96"/>
      <c r="AE53" s="544"/>
      <c r="AF53" s="488"/>
      <c r="AG53" s="488"/>
      <c r="AH53" s="488"/>
      <c r="AI53" s="488"/>
      <c r="AJ53" s="488"/>
      <c r="AK53" s="488"/>
      <c r="AL53" s="89"/>
      <c r="AM53" s="27"/>
    </row>
    <row r="54" spans="1:39" ht="12" customHeight="1">
      <c r="A54" s="534">
        <v>27</v>
      </c>
      <c r="B54" s="476"/>
      <c r="C54" s="535" t="e">
        <f>IF(ISNA(MATCH(A54,#REF!,0)),IF(ISNA(MATCH(A54,#REF!,0)),"bye",INDEX(#REF!,MATCH(A54,#REF!,0))),INDEX(#REF!,MATCH(A54,#REF!,0)))</f>
        <v>#REF!</v>
      </c>
      <c r="D54" s="535"/>
      <c r="E54" s="535"/>
      <c r="F54" s="535"/>
      <c r="G54" s="536" t="e">
        <f>IF(ISNA(MATCH(C54,#REF!,0)),"",INDEX(#REF!,MATCH(C54,#REF!,0)))</f>
        <v>#REF!</v>
      </c>
      <c r="H54" s="536"/>
      <c r="I54" s="537"/>
      <c r="J54" s="503"/>
      <c r="K54" s="503"/>
      <c r="L54" s="503"/>
      <c r="M54" s="503"/>
      <c r="N54" s="503"/>
      <c r="O54" s="503"/>
      <c r="P54" s="514"/>
      <c r="Q54" s="494"/>
      <c r="R54" s="485"/>
      <c r="S54" s="485"/>
      <c r="T54" s="485"/>
      <c r="U54" s="485"/>
      <c r="V54" s="492"/>
      <c r="W54" s="485"/>
      <c r="X54" s="90"/>
      <c r="Y54" s="90"/>
      <c r="Z54" s="90"/>
      <c r="AA54" s="90"/>
      <c r="AB54" s="90"/>
      <c r="AC54" s="100"/>
      <c r="AD54" s="101"/>
      <c r="AE54" s="90"/>
      <c r="AF54" s="90"/>
      <c r="AG54" s="90"/>
      <c r="AH54" s="90"/>
      <c r="AI54" s="90"/>
      <c r="AJ54" s="89"/>
      <c r="AK54" s="89"/>
      <c r="AL54" s="89"/>
      <c r="AM54" s="27"/>
    </row>
    <row r="55" spans="1:39" ht="12" customHeight="1">
      <c r="A55" s="534"/>
      <c r="B55" s="476"/>
      <c r="C55" s="535" t="e">
        <f>IF(ISNA(MATCH(A55,#REF!,0)),IF(ISNA(MATCH(A55,#REF!,0)),"bye",INDEX(#REF!,MATCH(A55,#REF!,0))),INDEX(#REF!,MATCH(A55,#REF!,0)))</f>
        <v>#REF!</v>
      </c>
      <c r="D55" s="535"/>
      <c r="E55" s="535"/>
      <c r="F55" s="535"/>
      <c r="G55" s="536" t="e">
        <f>IF(ISNA(MATCH(C55,#REF!,0)),"",INDEX(#REF!,MATCH(C55,#REF!,0)))</f>
        <v>#REF!</v>
      </c>
      <c r="H55" s="536"/>
      <c r="I55" s="537"/>
      <c r="J55" s="496" t="str">
        <f>partije!$S$15</f>
        <v>bye</v>
      </c>
      <c r="K55" s="496"/>
      <c r="L55" s="496"/>
      <c r="M55" s="496"/>
      <c r="N55" s="496"/>
      <c r="O55" s="500" t="str">
        <f>IF(ISBLANK(partije!J15),"",IF(partije!J15&gt;partije!K15,partije!J15,partije!K15))</f>
        <v/>
      </c>
      <c r="P55" s="504" t="str">
        <f>IF(ISBLANK(partije!J15),"",IF(partije!J15&gt;partije!K15,partije!K15,partije!J15))</f>
        <v/>
      </c>
      <c r="Q55" s="488" t="str">
        <f>IF(ISBLANK(partije!L24),"",partije!L24)</f>
        <v xml:space="preserve"> </v>
      </c>
      <c r="R55" s="488" t="str">
        <f>IF(ISBLANK(partije!M24),"",partije!M24)</f>
        <v xml:space="preserve"> </v>
      </c>
      <c r="S55" s="488" t="str">
        <f>IF(ISBLANK(partije!N24),"",partije!N24)</f>
        <v xml:space="preserve"> </v>
      </c>
      <c r="T55" s="488" t="str">
        <f>IF(ISBLANK(partije!O24),"",partije!O24)</f>
        <v xml:space="preserve"> </v>
      </c>
      <c r="U55" s="488" t="str">
        <f>IF(ISBLANK(partije!P24),"",partije!P24)</f>
        <v xml:space="preserve"> </v>
      </c>
      <c r="V55" s="488" t="str">
        <f>IF(ISBLANK(partije!Q24),"",partije!Q24)</f>
        <v/>
      </c>
      <c r="W55" s="498" t="str">
        <f>IF(ISBLANK(partije!R24),"",partije!R24)</f>
        <v/>
      </c>
      <c r="X55" s="92"/>
      <c r="Y55" s="90"/>
      <c r="Z55" s="90"/>
      <c r="AA55" s="90"/>
      <c r="AB55" s="90"/>
      <c r="AC55" s="100"/>
      <c r="AD55" s="101"/>
      <c r="AE55" s="90"/>
      <c r="AF55" s="90"/>
      <c r="AG55" s="90"/>
      <c r="AH55" s="90"/>
      <c r="AI55" s="90"/>
      <c r="AJ55" s="89"/>
      <c r="AK55" s="89"/>
      <c r="AL55" s="89"/>
      <c r="AM55" s="27"/>
    </row>
    <row r="56" spans="1:39" ht="12" customHeight="1">
      <c r="A56" s="475">
        <v>28</v>
      </c>
      <c r="B56" s="476">
        <v>10</v>
      </c>
      <c r="C56" s="538" t="str">
        <f>IF(ISNA(MATCH(A56,spisak!$I$4:$I$372,0)),"bye",INDEX(spisak!$B$4:$B$372,MATCH(A56,spisak!$I$4:$I$372,0)))</f>
        <v>bye</v>
      </c>
      <c r="D56" s="538"/>
      <c r="E56" s="538"/>
      <c r="F56" s="538"/>
      <c r="G56" s="539" t="str">
        <f>IF(ISNA(MATCH(A56,spisak!$I$4:$I$372,0)),"",INDEX(spisak!$E$4:$E$554,MATCH(A56,spisak!$I$4:$I$372,0)))</f>
        <v/>
      </c>
      <c r="H56" s="539"/>
      <c r="I56" s="540"/>
      <c r="J56" s="497"/>
      <c r="K56" s="497"/>
      <c r="L56" s="497"/>
      <c r="M56" s="497"/>
      <c r="N56" s="497"/>
      <c r="O56" s="501"/>
      <c r="P56" s="505"/>
      <c r="Q56" s="488"/>
      <c r="R56" s="488"/>
      <c r="S56" s="488"/>
      <c r="T56" s="488"/>
      <c r="U56" s="488"/>
      <c r="V56" s="488"/>
      <c r="W56" s="499"/>
      <c r="X56" s="92"/>
      <c r="Y56" s="90"/>
      <c r="Z56" s="90"/>
      <c r="AA56" s="90"/>
      <c r="AB56" s="90"/>
      <c r="AC56" s="100"/>
      <c r="AD56" s="101"/>
      <c r="AE56" s="90"/>
      <c r="AF56" s="90"/>
      <c r="AG56" s="90"/>
      <c r="AH56" s="90"/>
      <c r="AI56" s="90"/>
      <c r="AJ56" s="89"/>
      <c r="AK56" s="89"/>
      <c r="AL56" s="89"/>
      <c r="AM56" s="27"/>
    </row>
    <row r="57" spans="1:39" ht="12" customHeight="1">
      <c r="A57" s="475"/>
      <c r="B57" s="476">
        <v>10</v>
      </c>
      <c r="C57" s="478" t="str">
        <f>IF(ISNA(MATCH(A57,spisak!$I$4:$I$372,0)),"bye",INDEX(spisak!$B$4:$B$372,MATCH(A57,spisak!$I$4:$I$372,0)))</f>
        <v>bye</v>
      </c>
      <c r="D57" s="478"/>
      <c r="E57" s="478"/>
      <c r="F57" s="478"/>
      <c r="G57" s="481" t="str">
        <f>IF(ISNA(MATCH(A57,spisak!$I$4:$I$372,0)),"",INDEX(spisak!$E$4:$E$554,MATCH(A57,spisak!$I$4:$I$372,0)))</f>
        <v/>
      </c>
      <c r="H57" s="481"/>
      <c r="I57" s="482"/>
      <c r="J57" s="486" t="str">
        <f>IF(ISBLANK(partije!L15),"",partije!L15)</f>
        <v/>
      </c>
      <c r="K57" s="486" t="str">
        <f>IF(ISBLANK(partije!M15),"",partije!M15)</f>
        <v/>
      </c>
      <c r="L57" s="486" t="str">
        <f>IF(ISBLANK(partije!N15),"",partije!N15)</f>
        <v/>
      </c>
      <c r="M57" s="486" t="str">
        <f>IF(ISBLANK(partije!O15),"",partije!O15)</f>
        <v/>
      </c>
      <c r="N57" s="486" t="str">
        <f>IF(ISBLANK(partije!P15),"",partije!P15)</f>
        <v/>
      </c>
      <c r="O57" s="486" t="str">
        <f>IF(ISBLANK(partije!Q15),"",partije!Q15)</f>
        <v/>
      </c>
      <c r="P57" s="486" t="str">
        <f>IF(ISBLANK(partije!R15),"",partije!R15)</f>
        <v/>
      </c>
      <c r="Q57" s="90"/>
      <c r="R57" s="90"/>
      <c r="S57" s="90"/>
      <c r="T57" s="90"/>
      <c r="U57" s="90"/>
      <c r="V57" s="100"/>
      <c r="W57" s="101"/>
      <c r="X57" s="493" t="str">
        <f>partije!$S$29</f>
        <v>Popović Natalija,Petrićević Milica</v>
      </c>
      <c r="Y57" s="484"/>
      <c r="Z57" s="484"/>
      <c r="AA57" s="484"/>
      <c r="AB57" s="484"/>
      <c r="AC57" s="491" t="str">
        <f>IF(ISBLANK(partije!J29),"",IF(partije!J29&gt;partije!K29,partije!J29,partije!K29))</f>
        <v/>
      </c>
      <c r="AD57" s="489" t="str">
        <f>IF(ISBLANK(partije!J29),"",IF(partije!J29&gt;partije!K29,partije!K29,partije!J29))</f>
        <v/>
      </c>
      <c r="AE57" s="90"/>
      <c r="AF57" s="90"/>
      <c r="AG57" s="483"/>
      <c r="AH57" s="483"/>
      <c r="AI57" s="483"/>
      <c r="AJ57" s="483"/>
      <c r="AK57" s="483"/>
      <c r="AL57" s="483"/>
      <c r="AM57" s="27"/>
    </row>
    <row r="58" spans="1:39" ht="12" customHeight="1">
      <c r="A58" s="475">
        <v>29</v>
      </c>
      <c r="B58" s="476">
        <v>15</v>
      </c>
      <c r="C58" s="477" t="str">
        <f>IF(ISNA(MATCH(A58,spisak!$I$4:$I$372,0)),"bye",INDEX(spisak!$B$4:$B$372,MATCH(A58,spisak!$I$4:$I$372,0)))</f>
        <v>bye</v>
      </c>
      <c r="D58" s="477"/>
      <c r="E58" s="477"/>
      <c r="F58" s="477"/>
      <c r="G58" s="479" t="str">
        <f>IF(ISNA(MATCH(A58,spisak!$I$4:$I$372,0)),"",INDEX(spisak!$E$4:$E$554,MATCH(A58,spisak!$I$4:$I$372,0)))</f>
        <v/>
      </c>
      <c r="H58" s="479"/>
      <c r="I58" s="479"/>
      <c r="J58" s="486"/>
      <c r="K58" s="486"/>
      <c r="L58" s="486"/>
      <c r="M58" s="486"/>
      <c r="N58" s="486"/>
      <c r="O58" s="486"/>
      <c r="P58" s="486"/>
      <c r="Q58" s="90"/>
      <c r="R58" s="90"/>
      <c r="S58" s="90"/>
      <c r="T58" s="90"/>
      <c r="U58" s="90"/>
      <c r="V58" s="100"/>
      <c r="W58" s="101"/>
      <c r="X58" s="494"/>
      <c r="Y58" s="485"/>
      <c r="Z58" s="485"/>
      <c r="AA58" s="485"/>
      <c r="AB58" s="485"/>
      <c r="AC58" s="492"/>
      <c r="AD58" s="490"/>
      <c r="AE58" s="90"/>
      <c r="AF58" s="90"/>
      <c r="AG58" s="483"/>
      <c r="AH58" s="483"/>
      <c r="AI58" s="483"/>
      <c r="AJ58" s="483"/>
      <c r="AK58" s="483"/>
      <c r="AL58" s="483"/>
      <c r="AM58" s="27"/>
    </row>
    <row r="59" spans="1:39" ht="12" customHeight="1">
      <c r="A59" s="475"/>
      <c r="B59" s="476">
        <v>15</v>
      </c>
      <c r="C59" s="478" t="str">
        <f>IF(ISNA(MATCH(A59,spisak!$I$4:$I$372,0)),"bye",INDEX(spisak!$B$4:$B$372,MATCH(A59,spisak!$I$4:$I$372,0)))</f>
        <v>bye</v>
      </c>
      <c r="D59" s="478"/>
      <c r="E59" s="478"/>
      <c r="F59" s="478"/>
      <c r="G59" s="481" t="str">
        <f>IF(ISNA(MATCH(A59,spisak!$I$4:$I$372,0)),"",INDEX(spisak!$E$4:$E$554,MATCH(A59,spisak!$I$4:$I$372,0)))</f>
        <v/>
      </c>
      <c r="H59" s="481"/>
      <c r="I59" s="481"/>
      <c r="J59" s="484" t="str">
        <f>partije!$S$16</f>
        <v>bye</v>
      </c>
      <c r="K59" s="484"/>
      <c r="L59" s="484"/>
      <c r="M59" s="484"/>
      <c r="N59" s="484"/>
      <c r="O59" s="491" t="str">
        <f>IF(ISBLANK(partije!J16),"",IF(partije!J16&gt;partije!K16,partije!J16,partije!K16))</f>
        <v/>
      </c>
      <c r="P59" s="484" t="str">
        <f>IF(ISBLANK(partije!J16),"",IF(partije!J16&gt;partije!K16,partije!K16,partije!J16))</f>
        <v/>
      </c>
      <c r="Q59" s="90"/>
      <c r="R59" s="90"/>
      <c r="S59" s="90"/>
      <c r="T59" s="90"/>
      <c r="U59" s="90"/>
      <c r="V59" s="100"/>
      <c r="W59" s="101"/>
      <c r="X59" s="488" t="str">
        <f>IF(ISBLANK(partije!L29),"",partije!L29)</f>
        <v xml:space="preserve"> </v>
      </c>
      <c r="Y59" s="488" t="str">
        <f>IF(ISBLANK(partije!M29),"",partije!M29)</f>
        <v xml:space="preserve"> </v>
      </c>
      <c r="Z59" s="488" t="str">
        <f>IF(ISBLANK(partije!N29),"",partije!N29)</f>
        <v xml:space="preserve"> </v>
      </c>
      <c r="AA59" s="488" t="str">
        <f>IF(ISBLANK(partije!O29),"",partije!O29)</f>
        <v xml:space="preserve"> </v>
      </c>
      <c r="AB59" s="488" t="str">
        <f>IF(ISBLANK(partije!P29),"",partije!P29)</f>
        <v/>
      </c>
      <c r="AC59" s="488" t="str">
        <f>IF(ISBLANK(partije!Q29),"",partije!Q29)</f>
        <v/>
      </c>
      <c r="AD59" s="488" t="str">
        <f>IF(ISBLANK(partije!R29),"",partije!R29)</f>
        <v/>
      </c>
      <c r="AE59" s="90"/>
      <c r="AF59" s="90"/>
      <c r="AG59" s="107"/>
      <c r="AH59" s="107"/>
      <c r="AI59" s="107"/>
      <c r="AJ59" s="107"/>
      <c r="AK59" s="107"/>
      <c r="AL59" s="107"/>
      <c r="AM59" s="27"/>
    </row>
    <row r="60" spans="1:39" ht="12" customHeight="1">
      <c r="A60" s="534">
        <v>30</v>
      </c>
      <c r="B60" s="476"/>
      <c r="C60" s="541" t="e">
        <f>IF(ISNA(MATCH(A60,#REF!,0)),IF(ISNA(MATCH(A60,#REF!,0)),"bye",INDEX(#REF!,MATCH(A60,#REF!,0))),INDEX(#REF!,MATCH(A60,#REF!,0)))</f>
        <v>#REF!</v>
      </c>
      <c r="D60" s="541"/>
      <c r="E60" s="541"/>
      <c r="F60" s="541"/>
      <c r="G60" s="542" t="e">
        <f>IF(ISNA(MATCH(C60,#REF!,0)),"",INDEX(#REF!,MATCH(C60,#REF!,0)))</f>
        <v>#REF!</v>
      </c>
      <c r="H60" s="542"/>
      <c r="I60" s="543"/>
      <c r="J60" s="485"/>
      <c r="K60" s="485"/>
      <c r="L60" s="485"/>
      <c r="M60" s="485"/>
      <c r="N60" s="485"/>
      <c r="O60" s="492"/>
      <c r="P60" s="485"/>
      <c r="Q60" s="90"/>
      <c r="R60" s="90"/>
      <c r="S60" s="90"/>
      <c r="T60" s="90"/>
      <c r="U60" s="90"/>
      <c r="V60" s="100"/>
      <c r="W60" s="101"/>
      <c r="X60" s="488"/>
      <c r="Y60" s="488"/>
      <c r="Z60" s="488"/>
      <c r="AA60" s="488"/>
      <c r="AB60" s="488"/>
      <c r="AC60" s="488"/>
      <c r="AD60" s="488"/>
      <c r="AE60" s="90"/>
      <c r="AF60" s="90"/>
      <c r="AG60" s="107"/>
      <c r="AH60" s="107"/>
      <c r="AI60" s="107"/>
      <c r="AJ60" s="107"/>
      <c r="AK60" s="107"/>
      <c r="AL60" s="107"/>
      <c r="AM60" s="27"/>
    </row>
    <row r="61" spans="1:39" ht="12" customHeight="1">
      <c r="A61" s="534"/>
      <c r="B61" s="476"/>
      <c r="C61" s="535" t="e">
        <f>IF(ISNA(MATCH(A61,#REF!,0)),IF(ISNA(MATCH(A61,#REF!,0)),"bye",INDEX(#REF!,MATCH(A61,#REF!,0))),INDEX(#REF!,MATCH(A61,#REF!,0)))</f>
        <v>#REF!</v>
      </c>
      <c r="D61" s="535"/>
      <c r="E61" s="535"/>
      <c r="F61" s="535"/>
      <c r="G61" s="536" t="e">
        <f>IF(ISNA(MATCH(C61,#REF!,0)),"",INDEX(#REF!,MATCH(C61,#REF!,0)))</f>
        <v>#REF!</v>
      </c>
      <c r="H61" s="536"/>
      <c r="I61" s="537"/>
      <c r="J61" s="486" t="str">
        <f>IF(ISBLANK(partije!L16),"",partije!L16)</f>
        <v/>
      </c>
      <c r="K61" s="486" t="str">
        <f>IF(ISBLANK(partije!M16),"",partije!M16)</f>
        <v/>
      </c>
      <c r="L61" s="486" t="str">
        <f>IF(ISBLANK(partije!N16),"",partije!N16)</f>
        <v/>
      </c>
      <c r="M61" s="486" t="str">
        <f>IF(ISBLANK(partije!O16),"",partije!O16)</f>
        <v/>
      </c>
      <c r="N61" s="486" t="str">
        <f>IF(ISBLANK(partije!P16),"",partije!P16)</f>
        <v/>
      </c>
      <c r="O61" s="486" t="str">
        <f>IF(ISBLANK(partije!Q16),"",partije!Q16)</f>
        <v/>
      </c>
      <c r="P61" s="495" t="str">
        <f>IF(ISBLANK(partije!R16),"",partije!R16)</f>
        <v/>
      </c>
      <c r="Q61" s="493" t="str">
        <f>partije!$S$25</f>
        <v>Popović Natalija,Petrićević Milica</v>
      </c>
      <c r="R61" s="484"/>
      <c r="S61" s="484"/>
      <c r="T61" s="484"/>
      <c r="U61" s="484"/>
      <c r="V61" s="491" t="str">
        <f>IF(ISBLANK(partije!J25),"",IF(partije!J25&gt;partije!K25,partije!J25,partije!K25))</f>
        <v/>
      </c>
      <c r="W61" s="489" t="str">
        <f>IF(ISBLANK(partije!J25),"",IF(partije!J25&gt;partije!K25,partije!K25,partije!J25))</f>
        <v/>
      </c>
      <c r="X61" s="90"/>
      <c r="Y61" s="90"/>
      <c r="Z61" s="90"/>
      <c r="AA61" s="90"/>
      <c r="AB61" s="90"/>
      <c r="AC61" s="90"/>
      <c r="AD61" s="90"/>
      <c r="AE61" s="90"/>
      <c r="AF61" s="90"/>
      <c r="AG61" s="107"/>
      <c r="AH61" s="107"/>
      <c r="AI61" s="107"/>
      <c r="AJ61" s="107"/>
      <c r="AK61" s="107"/>
      <c r="AL61" s="107"/>
      <c r="AM61" s="27"/>
    </row>
    <row r="62" spans="1:39" ht="12" customHeight="1">
      <c r="A62" s="534">
        <v>31</v>
      </c>
      <c r="B62" s="476"/>
      <c r="C62" s="535" t="e">
        <f>IF(ISNA(MATCH(A62,#REF!,0)),IF(ISNA(MATCH(A62,#REF!,0)),"bye",INDEX(#REF!,MATCH(A62,#REF!,0))),INDEX(#REF!,MATCH(A62,#REF!,0)))</f>
        <v>#REF!</v>
      </c>
      <c r="D62" s="535"/>
      <c r="E62" s="535"/>
      <c r="F62" s="535"/>
      <c r="G62" s="536" t="e">
        <f>IF(ISNA(MATCH(C62,#REF!,0)),"",INDEX(#REF!,MATCH(C62,#REF!,0)))</f>
        <v>#REF!</v>
      </c>
      <c r="H62" s="536"/>
      <c r="I62" s="537"/>
      <c r="J62" s="486"/>
      <c r="K62" s="486"/>
      <c r="L62" s="486"/>
      <c r="M62" s="486"/>
      <c r="N62" s="486"/>
      <c r="O62" s="486"/>
      <c r="P62" s="495"/>
      <c r="Q62" s="494"/>
      <c r="R62" s="485"/>
      <c r="S62" s="485"/>
      <c r="T62" s="485"/>
      <c r="U62" s="485"/>
      <c r="V62" s="492"/>
      <c r="W62" s="490"/>
      <c r="X62" s="90"/>
      <c r="Y62" s="90"/>
      <c r="Z62" s="90"/>
      <c r="AA62" s="90"/>
      <c r="AB62" s="90"/>
      <c r="AC62" s="90"/>
      <c r="AD62" s="90"/>
      <c r="AE62" s="90"/>
      <c r="AF62" s="90"/>
      <c r="AG62" s="107"/>
      <c r="AH62" s="107"/>
      <c r="AI62" s="107"/>
      <c r="AJ62" s="107"/>
      <c r="AK62" s="107"/>
      <c r="AL62" s="107"/>
      <c r="AM62" s="27"/>
    </row>
    <row r="63" spans="1:39" ht="12" customHeight="1">
      <c r="A63" s="534"/>
      <c r="B63" s="476"/>
      <c r="C63" s="535" t="e">
        <f>IF(ISNA(MATCH(A63,#REF!,0)),IF(ISNA(MATCH(A63,#REF!,0)),"bye",INDEX(#REF!,MATCH(A63,#REF!,0))),INDEX(#REF!,MATCH(A63,#REF!,0)))</f>
        <v>#REF!</v>
      </c>
      <c r="D63" s="535"/>
      <c r="E63" s="535"/>
      <c r="F63" s="535"/>
      <c r="G63" s="536" t="e">
        <f>IF(ISNA(MATCH(C63,#REF!,0)),"",INDEX(#REF!,MATCH(C63,#REF!,0)))</f>
        <v>#REF!</v>
      </c>
      <c r="H63" s="536"/>
      <c r="I63" s="537"/>
      <c r="J63" s="484" t="str">
        <f>partije!$S$17</f>
        <v>Popović Natalija,Petrićević Milica</v>
      </c>
      <c r="K63" s="484"/>
      <c r="L63" s="484"/>
      <c r="M63" s="484"/>
      <c r="N63" s="484"/>
      <c r="O63" s="491" t="str">
        <f>IF(ISBLANK(partije!J17),"",IF(partije!J17&gt;partije!K17,partije!J17,partije!K17))</f>
        <v/>
      </c>
      <c r="P63" s="489" t="str">
        <f>IF(ISBLANK(partije!J17),"",IF(partije!J17&gt;partije!K17,partije!K17,partije!J17))</f>
        <v/>
      </c>
      <c r="Q63" s="488" t="str">
        <f>IF(ISBLANK(partije!L25),"",partije!L25)</f>
        <v xml:space="preserve"> </v>
      </c>
      <c r="R63" s="488" t="str">
        <f>IF(ISBLANK(partije!M25),"",partije!M25)</f>
        <v xml:space="preserve"> </v>
      </c>
      <c r="S63" s="488" t="str">
        <f>IF(ISBLANK(partije!N25),"",partije!N25)</f>
        <v xml:space="preserve"> </v>
      </c>
      <c r="T63" s="488" t="str">
        <f>IF(ISBLANK(partije!O25),"",partije!O25)</f>
        <v xml:space="preserve"> </v>
      </c>
      <c r="U63" s="488" t="str">
        <f>IF(ISBLANK(partije!P25),"",partije!P25)</f>
        <v/>
      </c>
      <c r="V63" s="488" t="str">
        <f>IF(ISBLANK(partije!Q25),"",partije!Q25)</f>
        <v/>
      </c>
      <c r="W63" s="488" t="str">
        <f>IF(ISBLANK(partije!R25),"",partije!R25)</f>
        <v/>
      </c>
      <c r="X63" s="90"/>
      <c r="Y63" s="90"/>
      <c r="Z63" s="90"/>
      <c r="AA63" s="90"/>
      <c r="AB63" s="90"/>
      <c r="AC63" s="90"/>
      <c r="AD63" s="90"/>
      <c r="AE63" s="90"/>
      <c r="AF63" s="90"/>
      <c r="AG63" s="107"/>
      <c r="AH63" s="107"/>
      <c r="AI63" s="107"/>
      <c r="AJ63" s="107"/>
      <c r="AK63" s="107"/>
      <c r="AL63" s="107"/>
      <c r="AM63" s="27"/>
    </row>
    <row r="64" spans="1:39" ht="12" customHeight="1">
      <c r="A64" s="475">
        <v>32</v>
      </c>
      <c r="B64" s="476">
        <v>2</v>
      </c>
      <c r="C64" s="538" t="str">
        <f>IF(ISNA(MATCH(A64,spisak!$I$4:$I$372,0)),"bye",INDEX(spisak!$B$4:$B$372,MATCH(A64,spisak!$I$4:$I$372,0)))</f>
        <v>Popović Natalija,Petrićević Milica</v>
      </c>
      <c r="D64" s="538"/>
      <c r="E64" s="538"/>
      <c r="F64" s="538"/>
      <c r="G64" s="539" t="str">
        <f>IF(ISNA(MATCH(A64,spisak!$I$4:$I$372,0)),"",INDEX(spisak!$E$4:$E$554,MATCH(A64,spisak!$I$4:$I$372,0)))</f>
        <v>Stoni,Vranjski top spin</v>
      </c>
      <c r="H64" s="539"/>
      <c r="I64" s="540"/>
      <c r="J64" s="485"/>
      <c r="K64" s="485"/>
      <c r="L64" s="485"/>
      <c r="M64" s="485"/>
      <c r="N64" s="485"/>
      <c r="O64" s="492"/>
      <c r="P64" s="490"/>
      <c r="Q64" s="488"/>
      <c r="R64" s="488"/>
      <c r="S64" s="488"/>
      <c r="T64" s="488"/>
      <c r="U64" s="488"/>
      <c r="V64" s="488"/>
      <c r="W64" s="488"/>
      <c r="X64" s="90"/>
      <c r="Y64" s="90"/>
      <c r="Z64" s="90"/>
      <c r="AA64" s="90"/>
      <c r="AB64" s="90"/>
      <c r="AC64" s="90"/>
      <c r="AD64" s="90"/>
      <c r="AE64" s="90"/>
      <c r="AF64" s="90"/>
      <c r="AG64" s="107"/>
      <c r="AH64" s="107"/>
      <c r="AI64" s="107"/>
      <c r="AJ64" s="107"/>
      <c r="AK64" s="107"/>
      <c r="AL64" s="107"/>
      <c r="AM64" s="27"/>
    </row>
    <row r="65" spans="1:39" ht="12" customHeight="1">
      <c r="A65" s="475"/>
      <c r="B65" s="476"/>
      <c r="C65" s="478" t="str">
        <f>IF(ISNA(MATCH(A65,spisak!$I$4:$I$372,0)),"bye",INDEX(spisak!$B$4:$B$372,MATCH(A65,spisak!$I$4:$I$372,0)))</f>
        <v>bye</v>
      </c>
      <c r="D65" s="478"/>
      <c r="E65" s="478"/>
      <c r="F65" s="478"/>
      <c r="G65" s="481" t="str">
        <f>IF(ISNA(MATCH(A65,spisak!$I$4:$I$372,0)),"",INDEX(spisak!$E$4:$E$554,MATCH(A65,spisak!$I$4:$I$372,0)))</f>
        <v/>
      </c>
      <c r="H65" s="481"/>
      <c r="I65" s="482"/>
      <c r="J65" s="486" t="str">
        <f>IF(ISBLANK(partije!L17),"",partije!L17)</f>
        <v/>
      </c>
      <c r="K65" s="486" t="str">
        <f>IF(ISBLANK(partije!M17),"",partije!M17)</f>
        <v/>
      </c>
      <c r="L65" s="486" t="str">
        <f>IF(ISBLANK(partije!N17),"",partije!N17)</f>
        <v/>
      </c>
      <c r="M65" s="486" t="str">
        <f>IF(ISBLANK(partije!O17),"",partije!O17)</f>
        <v/>
      </c>
      <c r="N65" s="486" t="str">
        <f>IF(ISBLANK(partije!P17),"",partije!P17)</f>
        <v/>
      </c>
      <c r="O65" s="486" t="str">
        <f>IF(ISBLANK(partije!Q17),"",partije!Q17)</f>
        <v/>
      </c>
      <c r="P65" s="486" t="str">
        <f>IF(ISBLANK(partije!R17),"",partije!R17)</f>
        <v/>
      </c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89"/>
      <c r="AK65" s="89"/>
      <c r="AL65" s="89"/>
      <c r="AM65" s="27"/>
    </row>
    <row r="66" spans="1:39" ht="15" customHeight="1" thickBot="1">
      <c r="A66" s="102"/>
      <c r="B66" s="103"/>
      <c r="C66" s="88"/>
      <c r="D66" s="88"/>
      <c r="E66" s="88"/>
      <c r="F66" s="88"/>
      <c r="G66" s="109"/>
      <c r="H66" s="112"/>
      <c r="I66" s="112"/>
      <c r="J66" s="487"/>
      <c r="K66" s="487"/>
      <c r="L66" s="487"/>
      <c r="M66" s="487"/>
      <c r="N66" s="487"/>
      <c r="O66" s="487"/>
      <c r="P66" s="487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94"/>
      <c r="AK66" s="95"/>
      <c r="AL66" s="94"/>
      <c r="AM66" s="27"/>
    </row>
    <row r="67" spans="1:39" ht="17.25" customHeight="1" thickTop="1">
      <c r="A67" s="31" t="str">
        <f>CONCATENATE(info!C6,", ",info!C5)</f>
        <v>Niš, 12.03.2017.</v>
      </c>
      <c r="B67" s="304"/>
      <c r="D67" s="33"/>
      <c r="E67" s="33"/>
      <c r="F67" s="33"/>
      <c r="G67" s="110"/>
      <c r="H67" s="110"/>
      <c r="I67" s="110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5" t="str">
        <f>info!C7</f>
        <v>STK Železničar</v>
      </c>
    </row>
    <row r="68" spans="1:39" ht="16.5" hidden="1" customHeight="1">
      <c r="A68" s="105">
        <v>33</v>
      </c>
      <c r="B68" s="106">
        <v>1</v>
      </c>
      <c r="C68" s="478" t="e">
        <f>IF(ISNA(MATCH(A68,#REF!,0)),"***",INDEX(#REF!,MATCH(A68,#REF!,0)))</f>
        <v>#REF!</v>
      </c>
      <c r="D68" s="478"/>
      <c r="E68" s="478"/>
      <c r="F68" s="478"/>
      <c r="G68" s="481" t="e">
        <f>IF(ISNA(MATCH(A68,#REF!,0)),"***",INDEX(#REF!,MATCH(A68,#REF!,0)))</f>
        <v>#REF!</v>
      </c>
      <c r="H68" s="481"/>
      <c r="I68" s="481"/>
      <c r="J68" s="484" t="str">
        <f>partije!$S$33</f>
        <v>bye</v>
      </c>
      <c r="K68" s="484"/>
      <c r="L68" s="484"/>
      <c r="M68" s="484"/>
      <c r="N68" s="484"/>
      <c r="O68" s="491" t="str">
        <f>IF(ISBLANK(partije!$J$33),"",IF(partije!$J$33&gt;partije!$K$33,partije!$J$33,partije!$K$33))</f>
        <v/>
      </c>
      <c r="P68" s="484" t="str">
        <f>IF(ISBLANK(partije!$J$33),"",IF(partije!$J$33&gt;partije!$K$33,partije!$K$33,partije!$J$33))</f>
        <v/>
      </c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89"/>
      <c r="AK68" s="89"/>
      <c r="AL68" s="89"/>
      <c r="AM68" s="26"/>
    </row>
    <row r="69" spans="1:39" ht="12" hidden="1" customHeight="1">
      <c r="A69" s="475">
        <v>34</v>
      </c>
      <c r="B69" s="476"/>
      <c r="C69" s="477" t="e">
        <f>IF(ISNA(MATCH(A69,#REF!,0)),"***",INDEX(#REF!,MATCH(A69,#REF!,0)))</f>
        <v>#REF!</v>
      </c>
      <c r="D69" s="477"/>
      <c r="E69" s="477"/>
      <c r="F69" s="477"/>
      <c r="G69" s="479" t="e">
        <f>IF(ISNA(MATCH(A69,#REF!,0)),"***",INDEX(#REF!,MATCH(A69,#REF!,0)))</f>
        <v>#REF!</v>
      </c>
      <c r="H69" s="479"/>
      <c r="I69" s="480"/>
      <c r="J69" s="484"/>
      <c r="K69" s="484"/>
      <c r="L69" s="484"/>
      <c r="M69" s="484"/>
      <c r="N69" s="484"/>
      <c r="O69" s="491"/>
      <c r="P69" s="485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89"/>
      <c r="AK69" s="89"/>
      <c r="AL69" s="89"/>
      <c r="AM69" s="26"/>
    </row>
    <row r="70" spans="1:39" ht="12" hidden="1" customHeight="1">
      <c r="A70" s="475"/>
      <c r="B70" s="476"/>
      <c r="C70" s="478"/>
      <c r="D70" s="478"/>
      <c r="E70" s="478"/>
      <c r="F70" s="478"/>
      <c r="G70" s="481" t="e">
        <f>IF(ISNA(MATCH(A70,#REF!,0)),"***",INDEX(#REF!,MATCH(A70,#REF!,0)))</f>
        <v>#REF!</v>
      </c>
      <c r="H70" s="481"/>
      <c r="I70" s="482"/>
      <c r="J70" s="502" t="str">
        <f>IF(ISBLANK(partije!$L$33),"",partije!$L$33)</f>
        <v/>
      </c>
      <c r="K70" s="502" t="str">
        <f>IF(ISBLANK(partije!$M$33),"",partije!$M$33)</f>
        <v/>
      </c>
      <c r="L70" s="502" t="str">
        <f>IF(ISBLANK(partije!$N$33),"",partije!$N$33)</f>
        <v/>
      </c>
      <c r="M70" s="502" t="str">
        <f>IF(ISBLANK(partije!$O$33),"",partije!$O$33)</f>
        <v/>
      </c>
      <c r="N70" s="502" t="str">
        <f>IF(ISBLANK(partije!$P$33),"",partije!$P$33)</f>
        <v/>
      </c>
      <c r="O70" s="502" t="str">
        <f>IF(ISBLANK(partije!$Q$33),"",partije!$Q$33)</f>
        <v/>
      </c>
      <c r="P70" s="495" t="str">
        <f>IF(ISBLANK(partije!$R$33),"",partije!$R$33)</f>
        <v/>
      </c>
      <c r="Q70" s="493" t="str">
        <f>partije!$S$49</f>
        <v>bye</v>
      </c>
      <c r="R70" s="484"/>
      <c r="S70" s="484"/>
      <c r="T70" s="484"/>
      <c r="U70" s="484"/>
      <c r="V70" s="491" t="str">
        <f>IF(ISBLANK(partije!$J$49),"",IF(partije!$J$49&gt;partije!$K$49,partije!$J$49,partije!$K$49))</f>
        <v/>
      </c>
      <c r="W70" s="484" t="str">
        <f>IF(ISBLANK(partije!$J$49),"",IF(partije!$J$49&gt;partije!$K$49,partije!$K$49,partije!$J$49))</f>
        <v/>
      </c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89"/>
      <c r="AK70" s="89"/>
      <c r="AL70" s="89"/>
      <c r="AM70" s="26"/>
    </row>
    <row r="71" spans="1:39" ht="12" hidden="1" customHeight="1">
      <c r="A71" s="475">
        <v>35</v>
      </c>
      <c r="B71" s="476"/>
      <c r="C71" s="477" t="e">
        <f>IF(ISNA(MATCH(A71,#REF!,0)),"***",INDEX(#REF!,MATCH(A71,#REF!,0)))</f>
        <v>#REF!</v>
      </c>
      <c r="D71" s="477"/>
      <c r="E71" s="477"/>
      <c r="F71" s="477"/>
      <c r="G71" s="479" t="e">
        <f>IF(ISNA(MATCH(A71,#REF!,0)),"***",INDEX(#REF!,MATCH(A71,#REF!,0)))</f>
        <v>#REF!</v>
      </c>
      <c r="H71" s="479"/>
      <c r="I71" s="479"/>
      <c r="J71" s="503"/>
      <c r="K71" s="503"/>
      <c r="L71" s="503"/>
      <c r="M71" s="503"/>
      <c r="N71" s="503"/>
      <c r="O71" s="503"/>
      <c r="P71" s="495"/>
      <c r="Q71" s="494"/>
      <c r="R71" s="485"/>
      <c r="S71" s="485"/>
      <c r="T71" s="485"/>
      <c r="U71" s="485"/>
      <c r="V71" s="492"/>
      <c r="W71" s="485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89"/>
      <c r="AK71" s="89"/>
      <c r="AL71" s="89"/>
      <c r="AM71" s="26"/>
    </row>
    <row r="72" spans="1:39" ht="12" hidden="1" customHeight="1">
      <c r="A72" s="475"/>
      <c r="B72" s="476"/>
      <c r="C72" s="478"/>
      <c r="D72" s="478"/>
      <c r="E72" s="478"/>
      <c r="F72" s="478"/>
      <c r="G72" s="481" t="e">
        <f>IF(ISNA(MATCH(A72,#REF!,0)),"***",INDEX(#REF!,MATCH(A72,#REF!,0)))</f>
        <v>#REF!</v>
      </c>
      <c r="H72" s="481"/>
      <c r="I72" s="481"/>
      <c r="J72" s="484" t="str">
        <f>partije!$S$34</f>
        <v>bye</v>
      </c>
      <c r="K72" s="484"/>
      <c r="L72" s="484"/>
      <c r="M72" s="484"/>
      <c r="N72" s="484"/>
      <c r="O72" s="491" t="str">
        <f>IF(ISBLANK(partije!$J$34),"",IF(partije!$J$34&gt;partije!$K$34,partije!$J$34,partije!$K$34))</f>
        <v/>
      </c>
      <c r="P72" s="489" t="str">
        <f>IF(ISBLANK(partije!$J$34),"",IF(partije!$J$34&gt;partije!$K$34,partije!$K$34,partije!$J$34))</f>
        <v/>
      </c>
      <c r="Q72" s="488" t="str">
        <f>IF(ISBLANK(partije!$L$49),"",partije!$L$49)</f>
        <v/>
      </c>
      <c r="R72" s="488" t="str">
        <f>IF(ISBLANK(partije!$M$49),"",partije!$M$49)</f>
        <v/>
      </c>
      <c r="S72" s="488" t="str">
        <f>IF(ISBLANK(partije!$N$49),"",partije!$N$49)</f>
        <v/>
      </c>
      <c r="T72" s="488" t="str">
        <f>IF(ISBLANK(partije!$O$49),"",partije!$O$49)</f>
        <v/>
      </c>
      <c r="U72" s="488" t="str">
        <f>IF(ISBLANK(partije!$P$49),"",partije!$P$49)</f>
        <v/>
      </c>
      <c r="V72" s="488" t="str">
        <f>IF(ISBLANK(partije!$Q$49),"",partije!$Q$49)</f>
        <v/>
      </c>
      <c r="W72" s="498" t="str">
        <f>IF(ISBLANK(partije!$R$49),"",partije!$R$49)</f>
        <v/>
      </c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89"/>
      <c r="AK72" s="89"/>
      <c r="AL72" s="89"/>
      <c r="AM72" s="26"/>
    </row>
    <row r="73" spans="1:39" ht="12" hidden="1" customHeight="1">
      <c r="A73" s="475">
        <v>36</v>
      </c>
      <c r="B73" s="476">
        <v>16</v>
      </c>
      <c r="C73" s="477" t="e">
        <f>IF(ISNA(MATCH(A73,#REF!,0)),"***",INDEX(#REF!,MATCH(A73,#REF!,0)))</f>
        <v>#REF!</v>
      </c>
      <c r="D73" s="477"/>
      <c r="E73" s="477"/>
      <c r="F73" s="477"/>
      <c r="G73" s="479" t="e">
        <f>IF(ISNA(MATCH(A73,#REF!,0)),"***",INDEX(#REF!,MATCH(A73,#REF!,0)))</f>
        <v>#REF!</v>
      </c>
      <c r="H73" s="479"/>
      <c r="I73" s="480"/>
      <c r="J73" s="485"/>
      <c r="K73" s="485"/>
      <c r="L73" s="485"/>
      <c r="M73" s="485"/>
      <c r="N73" s="485"/>
      <c r="O73" s="492"/>
      <c r="P73" s="490"/>
      <c r="Q73" s="488"/>
      <c r="R73" s="488"/>
      <c r="S73" s="488"/>
      <c r="T73" s="488"/>
      <c r="U73" s="488"/>
      <c r="V73" s="488"/>
      <c r="W73" s="499"/>
      <c r="X73" s="90"/>
      <c r="Y73" s="90"/>
      <c r="Z73" s="90"/>
      <c r="AA73" s="90"/>
      <c r="AB73" s="90"/>
      <c r="AC73" s="90"/>
      <c r="AD73" s="90"/>
      <c r="AE73" s="90"/>
      <c r="AF73" s="90"/>
      <c r="AG73" s="99"/>
      <c r="AH73" s="90"/>
      <c r="AI73" s="90"/>
      <c r="AJ73" s="89"/>
      <c r="AK73" s="89"/>
      <c r="AL73" s="89"/>
      <c r="AM73" s="26"/>
    </row>
    <row r="74" spans="1:39" ht="12" hidden="1" customHeight="1">
      <c r="A74" s="475"/>
      <c r="B74" s="476">
        <v>16</v>
      </c>
      <c r="C74" s="478"/>
      <c r="D74" s="478"/>
      <c r="E74" s="478"/>
      <c r="F74" s="478"/>
      <c r="G74" s="481" t="e">
        <f>IF(ISNA(MATCH(A74,#REF!,0)),"***",INDEX(#REF!,MATCH(A74,#REF!,0)))</f>
        <v>#REF!</v>
      </c>
      <c r="H74" s="481"/>
      <c r="I74" s="482"/>
      <c r="J74" s="486" t="str">
        <f>IF(ISBLANK(partije!$L$34),"",partije!$L$34)</f>
        <v/>
      </c>
      <c r="K74" s="486" t="str">
        <f>IF(ISBLANK(partije!$M$34),"",partije!$M$34)</f>
        <v/>
      </c>
      <c r="L74" s="486" t="str">
        <f>IF(ISBLANK(partije!$N$34),"",partije!$N$34)</f>
        <v/>
      </c>
      <c r="M74" s="486" t="str">
        <f>IF(ISBLANK(partije!$O$34),"",partije!$O$34)</f>
        <v/>
      </c>
      <c r="N74" s="486" t="str">
        <f>IF(ISBLANK(partije!$P$34),"",partije!$P$34)</f>
        <v/>
      </c>
      <c r="O74" s="486" t="str">
        <f>IF(ISBLANK(partije!$Q$34),"",partije!$Q$34)</f>
        <v/>
      </c>
      <c r="P74" s="486" t="str">
        <f>IF(ISBLANK(partije!$R$34),"",partije!$R$34)</f>
        <v/>
      </c>
      <c r="Q74" s="90"/>
      <c r="R74" s="90"/>
      <c r="S74" s="90"/>
      <c r="T74" s="90"/>
      <c r="U74" s="90"/>
      <c r="V74" s="100"/>
      <c r="W74" s="101"/>
      <c r="X74" s="493" t="str">
        <f>partije!$S$57</f>
        <v>bye</v>
      </c>
      <c r="Y74" s="484"/>
      <c r="Z74" s="484"/>
      <c r="AA74" s="484"/>
      <c r="AB74" s="484"/>
      <c r="AC74" s="491" t="str">
        <f>IF(ISBLANK(partije!$J$57),"",IF(partije!$J$57&gt;partije!$K$57,partije!$J$57,partije!$K$57))</f>
        <v/>
      </c>
      <c r="AD74" s="532" t="str">
        <f>IF(ISBLANK(partije!$J$57),"",IF(partije!$J$57&gt;partije!$K$57,partije!$K$57,partije!$J$57))</f>
        <v/>
      </c>
      <c r="AE74" s="90"/>
      <c r="AF74" s="90"/>
      <c r="AG74" s="90"/>
      <c r="AH74" s="90"/>
      <c r="AI74" s="90"/>
      <c r="AJ74" s="89"/>
      <c r="AK74" s="89"/>
      <c r="AL74" s="89"/>
      <c r="AM74" s="26"/>
    </row>
    <row r="75" spans="1:39" ht="12" hidden="1" customHeight="1">
      <c r="A75" s="475">
        <v>37</v>
      </c>
      <c r="B75" s="476">
        <v>9</v>
      </c>
      <c r="C75" s="477" t="e">
        <f>IF(ISNA(MATCH(A75,#REF!,0)),"***",INDEX(#REF!,MATCH(A75,#REF!,0)))</f>
        <v>#REF!</v>
      </c>
      <c r="D75" s="477"/>
      <c r="E75" s="477"/>
      <c r="F75" s="477"/>
      <c r="G75" s="479" t="e">
        <f>IF(ISNA(MATCH(A75,#REF!,0)),"***",INDEX(#REF!,MATCH(A75,#REF!,0)))</f>
        <v>#REF!</v>
      </c>
      <c r="H75" s="479"/>
      <c r="I75" s="479"/>
      <c r="J75" s="486"/>
      <c r="K75" s="486"/>
      <c r="L75" s="486"/>
      <c r="M75" s="486"/>
      <c r="N75" s="486"/>
      <c r="O75" s="486"/>
      <c r="P75" s="486"/>
      <c r="Q75" s="90"/>
      <c r="R75" s="90"/>
      <c r="S75" s="90"/>
      <c r="T75" s="90"/>
      <c r="U75" s="90"/>
      <c r="V75" s="100"/>
      <c r="W75" s="101"/>
      <c r="X75" s="494"/>
      <c r="Y75" s="485"/>
      <c r="Z75" s="485"/>
      <c r="AA75" s="485"/>
      <c r="AB75" s="485"/>
      <c r="AC75" s="492"/>
      <c r="AD75" s="533"/>
      <c r="AE75" s="90"/>
      <c r="AF75" s="90"/>
      <c r="AG75" s="90"/>
      <c r="AH75" s="90"/>
      <c r="AI75" s="90"/>
      <c r="AJ75" s="89"/>
      <c r="AK75" s="89"/>
      <c r="AL75" s="89"/>
      <c r="AM75" s="26"/>
    </row>
    <row r="76" spans="1:39" ht="12" hidden="1" customHeight="1">
      <c r="A76" s="475"/>
      <c r="B76" s="476">
        <v>9</v>
      </c>
      <c r="C76" s="478"/>
      <c r="D76" s="478"/>
      <c r="E76" s="478"/>
      <c r="F76" s="478"/>
      <c r="G76" s="481" t="e">
        <f>IF(ISNA(MATCH(A76,#REF!,0)),"***",INDEX(#REF!,MATCH(A76,#REF!,0)))</f>
        <v>#REF!</v>
      </c>
      <c r="H76" s="481"/>
      <c r="I76" s="481"/>
      <c r="J76" s="484" t="str">
        <f>partije!$S$35</f>
        <v>bye</v>
      </c>
      <c r="K76" s="484"/>
      <c r="L76" s="484"/>
      <c r="M76" s="484"/>
      <c r="N76" s="484"/>
      <c r="O76" s="491" t="str">
        <f>IF(ISBLANK(partije!$J$35),"",IF(partije!$J$35&gt;partije!$K$35,partije!$J$35,partije!$K$35))</f>
        <v/>
      </c>
      <c r="P76" s="484" t="str">
        <f>IF(ISBLANK(partije!$J$35),"",IF(partije!$J$35&gt;partije!$K$35,partije!$K$35,partije!$J$35))</f>
        <v/>
      </c>
      <c r="Q76" s="90"/>
      <c r="R76" s="90"/>
      <c r="S76" s="90"/>
      <c r="T76" s="90"/>
      <c r="U76" s="90"/>
      <c r="V76" s="100"/>
      <c r="W76" s="101"/>
      <c r="X76" s="488" t="str">
        <f>IF(ISBLANK(partije!$L$57),"",partije!$L$57)</f>
        <v/>
      </c>
      <c r="Y76" s="488" t="str">
        <f>IF(ISBLANK(partije!$M$57),"",partije!$M$57)</f>
        <v/>
      </c>
      <c r="Z76" s="488" t="str">
        <f>IF(ISBLANK(partije!$N$57),"",partije!$N$57)</f>
        <v/>
      </c>
      <c r="AA76" s="488" t="str">
        <f>IF(ISBLANK(partije!$O$57),"",partije!$O$57)</f>
        <v/>
      </c>
      <c r="AB76" s="488" t="str">
        <f>IF(ISBLANK(partije!$P$57),"",partije!$P$57)</f>
        <v/>
      </c>
      <c r="AC76" s="488" t="str">
        <f>IF(ISBLANK(partije!$Q$57),"",partije!$Q$57)</f>
        <v/>
      </c>
      <c r="AD76" s="498" t="str">
        <f>IF(ISBLANK(partije!$R$57),"",partije!$R$57)</f>
        <v/>
      </c>
      <c r="AE76" s="90"/>
      <c r="AF76" s="90"/>
      <c r="AG76" s="90"/>
      <c r="AH76" s="90"/>
      <c r="AI76" s="90"/>
      <c r="AJ76" s="89"/>
      <c r="AK76" s="89"/>
      <c r="AL76" s="89"/>
      <c r="AM76" s="26"/>
    </row>
    <row r="77" spans="1:39" ht="12" hidden="1" customHeight="1">
      <c r="A77" s="475">
        <v>38</v>
      </c>
      <c r="B77" s="476"/>
      <c r="C77" s="477" t="e">
        <f>IF(ISNA(MATCH(A77,#REF!,0)),"***",INDEX(#REF!,MATCH(A77,#REF!,0)))</f>
        <v>#REF!</v>
      </c>
      <c r="D77" s="477"/>
      <c r="E77" s="477"/>
      <c r="F77" s="477"/>
      <c r="G77" s="479" t="e">
        <f>IF(ISNA(MATCH(A77,#REF!,0)),"***",INDEX(#REF!,MATCH(A77,#REF!,0)))</f>
        <v>#REF!</v>
      </c>
      <c r="H77" s="479"/>
      <c r="I77" s="480"/>
      <c r="J77" s="485"/>
      <c r="K77" s="485"/>
      <c r="L77" s="485"/>
      <c r="M77" s="485"/>
      <c r="N77" s="485"/>
      <c r="O77" s="492"/>
      <c r="P77" s="485"/>
      <c r="Q77" s="90"/>
      <c r="R77" s="90"/>
      <c r="S77" s="90"/>
      <c r="T77" s="90"/>
      <c r="U77" s="90"/>
      <c r="V77" s="100"/>
      <c r="W77" s="101"/>
      <c r="X77" s="488"/>
      <c r="Y77" s="488"/>
      <c r="Z77" s="488"/>
      <c r="AA77" s="488"/>
      <c r="AB77" s="488"/>
      <c r="AC77" s="488"/>
      <c r="AD77" s="499"/>
      <c r="AE77" s="90"/>
      <c r="AF77" s="90"/>
      <c r="AG77" s="90"/>
      <c r="AH77" s="90"/>
      <c r="AI77" s="90"/>
      <c r="AJ77" s="89"/>
      <c r="AK77" s="89"/>
      <c r="AL77" s="89"/>
      <c r="AM77" s="26"/>
    </row>
    <row r="78" spans="1:39" ht="12" hidden="1" customHeight="1">
      <c r="A78" s="475"/>
      <c r="B78" s="476"/>
      <c r="C78" s="478"/>
      <c r="D78" s="478"/>
      <c r="E78" s="478"/>
      <c r="F78" s="478"/>
      <c r="G78" s="481" t="e">
        <f>IF(ISNA(MATCH(A78,#REF!,0)),"***",INDEX(#REF!,MATCH(A78,#REF!,0)))</f>
        <v>#REF!</v>
      </c>
      <c r="H78" s="481"/>
      <c r="I78" s="482"/>
      <c r="J78" s="486" t="str">
        <f>IF(ISBLANK(partije!$L$35),"",partije!$L$35)</f>
        <v/>
      </c>
      <c r="K78" s="486" t="str">
        <f>IF(ISBLANK(partije!$M$35),"",partije!$M$35)</f>
        <v/>
      </c>
      <c r="L78" s="486" t="str">
        <f>IF(ISBLANK(partije!$N$35),"",partije!$N$35)</f>
        <v/>
      </c>
      <c r="M78" s="486" t="str">
        <f>IF(ISBLANK(partije!$O$35),"",partije!$O$35)</f>
        <v/>
      </c>
      <c r="N78" s="486" t="str">
        <f>IF(ISBLANK(partije!$P$35),"",partije!$P$35)</f>
        <v/>
      </c>
      <c r="O78" s="486" t="str">
        <f>IF(ISBLANK(partije!$Q$35),"",partije!$Q$35)</f>
        <v/>
      </c>
      <c r="P78" s="513" t="str">
        <f>IF(ISBLANK(partije!$R$35),"",partije!$R$35)</f>
        <v/>
      </c>
      <c r="Q78" s="493" t="str">
        <f>partije!$S$50</f>
        <v>bye</v>
      </c>
      <c r="R78" s="484"/>
      <c r="S78" s="484"/>
      <c r="T78" s="484"/>
      <c r="U78" s="484"/>
      <c r="V78" s="528" t="str">
        <f>IF(ISBLANK(partije!$J$50),"",IF(partije!$J$50&gt;partije!$K$50,partije!$J$50,partije!$K$50))</f>
        <v/>
      </c>
      <c r="W78" s="530" t="str">
        <f>IF(ISBLANK(partije!$J$50),"",IF(partije!$J$50&gt;partije!$K$50,partije!$K$50,partije!$J$50))</f>
        <v/>
      </c>
      <c r="X78" s="90"/>
      <c r="Y78" s="90"/>
      <c r="Z78" s="90"/>
      <c r="AA78" s="90"/>
      <c r="AB78" s="90"/>
      <c r="AC78" s="100"/>
      <c r="AD78" s="101"/>
      <c r="AE78" s="90"/>
      <c r="AF78" s="90"/>
      <c r="AG78" s="90"/>
      <c r="AH78" s="90"/>
      <c r="AI78" s="90"/>
      <c r="AJ78" s="89"/>
      <c r="AK78" s="89"/>
      <c r="AL78" s="89"/>
      <c r="AM78" s="26"/>
    </row>
    <row r="79" spans="1:39" ht="12" hidden="1" customHeight="1">
      <c r="A79" s="475">
        <v>39</v>
      </c>
      <c r="B79" s="476"/>
      <c r="C79" s="477" t="e">
        <f>IF(ISNA(MATCH(A79,#REF!,0)),"***",INDEX(#REF!,MATCH(A79,#REF!,0)))</f>
        <v>#REF!</v>
      </c>
      <c r="D79" s="477"/>
      <c r="E79" s="477"/>
      <c r="F79" s="477"/>
      <c r="G79" s="479" t="e">
        <f>IF(ISNA(MATCH(A79,#REF!,0)),"***",INDEX(#REF!,MATCH(A79,#REF!,0)))</f>
        <v>#REF!</v>
      </c>
      <c r="H79" s="479"/>
      <c r="I79" s="479"/>
      <c r="J79" s="503"/>
      <c r="K79" s="503"/>
      <c r="L79" s="503"/>
      <c r="M79" s="503"/>
      <c r="N79" s="503"/>
      <c r="O79" s="503"/>
      <c r="P79" s="514"/>
      <c r="Q79" s="494"/>
      <c r="R79" s="485"/>
      <c r="S79" s="485"/>
      <c r="T79" s="485"/>
      <c r="U79" s="485"/>
      <c r="V79" s="529"/>
      <c r="W79" s="531"/>
      <c r="X79" s="90"/>
      <c r="Y79" s="90"/>
      <c r="Z79" s="90"/>
      <c r="AA79" s="90"/>
      <c r="AB79" s="90"/>
      <c r="AC79" s="100"/>
      <c r="AD79" s="101"/>
      <c r="AE79" s="90"/>
      <c r="AF79" s="90"/>
      <c r="AG79" s="90"/>
      <c r="AH79" s="90"/>
      <c r="AI79" s="90"/>
      <c r="AJ79" s="89"/>
      <c r="AK79" s="89"/>
      <c r="AL79" s="89"/>
      <c r="AM79" s="26"/>
    </row>
    <row r="80" spans="1:39" ht="12" hidden="1" customHeight="1">
      <c r="A80" s="475"/>
      <c r="B80" s="476"/>
      <c r="C80" s="478"/>
      <c r="D80" s="478"/>
      <c r="E80" s="478"/>
      <c r="F80" s="478"/>
      <c r="G80" s="481" t="e">
        <f>IF(ISNA(MATCH(A80,#REF!,0)),"***",INDEX(#REF!,MATCH(A80,#REF!,0)))</f>
        <v>#REF!</v>
      </c>
      <c r="H80" s="481"/>
      <c r="I80" s="481"/>
      <c r="J80" s="484" t="str">
        <f>partije!$S$36</f>
        <v>bye</v>
      </c>
      <c r="K80" s="484"/>
      <c r="L80" s="484"/>
      <c r="M80" s="484"/>
      <c r="N80" s="484"/>
      <c r="O80" s="491" t="str">
        <f>IF(ISBLANK(partije!$J$36),"",IF(partije!$J$36&gt;partije!$K$36,partije!$J$36,partije!$K$36))</f>
        <v/>
      </c>
      <c r="P80" s="489" t="str">
        <f>IF(ISBLANK(partije!$J$36),"",IF(partije!$J$36&gt;partije!$K$36,partije!$K$36,partije!$J$36))</f>
        <v/>
      </c>
      <c r="Q80" s="488" t="str">
        <f>IF(ISBLANK(partije!$L$50),"",partije!$L$50)</f>
        <v/>
      </c>
      <c r="R80" s="488" t="str">
        <f>IF(ISBLANK(partije!$M$50),"",partije!$M$50)</f>
        <v/>
      </c>
      <c r="S80" s="488" t="str">
        <f>IF(ISBLANK(partije!$N$50),"",partije!$N$50)</f>
        <v/>
      </c>
      <c r="T80" s="488" t="str">
        <f>IF(ISBLANK(partije!$O$50),"",partije!$O$50)</f>
        <v/>
      </c>
      <c r="U80" s="488" t="str">
        <f>IF(ISBLANK(partije!$P$50),"",partije!$P$50)</f>
        <v/>
      </c>
      <c r="V80" s="488" t="str">
        <f>IF(ISBLANK(partije!$Q$50),"",partije!$Q$50)</f>
        <v/>
      </c>
      <c r="W80" s="488" t="str">
        <f>IF(ISBLANK(partije!$R$50),"",partije!$R$50)</f>
        <v/>
      </c>
      <c r="X80" s="90"/>
      <c r="Y80" s="90"/>
      <c r="Z80" s="90"/>
      <c r="AA80" s="90"/>
      <c r="AB80" s="90"/>
      <c r="AC80" s="100"/>
      <c r="AD80" s="101"/>
      <c r="AE80" s="90"/>
      <c r="AF80" s="90"/>
      <c r="AG80" s="90"/>
      <c r="AH80" s="90"/>
      <c r="AI80" s="90"/>
      <c r="AJ80" s="89"/>
      <c r="AK80" s="89"/>
      <c r="AL80" s="89"/>
      <c r="AM80" s="26"/>
    </row>
    <row r="81" spans="1:39" ht="12" hidden="1" customHeight="1">
      <c r="A81" s="475">
        <v>40</v>
      </c>
      <c r="B81" s="476">
        <v>8</v>
      </c>
      <c r="C81" s="477" t="e">
        <f>IF(ISNA(MATCH(A81,#REF!,0)),"***",INDEX(#REF!,MATCH(A81,#REF!,0)))</f>
        <v>#REF!</v>
      </c>
      <c r="D81" s="477"/>
      <c r="E81" s="477"/>
      <c r="F81" s="477"/>
      <c r="G81" s="479" t="e">
        <f>IF(ISNA(MATCH(A81,#REF!,0)),"***",INDEX(#REF!,MATCH(A81,#REF!,0)))</f>
        <v>#REF!</v>
      </c>
      <c r="H81" s="479"/>
      <c r="I81" s="480"/>
      <c r="J81" s="485"/>
      <c r="K81" s="485"/>
      <c r="L81" s="485"/>
      <c r="M81" s="485"/>
      <c r="N81" s="485"/>
      <c r="O81" s="492"/>
      <c r="P81" s="490"/>
      <c r="Q81" s="488"/>
      <c r="R81" s="488"/>
      <c r="S81" s="488"/>
      <c r="T81" s="488"/>
      <c r="U81" s="488"/>
      <c r="V81" s="488"/>
      <c r="W81" s="488"/>
      <c r="X81" s="90"/>
      <c r="Y81" s="90"/>
      <c r="Z81" s="90"/>
      <c r="AA81" s="90"/>
      <c r="AB81" s="90"/>
      <c r="AC81" s="100"/>
      <c r="AD81" s="101"/>
      <c r="AE81" s="90"/>
      <c r="AF81" s="90"/>
      <c r="AG81" s="90"/>
      <c r="AH81" s="90"/>
      <c r="AI81" s="90"/>
      <c r="AJ81" s="89"/>
      <c r="AK81" s="89"/>
      <c r="AL81" s="89"/>
      <c r="AM81" s="26"/>
    </row>
    <row r="82" spans="1:39" ht="12" hidden="1" customHeight="1">
      <c r="A82" s="475"/>
      <c r="B82" s="476">
        <v>8</v>
      </c>
      <c r="C82" s="478"/>
      <c r="D82" s="478"/>
      <c r="E82" s="478"/>
      <c r="F82" s="478"/>
      <c r="G82" s="481" t="e">
        <f>IF(ISNA(MATCH(A82,#REF!,0)),"***",INDEX(#REF!,MATCH(A82,#REF!,0)))</f>
        <v>#REF!</v>
      </c>
      <c r="H82" s="481"/>
      <c r="I82" s="482"/>
      <c r="J82" s="486" t="str">
        <f>IF(ISBLANK(partije!$L$36),"",partije!$L$36)</f>
        <v/>
      </c>
      <c r="K82" s="486" t="str">
        <f>IF(ISBLANK(partije!$M$36),"",partije!$M$36)</f>
        <v/>
      </c>
      <c r="L82" s="486" t="str">
        <f>IF(ISBLANK(partije!$N$36),"",partije!$N$36)</f>
        <v/>
      </c>
      <c r="M82" s="486" t="str">
        <f>IF(ISBLANK(partije!$O$36),"",partije!$O$36)</f>
        <v/>
      </c>
      <c r="N82" s="486" t="str">
        <f>IF(ISBLANK(partije!$P$36),"",partije!$P$36)</f>
        <v/>
      </c>
      <c r="O82" s="486" t="str">
        <f>IF(ISBLANK(partije!$Q$36),"",partije!$Q$36)</f>
        <v/>
      </c>
      <c r="P82" s="486" t="str">
        <f>IF(ISBLANK(partije!$R$36),"",partije!$R$36)</f>
        <v/>
      </c>
      <c r="Q82" s="90"/>
      <c r="R82" s="90"/>
      <c r="S82" s="90"/>
      <c r="T82" s="90"/>
      <c r="U82" s="90"/>
      <c r="V82" s="100"/>
      <c r="W82" s="96"/>
      <c r="X82" s="90"/>
      <c r="Y82" s="90"/>
      <c r="Z82" s="90"/>
      <c r="AA82" s="90"/>
      <c r="AB82" s="90"/>
      <c r="AC82" s="100"/>
      <c r="AD82" s="101"/>
      <c r="AE82" s="90"/>
      <c r="AF82" s="90"/>
      <c r="AG82" s="90"/>
      <c r="AH82" s="90"/>
      <c r="AI82" s="90"/>
      <c r="AJ82" s="89"/>
      <c r="AK82" s="89"/>
      <c r="AL82" s="89"/>
      <c r="AM82" s="26"/>
    </row>
    <row r="83" spans="1:39" ht="12" hidden="1" customHeight="1">
      <c r="A83" s="475">
        <v>41</v>
      </c>
      <c r="B83" s="476">
        <v>5</v>
      </c>
      <c r="C83" s="477" t="e">
        <f>IF(ISNA(MATCH(A83,#REF!,0)),"***",INDEX(#REF!,MATCH(A83,#REF!,0)))</f>
        <v>#REF!</v>
      </c>
      <c r="D83" s="477"/>
      <c r="E83" s="477"/>
      <c r="F83" s="477"/>
      <c r="G83" s="479" t="e">
        <f>IF(ISNA(MATCH(A83,#REF!,0)),"***",INDEX(#REF!,MATCH(A83,#REF!,0)))</f>
        <v>#REF!</v>
      </c>
      <c r="H83" s="479"/>
      <c r="I83" s="479"/>
      <c r="J83" s="486"/>
      <c r="K83" s="486"/>
      <c r="L83" s="486"/>
      <c r="M83" s="486"/>
      <c r="N83" s="486"/>
      <c r="O83" s="486"/>
      <c r="P83" s="486"/>
      <c r="Q83" s="90"/>
      <c r="R83" s="90"/>
      <c r="S83" s="90"/>
      <c r="T83" s="90"/>
      <c r="U83" s="90"/>
      <c r="V83" s="100"/>
      <c r="W83" s="96"/>
      <c r="X83" s="90"/>
      <c r="Y83" s="90"/>
      <c r="Z83" s="90"/>
      <c r="AA83" s="90"/>
      <c r="AB83" s="90"/>
      <c r="AC83" s="100"/>
      <c r="AD83" s="101"/>
      <c r="AE83" s="493" t="str">
        <f>partije!$S$61</f>
        <v>bye</v>
      </c>
      <c r="AF83" s="484"/>
      <c r="AG83" s="484"/>
      <c r="AH83" s="484"/>
      <c r="AI83" s="484"/>
      <c r="AJ83" s="506" t="str">
        <f>IF(ISBLANK(partije!$J$61),"",IF(partije!$J$61&gt;partije!$K$61,partije!$J$61,partije!$K$61))</f>
        <v/>
      </c>
      <c r="AK83" s="527" t="str">
        <f>IF(ISBLANK(partije!$J$61),"",IF(partije!$J$61&gt;partije!$K$61,partije!$K$61,partije!$J$61))</f>
        <v/>
      </c>
      <c r="AL83" s="89"/>
      <c r="AM83" s="26"/>
    </row>
    <row r="84" spans="1:39" ht="12" hidden="1" customHeight="1">
      <c r="A84" s="475"/>
      <c r="B84" s="476">
        <v>5</v>
      </c>
      <c r="C84" s="478"/>
      <c r="D84" s="478"/>
      <c r="E84" s="478"/>
      <c r="F84" s="478"/>
      <c r="G84" s="481" t="e">
        <f>IF(ISNA(MATCH(A84,#REF!,0)),"***",INDEX(#REF!,MATCH(A84,#REF!,0)))</f>
        <v>#REF!</v>
      </c>
      <c r="H84" s="481"/>
      <c r="I84" s="481"/>
      <c r="J84" s="484" t="str">
        <f>partije!$S$37</f>
        <v>bye</v>
      </c>
      <c r="K84" s="484"/>
      <c r="L84" s="484"/>
      <c r="M84" s="484"/>
      <c r="N84" s="484"/>
      <c r="O84" s="491" t="str">
        <f>IF(ISBLANK(partije!$J$37),"",IF(partije!$J$37&gt;partije!$K$37,partije!$J$37,partije!$K$37))</f>
        <v/>
      </c>
      <c r="P84" s="484" t="str">
        <f>IF(ISBLANK(partije!$J$37),"",IF(partije!$J$37&gt;partije!$K$37,partije!$K$37,partije!$J$37))</f>
        <v/>
      </c>
      <c r="Q84" s="90"/>
      <c r="R84" s="90"/>
      <c r="S84" s="90"/>
      <c r="T84" s="90"/>
      <c r="U84" s="90"/>
      <c r="V84" s="100"/>
      <c r="W84" s="96"/>
      <c r="X84" s="90"/>
      <c r="Y84" s="90"/>
      <c r="Z84" s="90"/>
      <c r="AA84" s="90"/>
      <c r="AB84" s="90"/>
      <c r="AC84" s="100"/>
      <c r="AD84" s="101"/>
      <c r="AE84" s="494"/>
      <c r="AF84" s="485"/>
      <c r="AG84" s="485"/>
      <c r="AH84" s="485"/>
      <c r="AI84" s="485"/>
      <c r="AJ84" s="507"/>
      <c r="AK84" s="522"/>
      <c r="AL84" s="89"/>
      <c r="AM84" s="26"/>
    </row>
    <row r="85" spans="1:39" ht="12" hidden="1" customHeight="1">
      <c r="A85" s="475">
        <v>42</v>
      </c>
      <c r="B85" s="476"/>
      <c r="C85" s="477" t="e">
        <f>IF(ISNA(MATCH(A85,#REF!,0)),"***",INDEX(#REF!,MATCH(A85,#REF!,0)))</f>
        <v>#REF!</v>
      </c>
      <c r="D85" s="477"/>
      <c r="E85" s="477"/>
      <c r="F85" s="477"/>
      <c r="G85" s="479" t="e">
        <f>IF(ISNA(MATCH(A85,#REF!,0)),"***",INDEX(#REF!,MATCH(A85,#REF!,0)))</f>
        <v>#REF!</v>
      </c>
      <c r="H85" s="479"/>
      <c r="I85" s="480"/>
      <c r="J85" s="485"/>
      <c r="K85" s="485"/>
      <c r="L85" s="485"/>
      <c r="M85" s="485"/>
      <c r="N85" s="485"/>
      <c r="O85" s="492"/>
      <c r="P85" s="485"/>
      <c r="Q85" s="90"/>
      <c r="R85" s="90"/>
      <c r="S85" s="90"/>
      <c r="T85" s="90"/>
      <c r="U85" s="90"/>
      <c r="V85" s="100"/>
      <c r="W85" s="96"/>
      <c r="X85" s="90"/>
      <c r="Y85" s="90"/>
      <c r="Z85" s="90"/>
      <c r="AA85" s="90"/>
      <c r="AB85" s="90"/>
      <c r="AC85" s="100"/>
      <c r="AD85" s="101"/>
      <c r="AE85" s="488" t="str">
        <f>IF(ISBLANK(partije!$L$61),"",partije!$L$61)</f>
        <v/>
      </c>
      <c r="AF85" s="488" t="str">
        <f>IF(ISBLANK(partije!$M$61),"",partije!$M$61)</f>
        <v/>
      </c>
      <c r="AG85" s="488" t="str">
        <f>IF(ISBLANK(partije!$N$61),"",partije!$N$61)</f>
        <v/>
      </c>
      <c r="AH85" s="488" t="str">
        <f>IF(ISBLANK(partije!$O$61),"",partije!$O$61)</f>
        <v/>
      </c>
      <c r="AI85" s="488" t="str">
        <f>IF(ISBLANK(partije!$P$61),"",partije!$P$61)</f>
        <v/>
      </c>
      <c r="AJ85" s="488" t="str">
        <f>IF(ISBLANK(partije!$Q$61),"",partije!$Q$61)</f>
        <v/>
      </c>
      <c r="AK85" s="498" t="str">
        <f>IF(ISBLANK(partije!$R$61),"",partije!$R$61)</f>
        <v/>
      </c>
      <c r="AL85" s="89"/>
      <c r="AM85" s="26"/>
    </row>
    <row r="86" spans="1:39" ht="12" hidden="1" customHeight="1">
      <c r="A86" s="475"/>
      <c r="B86" s="476"/>
      <c r="C86" s="478"/>
      <c r="D86" s="478"/>
      <c r="E86" s="478"/>
      <c r="F86" s="478"/>
      <c r="G86" s="481" t="e">
        <f>IF(ISNA(MATCH(A86,#REF!,0)),"***",INDEX(#REF!,MATCH(A86,#REF!,0)))</f>
        <v>#REF!</v>
      </c>
      <c r="H86" s="481"/>
      <c r="I86" s="482"/>
      <c r="J86" s="486" t="str">
        <f>IF(ISBLANK(partije!$L$37),"",partije!$L$37)</f>
        <v/>
      </c>
      <c r="K86" s="486" t="str">
        <f>IF(ISBLANK(partije!$M$37),"",partije!$M$37)</f>
        <v/>
      </c>
      <c r="L86" s="486" t="str">
        <f>IF(ISBLANK(partije!$N$37),"",partije!$N$37)</f>
        <v/>
      </c>
      <c r="M86" s="486" t="str">
        <f>IF(ISBLANK(partije!$N$37),"",partije!$N$37)</f>
        <v/>
      </c>
      <c r="N86" s="486" t="str">
        <f>IF(ISBLANK(partije!$N$37),"",partije!$N$37)</f>
        <v/>
      </c>
      <c r="O86" s="486" t="str">
        <f>IF(ISBLANK(partije!$N$37),"",partije!$N$37)</f>
        <v/>
      </c>
      <c r="P86" s="486" t="str">
        <f>IF(ISBLANK(partije!$N$37),"",partije!$N$37)</f>
        <v/>
      </c>
      <c r="Q86" s="493" t="str">
        <f>partije!$S$51</f>
        <v>bye</v>
      </c>
      <c r="R86" s="484"/>
      <c r="S86" s="484"/>
      <c r="T86" s="484"/>
      <c r="U86" s="484"/>
      <c r="V86" s="491" t="str">
        <f>IF(ISBLANK(partije!$J$51),"",IF(partije!$J$51&gt;partije!$K$51,partije!$J$51,partije!$K$51))</f>
        <v/>
      </c>
      <c r="W86" s="484" t="str">
        <f>IF(ISBLANK(partije!$J$51),"",IF(partije!$J$51&gt;partije!$K$51,partije!$K$51,partije!$J$51))</f>
        <v/>
      </c>
      <c r="X86" s="90"/>
      <c r="Y86" s="90"/>
      <c r="Z86" s="90"/>
      <c r="AA86" s="90"/>
      <c r="AB86" s="90"/>
      <c r="AC86" s="100"/>
      <c r="AD86" s="101"/>
      <c r="AE86" s="488"/>
      <c r="AF86" s="488"/>
      <c r="AG86" s="488"/>
      <c r="AH86" s="488"/>
      <c r="AI86" s="488"/>
      <c r="AJ86" s="488"/>
      <c r="AK86" s="499"/>
      <c r="AL86" s="89"/>
      <c r="AM86" s="26"/>
    </row>
    <row r="87" spans="1:39" ht="12" hidden="1" customHeight="1">
      <c r="A87" s="475">
        <v>43</v>
      </c>
      <c r="B87" s="476"/>
      <c r="C87" s="477" t="e">
        <f>IF(ISNA(MATCH(A87,#REF!,0)),"***",INDEX(#REF!,MATCH(A87,#REF!,0)))</f>
        <v>#REF!</v>
      </c>
      <c r="D87" s="477"/>
      <c r="E87" s="477"/>
      <c r="F87" s="477"/>
      <c r="G87" s="479" t="e">
        <f>IF(ISNA(MATCH(A87,#REF!,0)),"***",INDEX(#REF!,MATCH(A87,#REF!,0)))</f>
        <v>#REF!</v>
      </c>
      <c r="H87" s="479"/>
      <c r="I87" s="479"/>
      <c r="J87" s="503"/>
      <c r="K87" s="503"/>
      <c r="L87" s="503"/>
      <c r="M87" s="503"/>
      <c r="N87" s="503"/>
      <c r="O87" s="503"/>
      <c r="P87" s="503"/>
      <c r="Q87" s="494"/>
      <c r="R87" s="485"/>
      <c r="S87" s="485"/>
      <c r="T87" s="485"/>
      <c r="U87" s="485"/>
      <c r="V87" s="492"/>
      <c r="W87" s="485"/>
      <c r="X87" s="90"/>
      <c r="Y87" s="90"/>
      <c r="Z87" s="90"/>
      <c r="AA87" s="90"/>
      <c r="AB87" s="90"/>
      <c r="AC87" s="100"/>
      <c r="AD87" s="101"/>
      <c r="AE87" s="90"/>
      <c r="AF87" s="90"/>
      <c r="AG87" s="90"/>
      <c r="AH87" s="90"/>
      <c r="AI87" s="90"/>
      <c r="AJ87" s="89"/>
      <c r="AK87" s="91"/>
      <c r="AL87" s="89"/>
      <c r="AM87" s="26"/>
    </row>
    <row r="88" spans="1:39" ht="12" hidden="1" customHeight="1">
      <c r="A88" s="475"/>
      <c r="B88" s="476"/>
      <c r="C88" s="478"/>
      <c r="D88" s="478"/>
      <c r="E88" s="478"/>
      <c r="F88" s="478"/>
      <c r="G88" s="481" t="e">
        <f>IF(ISNA(MATCH(A88,#REF!,0)),"***",INDEX(#REF!,MATCH(A88,#REF!,0)))</f>
        <v>#REF!</v>
      </c>
      <c r="H88" s="481"/>
      <c r="I88" s="481"/>
      <c r="J88" s="484" t="str">
        <f>partije!$S$38</f>
        <v>bye</v>
      </c>
      <c r="K88" s="484"/>
      <c r="L88" s="484"/>
      <c r="M88" s="484"/>
      <c r="N88" s="484"/>
      <c r="O88" s="491" t="str">
        <f>IF(ISBLANK(partije!$J$38),"",IF(partije!$J$38&gt;partije!$K$38,partije!$J$38,partije!$K$38))</f>
        <v/>
      </c>
      <c r="P88" s="489" t="str">
        <f>IF(ISBLANK(partije!$J$38),"",IF(partije!$J$38&gt;partije!$K$38,partije!$K$38,partije!$J$38))</f>
        <v/>
      </c>
      <c r="Q88" s="488" t="str">
        <f>IF(ISBLANK(partije!$L$51),"",partije!$L$51)</f>
        <v/>
      </c>
      <c r="R88" s="488" t="str">
        <f>IF(ISBLANK(partije!$M$51),"",partije!$M$51)</f>
        <v/>
      </c>
      <c r="S88" s="488" t="str">
        <f>IF(ISBLANK(partije!$N$51),"",partije!$N$51)</f>
        <v/>
      </c>
      <c r="T88" s="488" t="str">
        <f>IF(ISBLANK(partije!$O$51),"",partije!$O$51)</f>
        <v/>
      </c>
      <c r="U88" s="488" t="str">
        <f>IF(ISBLANK(partije!$P$51),"",partije!$P$51)</f>
        <v/>
      </c>
      <c r="V88" s="488" t="str">
        <f>IF(ISBLANK(partije!$Q$51),"",partije!$Q$51)</f>
        <v/>
      </c>
      <c r="W88" s="498" t="str">
        <f>IF(ISBLANK(partije!$R$51),"",partije!$R$51)</f>
        <v/>
      </c>
      <c r="X88" s="92"/>
      <c r="Y88" s="90"/>
      <c r="Z88" s="90"/>
      <c r="AA88" s="90"/>
      <c r="AB88" s="90"/>
      <c r="AC88" s="100"/>
      <c r="AD88" s="101"/>
      <c r="AE88" s="90"/>
      <c r="AF88" s="90"/>
      <c r="AG88" s="90"/>
      <c r="AH88" s="90"/>
      <c r="AI88" s="90"/>
      <c r="AJ88" s="89"/>
      <c r="AK88" s="91"/>
      <c r="AL88" s="89"/>
      <c r="AM88" s="26"/>
    </row>
    <row r="89" spans="1:39" ht="12" hidden="1" customHeight="1">
      <c r="A89" s="475">
        <v>44</v>
      </c>
      <c r="B89" s="476">
        <v>12</v>
      </c>
      <c r="C89" s="477" t="e">
        <f>IF(ISNA(MATCH(A89,#REF!,0)),"***",INDEX(#REF!,MATCH(A89,#REF!,0)))</f>
        <v>#REF!</v>
      </c>
      <c r="D89" s="477"/>
      <c r="E89" s="477"/>
      <c r="F89" s="477"/>
      <c r="G89" s="479" t="e">
        <f>IF(ISNA(MATCH(A89,#REF!,0)),"***",INDEX(#REF!,MATCH(A89,#REF!,0)))</f>
        <v>#REF!</v>
      </c>
      <c r="H89" s="479"/>
      <c r="I89" s="480"/>
      <c r="J89" s="485"/>
      <c r="K89" s="485"/>
      <c r="L89" s="485"/>
      <c r="M89" s="485"/>
      <c r="N89" s="485"/>
      <c r="O89" s="492"/>
      <c r="P89" s="490"/>
      <c r="Q89" s="488"/>
      <c r="R89" s="488"/>
      <c r="S89" s="488"/>
      <c r="T89" s="488"/>
      <c r="U89" s="488"/>
      <c r="V89" s="488"/>
      <c r="W89" s="499"/>
      <c r="X89" s="92"/>
      <c r="Y89" s="90"/>
      <c r="Z89" s="90"/>
      <c r="AA89" s="90"/>
      <c r="AB89" s="90"/>
      <c r="AC89" s="100"/>
      <c r="AD89" s="101"/>
      <c r="AE89" s="90"/>
      <c r="AF89" s="90"/>
      <c r="AG89" s="90"/>
      <c r="AH89" s="90"/>
      <c r="AI89" s="90"/>
      <c r="AJ89" s="89"/>
      <c r="AK89" s="91"/>
      <c r="AL89" s="89"/>
      <c r="AM89" s="26"/>
    </row>
    <row r="90" spans="1:39" ht="12" hidden="1" customHeight="1">
      <c r="A90" s="475"/>
      <c r="B90" s="476">
        <v>12</v>
      </c>
      <c r="C90" s="478"/>
      <c r="D90" s="478"/>
      <c r="E90" s="478"/>
      <c r="F90" s="478"/>
      <c r="G90" s="481" t="e">
        <f>IF(ISNA(MATCH(A90,#REF!,0)),"***",INDEX(#REF!,MATCH(A90,#REF!,0)))</f>
        <v>#REF!</v>
      </c>
      <c r="H90" s="481"/>
      <c r="I90" s="482"/>
      <c r="J90" s="486" t="str">
        <f>IF(ISBLANK(partije!$L$38),"",partije!$L$38)</f>
        <v/>
      </c>
      <c r="K90" s="486" t="str">
        <f>IF(ISBLANK(partije!$M$38),"",partije!$M$38)</f>
        <v/>
      </c>
      <c r="L90" s="486" t="str">
        <f>IF(ISBLANK(partije!$N$38),"",partije!$N$38)</f>
        <v/>
      </c>
      <c r="M90" s="486" t="str">
        <f>IF(ISBLANK(partije!$O$38),"",partije!$O$38)</f>
        <v/>
      </c>
      <c r="N90" s="486" t="str">
        <f>IF(ISBLANK(partije!$P$38),"",partije!$P$38)</f>
        <v/>
      </c>
      <c r="O90" s="486" t="str">
        <f>IF(ISBLANK(partije!$Q$38),"",partije!$Q$38)</f>
        <v/>
      </c>
      <c r="P90" s="486" t="str">
        <f>IF(ISBLANK(partije!$R$38),"",partije!$R$38)</f>
        <v/>
      </c>
      <c r="Q90" s="90"/>
      <c r="R90" s="90"/>
      <c r="S90" s="90"/>
      <c r="T90" s="90"/>
      <c r="U90" s="90"/>
      <c r="V90" s="100"/>
      <c r="W90" s="101"/>
      <c r="X90" s="493" t="str">
        <f>partije!$S$58</f>
        <v>bye</v>
      </c>
      <c r="Y90" s="484"/>
      <c r="Z90" s="484"/>
      <c r="AA90" s="484"/>
      <c r="AB90" s="484"/>
      <c r="AC90" s="491" t="str">
        <f>IF(ISBLANK(partije!$J$58),"",IF(partije!$J$58&gt;partije!$K$58,partije!$J$58,partije!$K$58))</f>
        <v/>
      </c>
      <c r="AD90" s="489" t="str">
        <f>IF(ISBLANK(partije!$J$58),"",IF(partije!$J$58&gt;partije!$K$58,partije!$K$58,partije!$J$58))</f>
        <v/>
      </c>
      <c r="AE90" s="90"/>
      <c r="AF90" s="90"/>
      <c r="AG90" s="90"/>
      <c r="AH90" s="90"/>
      <c r="AI90" s="90"/>
      <c r="AJ90" s="89"/>
      <c r="AK90" s="91"/>
      <c r="AL90" s="89"/>
      <c r="AM90" s="26"/>
    </row>
    <row r="91" spans="1:39" ht="12" hidden="1" customHeight="1">
      <c r="A91" s="475">
        <v>45</v>
      </c>
      <c r="B91" s="476">
        <v>13</v>
      </c>
      <c r="C91" s="477" t="e">
        <f>IF(ISNA(MATCH(A91,#REF!,0)),"***",INDEX(#REF!,MATCH(A91,#REF!,0)))</f>
        <v>#REF!</v>
      </c>
      <c r="D91" s="477"/>
      <c r="E91" s="477"/>
      <c r="F91" s="477"/>
      <c r="G91" s="479" t="e">
        <f>IF(ISNA(MATCH(A91,#REF!,0)),"***",INDEX(#REF!,MATCH(A91,#REF!,0)))</f>
        <v>#REF!</v>
      </c>
      <c r="H91" s="479"/>
      <c r="I91" s="479"/>
      <c r="J91" s="486"/>
      <c r="K91" s="486"/>
      <c r="L91" s="486"/>
      <c r="M91" s="486"/>
      <c r="N91" s="486"/>
      <c r="O91" s="486"/>
      <c r="P91" s="486"/>
      <c r="Q91" s="90"/>
      <c r="R91" s="90"/>
      <c r="S91" s="90"/>
      <c r="T91" s="90"/>
      <c r="U91" s="90"/>
      <c r="V91" s="100"/>
      <c r="W91" s="101"/>
      <c r="X91" s="494"/>
      <c r="Y91" s="485"/>
      <c r="Z91" s="485"/>
      <c r="AA91" s="485"/>
      <c r="AB91" s="485"/>
      <c r="AC91" s="492"/>
      <c r="AD91" s="490"/>
      <c r="AE91" s="90"/>
      <c r="AF91" s="90"/>
      <c r="AG91" s="90"/>
      <c r="AH91" s="90"/>
      <c r="AI91" s="90"/>
      <c r="AJ91" s="89"/>
      <c r="AK91" s="91"/>
      <c r="AL91" s="89"/>
      <c r="AM91" s="26"/>
    </row>
    <row r="92" spans="1:39" ht="12" hidden="1" customHeight="1">
      <c r="A92" s="475"/>
      <c r="B92" s="476">
        <v>13</v>
      </c>
      <c r="C92" s="478"/>
      <c r="D92" s="478"/>
      <c r="E92" s="478"/>
      <c r="F92" s="478"/>
      <c r="G92" s="481" t="e">
        <f>IF(ISNA(MATCH(A92,#REF!,0)),"***",INDEX(#REF!,MATCH(A92,#REF!,0)))</f>
        <v>#REF!</v>
      </c>
      <c r="H92" s="481"/>
      <c r="I92" s="481"/>
      <c r="J92" s="484" t="str">
        <f>partije!$S$39</f>
        <v>bye</v>
      </c>
      <c r="K92" s="484"/>
      <c r="L92" s="484"/>
      <c r="M92" s="484"/>
      <c r="N92" s="484"/>
      <c r="O92" s="491" t="str">
        <f>IF(ISBLANK(partije!$J$39),"",IF(partije!$J$39&gt;partije!$K$39,partije!$J$39,partije!$K$39))</f>
        <v/>
      </c>
      <c r="P92" s="484" t="str">
        <f>IF(ISBLANK(partije!$J$39),"",IF(partije!$J$39&gt;partije!$K$39,partije!$K$39,partije!$J$39))</f>
        <v/>
      </c>
      <c r="Q92" s="90"/>
      <c r="R92" s="90"/>
      <c r="S92" s="90"/>
      <c r="T92" s="90"/>
      <c r="U92" s="90"/>
      <c r="V92" s="100"/>
      <c r="W92" s="101"/>
      <c r="X92" s="488" t="str">
        <f>IF(ISBLANK(partije!$L$58),"",partije!$L$58)</f>
        <v/>
      </c>
      <c r="Y92" s="488" t="str">
        <f>IF(ISBLANK(partije!$M$58),"",partije!$M$58)</f>
        <v/>
      </c>
      <c r="Z92" s="488" t="str">
        <f>IF(ISBLANK(partije!$N$58),"",partije!$N$58)</f>
        <v/>
      </c>
      <c r="AA92" s="488" t="str">
        <f>IF(ISBLANK(partije!$O$58),"",partije!$O$58)</f>
        <v/>
      </c>
      <c r="AB92" s="488" t="str">
        <f>IF(ISBLANK(partije!$P$58),"",partije!$P$58)</f>
        <v/>
      </c>
      <c r="AC92" s="488" t="str">
        <f>IF(ISBLANK(partije!$Q$58),"",partije!$Q$58)</f>
        <v/>
      </c>
      <c r="AD92" s="488" t="str">
        <f>IF(ISBLANK(partije!$R$58),"",partije!$R$58)</f>
        <v/>
      </c>
      <c r="AE92" s="90"/>
      <c r="AF92" s="90"/>
      <c r="AG92" s="90"/>
      <c r="AH92" s="90"/>
      <c r="AI92" s="90"/>
      <c r="AJ92" s="89"/>
      <c r="AK92" s="91"/>
      <c r="AL92" s="89"/>
      <c r="AM92" s="26"/>
    </row>
    <row r="93" spans="1:39" ht="12" hidden="1" customHeight="1">
      <c r="A93" s="475">
        <v>46</v>
      </c>
      <c r="B93" s="476"/>
      <c r="C93" s="477" t="e">
        <f>IF(ISNA(MATCH(A93,#REF!,0)),"***",INDEX(#REF!,MATCH(A93,#REF!,0)))</f>
        <v>#REF!</v>
      </c>
      <c r="D93" s="477"/>
      <c r="E93" s="477"/>
      <c r="F93" s="477"/>
      <c r="G93" s="479" t="e">
        <f>IF(ISNA(MATCH(A93,#REF!,0)),"***",INDEX(#REF!,MATCH(A93,#REF!,0)))</f>
        <v>#REF!</v>
      </c>
      <c r="H93" s="479"/>
      <c r="I93" s="480"/>
      <c r="J93" s="485"/>
      <c r="K93" s="485"/>
      <c r="L93" s="485"/>
      <c r="M93" s="485"/>
      <c r="N93" s="485"/>
      <c r="O93" s="492"/>
      <c r="P93" s="485"/>
      <c r="Q93" s="90"/>
      <c r="R93" s="90"/>
      <c r="S93" s="90"/>
      <c r="T93" s="90"/>
      <c r="U93" s="90"/>
      <c r="V93" s="100"/>
      <c r="W93" s="101"/>
      <c r="X93" s="488"/>
      <c r="Y93" s="488"/>
      <c r="Z93" s="488"/>
      <c r="AA93" s="488"/>
      <c r="AB93" s="488"/>
      <c r="AC93" s="488"/>
      <c r="AD93" s="488"/>
      <c r="AE93" s="90"/>
      <c r="AF93" s="90"/>
      <c r="AG93" s="90"/>
      <c r="AH93" s="90"/>
      <c r="AI93" s="90"/>
      <c r="AJ93" s="89"/>
      <c r="AK93" s="91"/>
      <c r="AL93" s="89"/>
      <c r="AM93" s="27"/>
    </row>
    <row r="94" spans="1:39" ht="12" hidden="1" customHeight="1">
      <c r="A94" s="475"/>
      <c r="B94" s="476"/>
      <c r="C94" s="478"/>
      <c r="D94" s="478"/>
      <c r="E94" s="478"/>
      <c r="F94" s="478"/>
      <c r="G94" s="481" t="e">
        <f>IF(ISNA(MATCH(A94,#REF!,0)),"***",INDEX(#REF!,MATCH(A94,#REF!,0)))</f>
        <v>#REF!</v>
      </c>
      <c r="H94" s="481"/>
      <c r="I94" s="482"/>
      <c r="J94" s="502" t="str">
        <f>IF(ISBLANK(partije!$L$39),"",partije!$L$39)</f>
        <v/>
      </c>
      <c r="K94" s="502" t="str">
        <f>IF(ISBLANK(partije!$M$39),"",partije!$M$39)</f>
        <v/>
      </c>
      <c r="L94" s="502" t="str">
        <f>IF(ISBLANK(partije!$N$39),"",partije!$N$39)</f>
        <v/>
      </c>
      <c r="M94" s="502" t="str">
        <f>IF(ISBLANK(partije!$O$39),"",partije!$O$39)</f>
        <v/>
      </c>
      <c r="N94" s="502" t="str">
        <f>IF(ISBLANK(partije!$P$39),"",partije!$P$39)</f>
        <v/>
      </c>
      <c r="O94" s="502" t="str">
        <f>IF(ISBLANK(partije!$Q$39),"",partije!$Q$39)</f>
        <v/>
      </c>
      <c r="P94" s="513" t="str">
        <f>IF(ISBLANK(partije!$R$39),"",partije!$R$39)</f>
        <v/>
      </c>
      <c r="Q94" s="493" t="str">
        <f>partije!$S$52</f>
        <v>bye</v>
      </c>
      <c r="R94" s="484"/>
      <c r="S94" s="484"/>
      <c r="T94" s="484"/>
      <c r="U94" s="484"/>
      <c r="V94" s="491" t="str">
        <f>IF(ISBLANK(partije!$J$52),"",IF(partije!$J$52&gt;partije!$K$52,partije!$J$52,partije!$K$52))</f>
        <v/>
      </c>
      <c r="W94" s="489" t="str">
        <f>IF(ISBLANK(partije!$J$52),"",IF(partije!$J$52&gt;partije!$K$52,partije!$K$52,partije!$J$52))</f>
        <v/>
      </c>
      <c r="X94" s="90"/>
      <c r="Y94" s="90"/>
      <c r="Z94" s="90"/>
      <c r="AA94" s="90"/>
      <c r="AB94" s="90"/>
      <c r="AC94" s="100"/>
      <c r="AD94" s="96"/>
      <c r="AE94" s="90"/>
      <c r="AF94" s="90"/>
      <c r="AG94" s="90"/>
      <c r="AH94" s="90"/>
      <c r="AI94" s="90"/>
      <c r="AJ94" s="89"/>
      <c r="AK94" s="91"/>
      <c r="AL94" s="89"/>
      <c r="AM94" s="27"/>
    </row>
    <row r="95" spans="1:39" ht="12" hidden="1" customHeight="1">
      <c r="A95" s="475">
        <v>47</v>
      </c>
      <c r="B95" s="476"/>
      <c r="C95" s="477" t="e">
        <f>IF(ISNA(MATCH(A95,#REF!,0)),"***",INDEX(#REF!,MATCH(A95,#REF!,0)))</f>
        <v>#REF!</v>
      </c>
      <c r="D95" s="477"/>
      <c r="E95" s="477"/>
      <c r="F95" s="477"/>
      <c r="G95" s="479" t="e">
        <f>IF(ISNA(MATCH(A95,#REF!,0)),"***",INDEX(#REF!,MATCH(A95,#REF!,0)))</f>
        <v>#REF!</v>
      </c>
      <c r="H95" s="479"/>
      <c r="I95" s="479"/>
      <c r="J95" s="503"/>
      <c r="K95" s="503"/>
      <c r="L95" s="503"/>
      <c r="M95" s="503"/>
      <c r="N95" s="503"/>
      <c r="O95" s="503"/>
      <c r="P95" s="514"/>
      <c r="Q95" s="494"/>
      <c r="R95" s="485"/>
      <c r="S95" s="485"/>
      <c r="T95" s="485"/>
      <c r="U95" s="485"/>
      <c r="V95" s="492"/>
      <c r="W95" s="490"/>
      <c r="X95" s="90"/>
      <c r="Y95" s="90"/>
      <c r="Z95" s="90"/>
      <c r="AA95" s="90"/>
      <c r="AB95" s="90"/>
      <c r="AC95" s="100"/>
      <c r="AD95" s="96"/>
      <c r="AE95" s="90"/>
      <c r="AF95" s="90"/>
      <c r="AG95" s="90"/>
      <c r="AH95" s="90"/>
      <c r="AI95" s="90"/>
      <c r="AJ95" s="89"/>
      <c r="AK95" s="91"/>
      <c r="AL95" s="89"/>
      <c r="AM95" s="27"/>
    </row>
    <row r="96" spans="1:39" ht="12" hidden="1" customHeight="1">
      <c r="A96" s="475"/>
      <c r="B96" s="476"/>
      <c r="C96" s="478"/>
      <c r="D96" s="478"/>
      <c r="E96" s="478"/>
      <c r="F96" s="478"/>
      <c r="G96" s="481" t="e">
        <f>IF(ISNA(MATCH(A96,#REF!,0)),"***",INDEX(#REF!,MATCH(A96,#REF!,0)))</f>
        <v>#REF!</v>
      </c>
      <c r="H96" s="481"/>
      <c r="I96" s="481"/>
      <c r="J96" s="484" t="str">
        <f>partije!$S$40</f>
        <v>bye</v>
      </c>
      <c r="K96" s="484"/>
      <c r="L96" s="484"/>
      <c r="M96" s="484"/>
      <c r="N96" s="484"/>
      <c r="O96" s="491" t="str">
        <f>IF(ISBLANK(partije!$J$40),"",IF(partije!$J$40&gt;partije!$K$40,partije!$J$40,partije!$K$40))</f>
        <v/>
      </c>
      <c r="P96" s="489" t="str">
        <f>IF(ISBLANK(partije!$J$40),"",IF(partije!$J$40&gt;partije!$K$40,partije!$K$40,partije!$J$40))</f>
        <v/>
      </c>
      <c r="Q96" s="488" t="str">
        <f>IF(ISBLANK(partije!$L$52),"",partije!$L$52)</f>
        <v/>
      </c>
      <c r="R96" s="488" t="str">
        <f>IF(ISBLANK(partije!$M$52),"",partije!$M$52)</f>
        <v/>
      </c>
      <c r="S96" s="488" t="str">
        <f>IF(ISBLANK(partije!$N$52),"",partije!$N$52)</f>
        <v/>
      </c>
      <c r="T96" s="488" t="str">
        <f>IF(ISBLANK(partije!$O$52),"",partije!$O$52)</f>
        <v/>
      </c>
      <c r="U96" s="488" t="str">
        <f>IF(ISBLANK(partije!$P$52),"",partije!$P$52)</f>
        <v/>
      </c>
      <c r="V96" s="488" t="str">
        <f>IF(ISBLANK(partije!$Q$52),"",partije!$Q$52)</f>
        <v/>
      </c>
      <c r="W96" s="488" t="str">
        <f>IF(ISBLANK(partije!$R$52),"",partije!$R$52)</f>
        <v/>
      </c>
      <c r="X96" s="90"/>
      <c r="Y96" s="90"/>
      <c r="Z96" s="90"/>
      <c r="AA96" s="90"/>
      <c r="AB96" s="90"/>
      <c r="AC96" s="100"/>
      <c r="AD96" s="96"/>
      <c r="AE96" s="90"/>
      <c r="AF96" s="90"/>
      <c r="AG96" s="90"/>
      <c r="AH96" s="90"/>
      <c r="AI96" s="90"/>
      <c r="AJ96" s="89"/>
      <c r="AK96" s="91"/>
      <c r="AL96" s="89"/>
      <c r="AM96" s="27"/>
    </row>
    <row r="97" spans="1:39" ht="12" hidden="1" customHeight="1">
      <c r="A97" s="475">
        <v>48</v>
      </c>
      <c r="B97" s="476">
        <v>4</v>
      </c>
      <c r="C97" s="477" t="e">
        <f>IF(ISNA(MATCH(A97,#REF!,0)),"***",INDEX(#REF!,MATCH(A97,#REF!,0)))</f>
        <v>#REF!</v>
      </c>
      <c r="D97" s="477"/>
      <c r="E97" s="477"/>
      <c r="F97" s="477"/>
      <c r="G97" s="479" t="e">
        <f>IF(ISNA(MATCH(A97,#REF!,0)),"***",INDEX(#REF!,MATCH(A97,#REF!,0)))</f>
        <v>#REF!</v>
      </c>
      <c r="H97" s="479"/>
      <c r="I97" s="480"/>
      <c r="J97" s="485"/>
      <c r="K97" s="485"/>
      <c r="L97" s="485"/>
      <c r="M97" s="485"/>
      <c r="N97" s="485"/>
      <c r="O97" s="492"/>
      <c r="P97" s="490"/>
      <c r="Q97" s="488"/>
      <c r="R97" s="488"/>
      <c r="S97" s="488"/>
      <c r="T97" s="488"/>
      <c r="U97" s="488"/>
      <c r="V97" s="488"/>
      <c r="W97" s="488"/>
      <c r="X97" s="90"/>
      <c r="Y97" s="90"/>
      <c r="Z97" s="90"/>
      <c r="AA97" s="90"/>
      <c r="AB97" s="90"/>
      <c r="AC97" s="100"/>
      <c r="AD97" s="96"/>
      <c r="AE97" s="90"/>
      <c r="AF97" s="90"/>
      <c r="AG97" s="90"/>
      <c r="AH97" s="90"/>
      <c r="AI97" s="90"/>
      <c r="AJ97" s="89"/>
      <c r="AK97" s="91"/>
      <c r="AL97" s="89"/>
      <c r="AM97" s="27"/>
    </row>
    <row r="98" spans="1:39" ht="12" hidden="1" customHeight="1">
      <c r="A98" s="475"/>
      <c r="B98" s="476">
        <v>4</v>
      </c>
      <c r="C98" s="478"/>
      <c r="D98" s="478"/>
      <c r="E98" s="478"/>
      <c r="F98" s="478"/>
      <c r="G98" s="481" t="e">
        <f>IF(ISNA(MATCH(A98,#REF!,0)),"***",INDEX(#REF!,MATCH(A98,#REF!,0)))</f>
        <v>#REF!</v>
      </c>
      <c r="H98" s="481"/>
      <c r="I98" s="482"/>
      <c r="J98" s="486" t="str">
        <f>IF(ISBLANK(partije!$L$40),"",partije!$L$40)</f>
        <v/>
      </c>
      <c r="K98" s="486" t="str">
        <f>IF(ISBLANK(partije!$M$40),"",partije!$M$40)</f>
        <v/>
      </c>
      <c r="L98" s="486" t="str">
        <f>IF(ISBLANK(partije!$N$40),"",partije!$N$40)</f>
        <v/>
      </c>
      <c r="M98" s="486" t="str">
        <f>IF(ISBLANK(partije!$O$40),"",partije!$O$40)</f>
        <v/>
      </c>
      <c r="N98" s="486" t="str">
        <f>IF(ISBLANK(partije!$P$40),"",partije!$P$40)</f>
        <v/>
      </c>
      <c r="O98" s="486" t="str">
        <f>IF(ISBLANK(partije!$Q$40),"",partije!$Q$40)</f>
        <v/>
      </c>
      <c r="P98" s="486" t="str">
        <f>IF(ISBLANK(partije!$R$40),"",partije!$R$40)</f>
        <v/>
      </c>
      <c r="Q98" s="90"/>
      <c r="R98" s="90"/>
      <c r="S98" s="90"/>
      <c r="T98" s="90"/>
      <c r="U98" s="90"/>
      <c r="V98" s="100"/>
      <c r="W98" s="96"/>
      <c r="X98" s="90"/>
      <c r="Y98" s="90"/>
      <c r="Z98" s="90"/>
      <c r="AA98" s="90"/>
      <c r="AB98" s="90"/>
      <c r="AC98" s="100"/>
      <c r="AD98" s="96"/>
      <c r="AE98" s="90"/>
      <c r="AF98" s="90"/>
      <c r="AG98" s="90"/>
      <c r="AH98" s="90"/>
      <c r="AI98" s="90"/>
      <c r="AJ98" s="89"/>
      <c r="AK98" s="91"/>
      <c r="AL98" s="89"/>
      <c r="AM98" s="27"/>
    </row>
    <row r="99" spans="1:39" ht="12" hidden="1" customHeight="1">
      <c r="A99" s="475">
        <v>49</v>
      </c>
      <c r="B99" s="476">
        <v>3</v>
      </c>
      <c r="C99" s="477" t="e">
        <f>IF(ISNA(MATCH(A99,#REF!,0)),"***",INDEX(#REF!,MATCH(A99,#REF!,0)))</f>
        <v>#REF!</v>
      </c>
      <c r="D99" s="477"/>
      <c r="E99" s="477"/>
      <c r="F99" s="477"/>
      <c r="G99" s="479" t="e">
        <f>IF(ISNA(MATCH(A99,#REF!,0)),"***",INDEX(#REF!,MATCH(A99,#REF!,0)))</f>
        <v>#REF!</v>
      </c>
      <c r="H99" s="479"/>
      <c r="I99" s="479"/>
      <c r="J99" s="486"/>
      <c r="K99" s="486"/>
      <c r="L99" s="486"/>
      <c r="M99" s="486"/>
      <c r="N99" s="486"/>
      <c r="O99" s="486"/>
      <c r="P99" s="486"/>
      <c r="Q99" s="90"/>
      <c r="R99" s="90"/>
      <c r="S99" s="90"/>
      <c r="T99" s="90"/>
      <c r="U99" s="90"/>
      <c r="V99" s="100"/>
      <c r="W99" s="96"/>
      <c r="X99" s="90"/>
      <c r="Y99" s="90"/>
      <c r="Z99" s="90"/>
      <c r="AA99" s="90"/>
      <c r="AB99" s="90"/>
      <c r="AC99" s="100"/>
      <c r="AD99" s="96"/>
      <c r="AE99" s="523" t="str">
        <f>partije!$S$63</f>
        <v>bye</v>
      </c>
      <c r="AF99" s="524"/>
      <c r="AG99" s="524"/>
      <c r="AH99" s="524"/>
      <c r="AI99" s="524"/>
      <c r="AJ99" s="519" t="str">
        <f>IF(ISBLANK(partije!$J$63),"",IF(partije!$J$63&gt;partije!$K$63,partije!$J$63,partije!$K$63))</f>
        <v/>
      </c>
      <c r="AK99" s="521" t="str">
        <f>IF(ISBLANK(partije!$J$63),"",IF(partije!$J$63&gt;partije!$K$63,partije!$K$63,partije!$J$63))</f>
        <v/>
      </c>
      <c r="AL99" s="97"/>
      <c r="AM99" s="27"/>
    </row>
    <row r="100" spans="1:39" ht="12" hidden="1" customHeight="1">
      <c r="A100" s="475"/>
      <c r="B100" s="476">
        <v>3</v>
      </c>
      <c r="C100" s="478"/>
      <c r="D100" s="478"/>
      <c r="E100" s="478"/>
      <c r="F100" s="478"/>
      <c r="G100" s="481" t="e">
        <f>IF(ISNA(MATCH(A100,#REF!,0)),"***",INDEX(#REF!,MATCH(A100,#REF!,0)))</f>
        <v>#REF!</v>
      </c>
      <c r="H100" s="481"/>
      <c r="I100" s="481"/>
      <c r="J100" s="484" t="str">
        <f>partije!$S$41</f>
        <v>bye</v>
      </c>
      <c r="K100" s="484"/>
      <c r="L100" s="484"/>
      <c r="M100" s="484"/>
      <c r="N100" s="484"/>
      <c r="O100" s="491" t="str">
        <f>IF(ISBLANK(partije!$J$41),"",IF(partije!$J$41&gt;partije!$K$41,partije!$J$41,partije!$K$41))</f>
        <v/>
      </c>
      <c r="P100" s="484" t="str">
        <f>IF(ISBLANK(partije!$J$41),"",IF(partije!$J$41&gt;partije!$K$41,partije!$K$41,partije!$J$41))</f>
        <v/>
      </c>
      <c r="Q100" s="90"/>
      <c r="R100" s="90"/>
      <c r="S100" s="90"/>
      <c r="T100" s="90"/>
      <c r="U100" s="90"/>
      <c r="V100" s="100"/>
      <c r="W100" s="96"/>
      <c r="X100" s="90"/>
      <c r="Y100" s="90"/>
      <c r="Z100" s="90"/>
      <c r="AA100" s="90"/>
      <c r="AB100" s="90"/>
      <c r="AC100" s="100"/>
      <c r="AD100" s="96"/>
      <c r="AE100" s="525"/>
      <c r="AF100" s="526"/>
      <c r="AG100" s="526"/>
      <c r="AH100" s="526"/>
      <c r="AI100" s="526"/>
      <c r="AJ100" s="507"/>
      <c r="AK100" s="522"/>
      <c r="AL100" s="98"/>
      <c r="AM100" s="27"/>
    </row>
    <row r="101" spans="1:39" ht="12" hidden="1" customHeight="1">
      <c r="A101" s="475">
        <v>50</v>
      </c>
      <c r="B101" s="476"/>
      <c r="C101" s="477" t="e">
        <f>IF(ISNA(MATCH(A101,#REF!,0)),"***",INDEX(#REF!,MATCH(A101,#REF!,0)))</f>
        <v>#REF!</v>
      </c>
      <c r="D101" s="477"/>
      <c r="E101" s="477"/>
      <c r="F101" s="477"/>
      <c r="G101" s="479" t="e">
        <f>IF(ISNA(MATCH(A101,#REF!,0)),"***",INDEX(#REF!,MATCH(A101,#REF!,0)))</f>
        <v>#REF!</v>
      </c>
      <c r="H101" s="479"/>
      <c r="I101" s="480"/>
      <c r="J101" s="485"/>
      <c r="K101" s="485"/>
      <c r="L101" s="485"/>
      <c r="M101" s="485"/>
      <c r="N101" s="485"/>
      <c r="O101" s="492"/>
      <c r="P101" s="485"/>
      <c r="Q101" s="90"/>
      <c r="R101" s="90"/>
      <c r="S101" s="90"/>
      <c r="T101" s="90"/>
      <c r="U101" s="90"/>
      <c r="V101" s="100"/>
      <c r="W101" s="96"/>
      <c r="X101" s="90"/>
      <c r="Y101" s="90"/>
      <c r="Z101" s="90"/>
      <c r="AA101" s="90"/>
      <c r="AB101" s="90"/>
      <c r="AC101" s="100"/>
      <c r="AD101" s="96"/>
      <c r="AE101" s="520" t="str">
        <f>IF(ISBLANK(partije!$L$63),"",partije!$L$63)</f>
        <v/>
      </c>
      <c r="AF101" s="520" t="str">
        <f>IF(ISBLANK(partije!$M$63),"",partije!$M$63)</f>
        <v/>
      </c>
      <c r="AG101" s="520" t="str">
        <f>IF(ISBLANK(partije!$N$63),"",partije!$N$63)</f>
        <v/>
      </c>
      <c r="AH101" s="520" t="str">
        <f>IF(ISBLANK(partije!$O$63),"",partije!$O$63)</f>
        <v/>
      </c>
      <c r="AI101" s="520" t="str">
        <f>IF(ISBLANK(partije!$P$63),"",partije!$P$63)</f>
        <v/>
      </c>
      <c r="AJ101" s="520" t="str">
        <f>IF(ISBLANK(partije!$Q$63),"",partije!$Q$63)</f>
        <v/>
      </c>
      <c r="AK101" s="498" t="str">
        <f>IF(ISBLANK(partije!$R$63),"",partije!$R$63)</f>
        <v/>
      </c>
      <c r="AL101" s="93"/>
      <c r="AM101" s="27"/>
    </row>
    <row r="102" spans="1:39" ht="12" hidden="1" customHeight="1">
      <c r="A102" s="475"/>
      <c r="B102" s="476"/>
      <c r="C102" s="478"/>
      <c r="D102" s="478"/>
      <c r="E102" s="478"/>
      <c r="F102" s="478"/>
      <c r="G102" s="481" t="e">
        <f>IF(ISNA(MATCH(A102,#REF!,0)),"***",INDEX(#REF!,MATCH(A102,#REF!,0)))</f>
        <v>#REF!</v>
      </c>
      <c r="H102" s="481"/>
      <c r="I102" s="482"/>
      <c r="J102" s="502" t="str">
        <f>IF(ISBLANK(partije!$L$41),"",partije!$L$41)</f>
        <v/>
      </c>
      <c r="K102" s="502" t="str">
        <f>IF(ISBLANK(partije!$M$41),"",partije!$M$41)</f>
        <v/>
      </c>
      <c r="L102" s="502" t="str">
        <f>IF(ISBLANK(partije!$N$41),"",partije!$N$41)</f>
        <v/>
      </c>
      <c r="M102" s="502" t="str">
        <f>IF(ISBLANK(partije!$O$41),"",partije!$O$41)</f>
        <v/>
      </c>
      <c r="N102" s="502" t="str">
        <f>IF(ISBLANK(partije!$P$41),"",partije!$P$41)</f>
        <v/>
      </c>
      <c r="O102" s="502" t="str">
        <f>IF(ISBLANK(partije!$Q$41),"",partije!$Q$41)</f>
        <v/>
      </c>
      <c r="P102" s="513" t="str">
        <f>IF(ISBLANK(partije!$R$41),"",partije!$R$41)</f>
        <v/>
      </c>
      <c r="Q102" s="493" t="str">
        <f>partije!$S$53</f>
        <v>bye</v>
      </c>
      <c r="R102" s="484"/>
      <c r="S102" s="484"/>
      <c r="T102" s="484"/>
      <c r="U102" s="484"/>
      <c r="V102" s="491" t="str">
        <f>IF(ISBLANK(partije!$J$53),"",IF(partije!$J$53&gt;partije!$K$53,partije!$J$53,partije!$K$53))</f>
        <v/>
      </c>
      <c r="W102" s="484" t="str">
        <f>IF(ISBLANK(partije!$J$53),"",IF(partije!$J$53&gt;partije!$K$53,partije!$K$53,partije!$J$53))</f>
        <v/>
      </c>
      <c r="X102" s="90"/>
      <c r="Y102" s="90"/>
      <c r="Z102" s="90"/>
      <c r="AA102" s="90"/>
      <c r="AB102" s="90"/>
      <c r="AC102" s="100"/>
      <c r="AD102" s="96"/>
      <c r="AE102" s="488"/>
      <c r="AF102" s="488"/>
      <c r="AG102" s="488"/>
      <c r="AH102" s="488"/>
      <c r="AI102" s="488"/>
      <c r="AJ102" s="488"/>
      <c r="AK102" s="499"/>
      <c r="AL102" s="89"/>
      <c r="AM102" s="27"/>
    </row>
    <row r="103" spans="1:39" ht="12" hidden="1" customHeight="1">
      <c r="A103" s="475">
        <v>51</v>
      </c>
      <c r="B103" s="476"/>
      <c r="C103" s="477" t="e">
        <f>IF(ISNA(MATCH(A103,#REF!,0)),"***",INDEX(#REF!,MATCH(A103,#REF!,0)))</f>
        <v>#REF!</v>
      </c>
      <c r="D103" s="477"/>
      <c r="E103" s="477"/>
      <c r="F103" s="477"/>
      <c r="G103" s="479" t="e">
        <f>IF(ISNA(MATCH(A103,#REF!,0)),"***",INDEX(#REF!,MATCH(A103,#REF!,0)))</f>
        <v>#REF!</v>
      </c>
      <c r="H103" s="479"/>
      <c r="I103" s="479"/>
      <c r="J103" s="503"/>
      <c r="K103" s="503"/>
      <c r="L103" s="503"/>
      <c r="M103" s="503"/>
      <c r="N103" s="503"/>
      <c r="O103" s="503"/>
      <c r="P103" s="514"/>
      <c r="Q103" s="494"/>
      <c r="R103" s="485"/>
      <c r="S103" s="485"/>
      <c r="T103" s="485"/>
      <c r="U103" s="485"/>
      <c r="V103" s="492"/>
      <c r="W103" s="485"/>
      <c r="X103" s="90"/>
      <c r="Y103" s="90"/>
      <c r="Z103" s="90"/>
      <c r="AA103" s="90"/>
      <c r="AB103" s="90"/>
      <c r="AC103" s="100"/>
      <c r="AD103" s="96"/>
      <c r="AE103" s="90"/>
      <c r="AF103" s="90"/>
      <c r="AG103" s="90"/>
      <c r="AH103" s="90"/>
      <c r="AI103" s="90"/>
      <c r="AJ103" s="89"/>
      <c r="AK103" s="91"/>
      <c r="AL103" s="89"/>
      <c r="AM103" s="27"/>
    </row>
    <row r="104" spans="1:39" ht="12" hidden="1" customHeight="1">
      <c r="A104" s="475"/>
      <c r="B104" s="476"/>
      <c r="C104" s="478"/>
      <c r="D104" s="478"/>
      <c r="E104" s="478"/>
      <c r="F104" s="478"/>
      <c r="G104" s="481" t="e">
        <f>IF(ISNA(MATCH(A104,#REF!,0)),"***",INDEX(#REF!,MATCH(A104,#REF!,0)))</f>
        <v>#REF!</v>
      </c>
      <c r="H104" s="481"/>
      <c r="I104" s="481"/>
      <c r="J104" s="484" t="str">
        <f>partije!$S$42</f>
        <v>bye</v>
      </c>
      <c r="K104" s="484"/>
      <c r="L104" s="484"/>
      <c r="M104" s="484"/>
      <c r="N104" s="484"/>
      <c r="O104" s="491" t="str">
        <f>IF(ISBLANK(partije!$J$42),"",IF(partije!$J$42&gt;partije!$K$42,partije!$J$42,partije!$K$42))</f>
        <v/>
      </c>
      <c r="P104" s="489" t="str">
        <f>IF(ISBLANK(partije!$J$42),"",IF(partije!$J$42&gt;partije!$K$42,partije!$K$42,partije!$J$42))</f>
        <v/>
      </c>
      <c r="Q104" s="488" t="str">
        <f>IF(ISBLANK(partije!$L$53),"",partije!$L$53)</f>
        <v/>
      </c>
      <c r="R104" s="488" t="str">
        <f>IF(ISBLANK(partije!$M$53),"",partije!$M$53)</f>
        <v/>
      </c>
      <c r="S104" s="488" t="str">
        <f>IF(ISBLANK(partije!$N$53),"",partije!$N$53)</f>
        <v/>
      </c>
      <c r="T104" s="488" t="str">
        <f>IF(ISBLANK(partije!$O$53),"",partije!$O$53)</f>
        <v/>
      </c>
      <c r="U104" s="488" t="str">
        <f>IF(ISBLANK(partije!$P$53),"",partije!$P$53)</f>
        <v/>
      </c>
      <c r="V104" s="488" t="str">
        <f>IF(ISBLANK(partije!$Q$53),"",partije!$Q$53)</f>
        <v/>
      </c>
      <c r="W104" s="498" t="str">
        <f>IF(ISBLANK(partije!$R$53),"",partije!$R$53)</f>
        <v/>
      </c>
      <c r="X104" s="90"/>
      <c r="Y104" s="90"/>
      <c r="Z104" s="90"/>
      <c r="AA104" s="90"/>
      <c r="AB104" s="90"/>
      <c r="AC104" s="100"/>
      <c r="AD104" s="96"/>
      <c r="AE104" s="90"/>
      <c r="AF104" s="90"/>
      <c r="AG104" s="90"/>
      <c r="AH104" s="90"/>
      <c r="AI104" s="90"/>
      <c r="AJ104" s="89"/>
      <c r="AK104" s="91"/>
      <c r="AL104" s="89"/>
      <c r="AM104" s="27"/>
    </row>
    <row r="105" spans="1:39" ht="12" hidden="1" customHeight="1">
      <c r="A105" s="475">
        <v>52</v>
      </c>
      <c r="B105" s="476">
        <v>14</v>
      </c>
      <c r="C105" s="477" t="e">
        <f>IF(ISNA(MATCH(A105,#REF!,0)),"***",INDEX(#REF!,MATCH(A105,#REF!,0)))</f>
        <v>#REF!</v>
      </c>
      <c r="D105" s="477"/>
      <c r="E105" s="477"/>
      <c r="F105" s="477"/>
      <c r="G105" s="479" t="e">
        <f>IF(ISNA(MATCH(A105,#REF!,0)),"***",INDEX(#REF!,MATCH(A105,#REF!,0)))</f>
        <v>#REF!</v>
      </c>
      <c r="H105" s="479"/>
      <c r="I105" s="480"/>
      <c r="J105" s="485"/>
      <c r="K105" s="485"/>
      <c r="L105" s="485"/>
      <c r="M105" s="485"/>
      <c r="N105" s="485"/>
      <c r="O105" s="492"/>
      <c r="P105" s="490"/>
      <c r="Q105" s="488"/>
      <c r="R105" s="488"/>
      <c r="S105" s="488"/>
      <c r="T105" s="488"/>
      <c r="U105" s="488"/>
      <c r="V105" s="488"/>
      <c r="W105" s="499"/>
      <c r="X105" s="90"/>
      <c r="Y105" s="90"/>
      <c r="Z105" s="90"/>
      <c r="AA105" s="90"/>
      <c r="AB105" s="90"/>
      <c r="AC105" s="100"/>
      <c r="AD105" s="96"/>
      <c r="AE105" s="90"/>
      <c r="AF105" s="90"/>
      <c r="AG105" s="90"/>
      <c r="AH105" s="90"/>
      <c r="AI105" s="90"/>
      <c r="AJ105" s="89"/>
      <c r="AK105" s="91"/>
      <c r="AL105" s="89"/>
      <c r="AM105" s="27"/>
    </row>
    <row r="106" spans="1:39" ht="12" hidden="1" customHeight="1">
      <c r="A106" s="475"/>
      <c r="B106" s="476">
        <v>14</v>
      </c>
      <c r="C106" s="478"/>
      <c r="D106" s="478"/>
      <c r="E106" s="478"/>
      <c r="F106" s="478"/>
      <c r="G106" s="481" t="e">
        <f>IF(ISNA(MATCH(A106,#REF!,0)),"***",INDEX(#REF!,MATCH(A106,#REF!,0)))</f>
        <v>#REF!</v>
      </c>
      <c r="H106" s="481"/>
      <c r="I106" s="482"/>
      <c r="J106" s="486" t="str">
        <f>IF(ISBLANK(partije!$L$42),"",partije!$L$42)</f>
        <v/>
      </c>
      <c r="K106" s="486" t="str">
        <f>IF(ISBLANK(partije!$M$42),"",partije!$M$42)</f>
        <v/>
      </c>
      <c r="L106" s="486" t="str">
        <f>IF(ISBLANK(partije!$N$42),"",partije!$N$42)</f>
        <v/>
      </c>
      <c r="M106" s="486" t="str">
        <f>IF(ISBLANK(partije!$O$42),"",partije!$O$42)</f>
        <v/>
      </c>
      <c r="N106" s="486" t="str">
        <f>IF(ISBLANK(partije!$P$42),"",partije!$P$42)</f>
        <v/>
      </c>
      <c r="O106" s="486" t="str">
        <f>IF(ISBLANK(partije!$Q$42),"",partije!$Q$42)</f>
        <v/>
      </c>
      <c r="P106" s="486" t="str">
        <f>IF(ISBLANK(partije!$R$42),"",partije!$R$42)</f>
        <v/>
      </c>
      <c r="Q106" s="90"/>
      <c r="R106" s="90"/>
      <c r="S106" s="90"/>
      <c r="T106" s="90"/>
      <c r="U106" s="90"/>
      <c r="V106" s="100"/>
      <c r="W106" s="101"/>
      <c r="X106" s="493" t="str">
        <f>partije!$S$59</f>
        <v>bye</v>
      </c>
      <c r="Y106" s="484"/>
      <c r="Z106" s="484"/>
      <c r="AA106" s="484"/>
      <c r="AB106" s="484"/>
      <c r="AC106" s="491" t="str">
        <f>IF(ISBLANK(partije!$J$59),"",IF(partije!$J$59&gt;partije!$K$59,partije!$J$59,partije!$K$59))</f>
        <v/>
      </c>
      <c r="AD106" s="484" t="str">
        <f>IF(ISBLANK(partije!$J$59),"",IF(partije!$J$59&gt;partije!$K$59,partije!$K$59,partije!$J$59))</f>
        <v/>
      </c>
      <c r="AE106" s="90"/>
      <c r="AF106" s="90"/>
      <c r="AG106" s="90"/>
      <c r="AH106" s="90"/>
      <c r="AI106" s="90"/>
      <c r="AJ106" s="89"/>
      <c r="AK106" s="91"/>
      <c r="AL106" s="89"/>
      <c r="AM106" s="27"/>
    </row>
    <row r="107" spans="1:39" ht="12" hidden="1" customHeight="1">
      <c r="A107" s="475">
        <v>53</v>
      </c>
      <c r="B107" s="476">
        <v>11</v>
      </c>
      <c r="C107" s="477" t="e">
        <f>IF(ISNA(MATCH(A107,#REF!,0)),"***",INDEX(#REF!,MATCH(A107,#REF!,0)))</f>
        <v>#REF!</v>
      </c>
      <c r="D107" s="477"/>
      <c r="E107" s="477"/>
      <c r="F107" s="477"/>
      <c r="G107" s="479" t="e">
        <f>IF(ISNA(MATCH(A107,#REF!,0)),"***",INDEX(#REF!,MATCH(A107,#REF!,0)))</f>
        <v>#REF!</v>
      </c>
      <c r="H107" s="479"/>
      <c r="I107" s="479"/>
      <c r="J107" s="486"/>
      <c r="K107" s="486"/>
      <c r="L107" s="486"/>
      <c r="M107" s="486"/>
      <c r="N107" s="486"/>
      <c r="O107" s="486"/>
      <c r="P107" s="486"/>
      <c r="Q107" s="90"/>
      <c r="R107" s="90"/>
      <c r="S107" s="90"/>
      <c r="T107" s="90"/>
      <c r="U107" s="90"/>
      <c r="V107" s="100"/>
      <c r="W107" s="101"/>
      <c r="X107" s="494"/>
      <c r="Y107" s="485"/>
      <c r="Z107" s="485"/>
      <c r="AA107" s="485"/>
      <c r="AB107" s="485"/>
      <c r="AC107" s="492"/>
      <c r="AD107" s="485"/>
      <c r="AE107" s="90"/>
      <c r="AF107" s="90"/>
      <c r="AG107" s="90"/>
      <c r="AH107" s="90"/>
      <c r="AI107" s="90"/>
      <c r="AJ107" s="89"/>
      <c r="AK107" s="91"/>
      <c r="AL107" s="89"/>
      <c r="AM107" s="27"/>
    </row>
    <row r="108" spans="1:39" ht="12" hidden="1" customHeight="1">
      <c r="A108" s="475"/>
      <c r="B108" s="476">
        <v>11</v>
      </c>
      <c r="C108" s="478"/>
      <c r="D108" s="478"/>
      <c r="E108" s="478"/>
      <c r="F108" s="478"/>
      <c r="G108" s="481" t="e">
        <f>IF(ISNA(MATCH(A108,#REF!,0)),"***",INDEX(#REF!,MATCH(A108,#REF!,0)))</f>
        <v>#REF!</v>
      </c>
      <c r="H108" s="481"/>
      <c r="I108" s="481"/>
      <c r="J108" s="496" t="str">
        <f>partije!$S$43</f>
        <v>bye</v>
      </c>
      <c r="K108" s="496"/>
      <c r="L108" s="496"/>
      <c r="M108" s="496"/>
      <c r="N108" s="496"/>
      <c r="O108" s="500" t="str">
        <f>IF(ISBLANK(partije!$J$43),"",IF(partije!$J$43&gt;partije!$K$43,partije!$J$43,partije!$K$43))</f>
        <v/>
      </c>
      <c r="P108" s="496" t="str">
        <f>IF(ISBLANK(partije!$J$43),"",IF(partije!$J$43&gt;partije!$K$43,partije!$K$43,partije!$J$43))</f>
        <v/>
      </c>
      <c r="Q108" s="90"/>
      <c r="R108" s="90"/>
      <c r="S108" s="90"/>
      <c r="T108" s="90"/>
      <c r="U108" s="90"/>
      <c r="V108" s="100"/>
      <c r="W108" s="101"/>
      <c r="X108" s="488" t="str">
        <f>IF(ISBLANK(partije!$L$59),"",partije!$L$59)</f>
        <v/>
      </c>
      <c r="Y108" s="488" t="str">
        <f>IF(ISBLANK(partije!$M$59),"",partije!$M$59)</f>
        <v/>
      </c>
      <c r="Z108" s="488" t="str">
        <f>IF(ISBLANK(partije!$N$59),"",partije!$N$59)</f>
        <v/>
      </c>
      <c r="AA108" s="488" t="str">
        <f>IF(ISBLANK(partije!$O$59),"",partije!$O$59)</f>
        <v/>
      </c>
      <c r="AB108" s="488" t="str">
        <f>IF(ISBLANK(partije!$P$59),"",partije!$P$59)</f>
        <v/>
      </c>
      <c r="AC108" s="488" t="str">
        <f>IF(ISBLANK(partije!$Q$59),"",partije!$Q$59)</f>
        <v/>
      </c>
      <c r="AD108" s="498" t="str">
        <f>IF(ISBLANK(partije!$R$59),"",partije!$R$59)</f>
        <v/>
      </c>
      <c r="AE108" s="90"/>
      <c r="AF108" s="90"/>
      <c r="AG108" s="90"/>
      <c r="AH108" s="90"/>
      <c r="AI108" s="90"/>
      <c r="AJ108" s="89"/>
      <c r="AK108" s="91"/>
      <c r="AL108" s="89"/>
      <c r="AM108" s="27"/>
    </row>
    <row r="109" spans="1:39" ht="12" hidden="1" customHeight="1">
      <c r="A109" s="475">
        <v>54</v>
      </c>
      <c r="B109" s="476"/>
      <c r="C109" s="477" t="e">
        <f>IF(ISNA(MATCH(A109,#REF!,0)),"***",INDEX(#REF!,MATCH(A109,#REF!,0)))</f>
        <v>#REF!</v>
      </c>
      <c r="D109" s="477"/>
      <c r="E109" s="477"/>
      <c r="F109" s="477"/>
      <c r="G109" s="479" t="e">
        <f>IF(ISNA(MATCH(A109,#REF!,0)),"***",INDEX(#REF!,MATCH(A109,#REF!,0)))</f>
        <v>#REF!</v>
      </c>
      <c r="H109" s="479"/>
      <c r="I109" s="480"/>
      <c r="J109" s="496"/>
      <c r="K109" s="496"/>
      <c r="L109" s="496"/>
      <c r="M109" s="496"/>
      <c r="N109" s="496"/>
      <c r="O109" s="500"/>
      <c r="P109" s="496"/>
      <c r="Q109" s="90"/>
      <c r="R109" s="90"/>
      <c r="S109" s="90"/>
      <c r="T109" s="90"/>
      <c r="U109" s="90"/>
      <c r="V109" s="100"/>
      <c r="W109" s="101"/>
      <c r="X109" s="488"/>
      <c r="Y109" s="488"/>
      <c r="Z109" s="488"/>
      <c r="AA109" s="488"/>
      <c r="AB109" s="488"/>
      <c r="AC109" s="488"/>
      <c r="AD109" s="499"/>
      <c r="AE109" s="90"/>
      <c r="AF109" s="90"/>
      <c r="AG109" s="90"/>
      <c r="AH109" s="90"/>
      <c r="AI109" s="90"/>
      <c r="AJ109" s="89"/>
      <c r="AK109" s="91"/>
      <c r="AL109" s="89"/>
      <c r="AM109" s="27"/>
    </row>
    <row r="110" spans="1:39" ht="12" hidden="1" customHeight="1">
      <c r="A110" s="475"/>
      <c r="B110" s="476"/>
      <c r="C110" s="478"/>
      <c r="D110" s="478"/>
      <c r="E110" s="478"/>
      <c r="F110" s="478"/>
      <c r="G110" s="481" t="e">
        <f>IF(ISNA(MATCH(A110,#REF!,0)),"***",INDEX(#REF!,MATCH(A110,#REF!,0)))</f>
        <v>#REF!</v>
      </c>
      <c r="H110" s="481"/>
      <c r="I110" s="482"/>
      <c r="J110" s="502" t="str">
        <f>IF(ISBLANK(partije!$L$43),"",partije!$L$43)</f>
        <v/>
      </c>
      <c r="K110" s="502" t="str">
        <f>IF(ISBLANK(partije!$M$43),"",partije!$M$43)</f>
        <v/>
      </c>
      <c r="L110" s="502" t="str">
        <f>IF(ISBLANK(partije!$N$43),"",partije!$N$43)</f>
        <v/>
      </c>
      <c r="M110" s="502" t="str">
        <f>IF(ISBLANK(partije!$O$43),"",partije!$O$43)</f>
        <v/>
      </c>
      <c r="N110" s="502" t="str">
        <f>IF(ISBLANK(partije!$P$43),"",partije!$P$43)</f>
        <v/>
      </c>
      <c r="O110" s="502" t="str">
        <f>IF(ISBLANK(partije!$Q$43),"",partije!$Q$43)</f>
        <v/>
      </c>
      <c r="P110" s="513" t="str">
        <f>IF(ISBLANK(partije!$R$43),"",partije!$R$43)</f>
        <v/>
      </c>
      <c r="Q110" s="493" t="str">
        <f>partije!$S$54</f>
        <v>bye</v>
      </c>
      <c r="R110" s="484"/>
      <c r="S110" s="484"/>
      <c r="T110" s="484"/>
      <c r="U110" s="484"/>
      <c r="V110" s="491" t="str">
        <f>IF(ISBLANK(partije!$J$54),"",IF(partije!$J$54&gt;partije!$K$54,partije!$J$54,partije!$K$54))</f>
        <v/>
      </c>
      <c r="W110" s="489" t="str">
        <f>IF(ISBLANK(partije!$J$54),"",IF(partije!$J$54&gt;partije!$K$54,partije!$K$54,partije!$J$54))</f>
        <v/>
      </c>
      <c r="X110" s="90"/>
      <c r="Y110" s="90"/>
      <c r="Z110" s="90"/>
      <c r="AA110" s="90"/>
      <c r="AB110" s="90"/>
      <c r="AC110" s="100"/>
      <c r="AD110" s="101"/>
      <c r="AE110" s="90"/>
      <c r="AF110" s="90"/>
      <c r="AG110" s="90"/>
      <c r="AH110" s="90"/>
      <c r="AI110" s="90"/>
      <c r="AJ110" s="89"/>
      <c r="AK110" s="91"/>
      <c r="AL110" s="89"/>
      <c r="AM110" s="27"/>
    </row>
    <row r="111" spans="1:39" ht="12" hidden="1" customHeight="1">
      <c r="A111" s="475">
        <v>55</v>
      </c>
      <c r="B111" s="476"/>
      <c r="C111" s="477" t="e">
        <f>IF(ISNA(MATCH(A111,#REF!,0)),"***",INDEX(#REF!,MATCH(A111,#REF!,0)))</f>
        <v>#REF!</v>
      </c>
      <c r="D111" s="477"/>
      <c r="E111" s="477"/>
      <c r="F111" s="477"/>
      <c r="G111" s="479" t="e">
        <f>IF(ISNA(MATCH(A111,#REF!,0)),"***",INDEX(#REF!,MATCH(A111,#REF!,0)))</f>
        <v>#REF!</v>
      </c>
      <c r="H111" s="479"/>
      <c r="I111" s="479"/>
      <c r="J111" s="486"/>
      <c r="K111" s="486"/>
      <c r="L111" s="486"/>
      <c r="M111" s="486"/>
      <c r="N111" s="486"/>
      <c r="O111" s="486"/>
      <c r="P111" s="495"/>
      <c r="Q111" s="494"/>
      <c r="R111" s="485"/>
      <c r="S111" s="485"/>
      <c r="T111" s="485"/>
      <c r="U111" s="485"/>
      <c r="V111" s="492"/>
      <c r="W111" s="490"/>
      <c r="X111" s="90"/>
      <c r="Y111" s="90"/>
      <c r="Z111" s="90"/>
      <c r="AA111" s="90"/>
      <c r="AB111" s="90"/>
      <c r="AC111" s="100"/>
      <c r="AD111" s="101"/>
      <c r="AE111" s="90"/>
      <c r="AF111" s="90"/>
      <c r="AG111" s="90"/>
      <c r="AH111" s="90"/>
      <c r="AI111" s="90"/>
      <c r="AJ111" s="89"/>
      <c r="AK111" s="91"/>
      <c r="AL111" s="89"/>
      <c r="AM111" s="27"/>
    </row>
    <row r="112" spans="1:39" ht="12" hidden="1" customHeight="1">
      <c r="A112" s="475"/>
      <c r="B112" s="476"/>
      <c r="C112" s="478"/>
      <c r="D112" s="478"/>
      <c r="E112" s="478"/>
      <c r="F112" s="478"/>
      <c r="G112" s="481" t="e">
        <f>IF(ISNA(MATCH(A112,#REF!,0)),"***",INDEX(#REF!,MATCH(A112,#REF!,0)))</f>
        <v>#REF!</v>
      </c>
      <c r="H112" s="481"/>
      <c r="I112" s="481"/>
      <c r="J112" s="484" t="str">
        <f>partije!$S$44</f>
        <v>bye</v>
      </c>
      <c r="K112" s="484"/>
      <c r="L112" s="484"/>
      <c r="M112" s="484"/>
      <c r="N112" s="484"/>
      <c r="O112" s="491" t="str">
        <f>IF(ISBLANK(partije!$J$44),"",IF(partije!$J$44&gt;partije!$K$44,partije!$J$44,partije!$K$44))</f>
        <v/>
      </c>
      <c r="P112" s="489" t="str">
        <f>IF(ISBLANK(partije!$J$44),"",IF(partije!$J$44&gt;partije!$K$44,partije!$K$44,partije!$J$44))</f>
        <v/>
      </c>
      <c r="Q112" s="488" t="str">
        <f>IF(ISBLANK(partije!$L$54),"",partije!$L$54)</f>
        <v/>
      </c>
      <c r="R112" s="488" t="str">
        <f>IF(ISBLANK(partije!$M$54),"",partije!$M$54)</f>
        <v/>
      </c>
      <c r="S112" s="488" t="str">
        <f>IF(ISBLANK(partije!$N$54),"",partije!$N$54)</f>
        <v/>
      </c>
      <c r="T112" s="488" t="str">
        <f>IF(ISBLANK(partije!$O$54),"",partije!$O$54)</f>
        <v/>
      </c>
      <c r="U112" s="488" t="str">
        <f>IF(ISBLANK(partije!$P$54),"",partije!$P$54)</f>
        <v/>
      </c>
      <c r="V112" s="488" t="str">
        <f>IF(ISBLANK(partije!$Q$54),"",partije!$Q$54)</f>
        <v/>
      </c>
      <c r="W112" s="488" t="str">
        <f>IF(ISBLANK(partije!$R$54),"",partije!$R$54)</f>
        <v/>
      </c>
      <c r="X112" s="90"/>
      <c r="Y112" s="90"/>
      <c r="Z112" s="90"/>
      <c r="AA112" s="90"/>
      <c r="AB112" s="90"/>
      <c r="AC112" s="100"/>
      <c r="AD112" s="101"/>
      <c r="AE112" s="90"/>
      <c r="AF112" s="90"/>
      <c r="AG112" s="90"/>
      <c r="AH112" s="90"/>
      <c r="AI112" s="90"/>
      <c r="AJ112" s="89"/>
      <c r="AK112" s="91"/>
      <c r="AL112" s="89"/>
      <c r="AM112" s="27"/>
    </row>
    <row r="113" spans="1:39" ht="12" hidden="1" customHeight="1">
      <c r="A113" s="475">
        <v>56</v>
      </c>
      <c r="B113" s="476">
        <v>6</v>
      </c>
      <c r="C113" s="477" t="e">
        <f>IF(ISNA(MATCH(A113,#REF!,0)),"***",INDEX(#REF!,MATCH(A113,#REF!,0)))</f>
        <v>#REF!</v>
      </c>
      <c r="D113" s="477"/>
      <c r="E113" s="477"/>
      <c r="F113" s="477"/>
      <c r="G113" s="479" t="e">
        <f>IF(ISNA(MATCH(A113,#REF!,0)),"***",INDEX(#REF!,MATCH(A113,#REF!,0)))</f>
        <v>#REF!</v>
      </c>
      <c r="H113" s="515"/>
      <c r="I113" s="516"/>
      <c r="J113" s="485"/>
      <c r="K113" s="485"/>
      <c r="L113" s="485"/>
      <c r="M113" s="485"/>
      <c r="N113" s="485"/>
      <c r="O113" s="492"/>
      <c r="P113" s="490"/>
      <c r="Q113" s="488"/>
      <c r="R113" s="488"/>
      <c r="S113" s="488"/>
      <c r="T113" s="488"/>
      <c r="U113" s="488"/>
      <c r="V113" s="488"/>
      <c r="W113" s="488"/>
      <c r="X113" s="90"/>
      <c r="Y113" s="90"/>
      <c r="Z113" s="90"/>
      <c r="AA113" s="90"/>
      <c r="AB113" s="90"/>
      <c r="AC113" s="100"/>
      <c r="AD113" s="101"/>
      <c r="AE113" s="90"/>
      <c r="AF113" s="90"/>
      <c r="AG113" s="90"/>
      <c r="AH113" s="90"/>
      <c r="AI113" s="90"/>
      <c r="AJ113" s="89"/>
      <c r="AK113" s="91"/>
      <c r="AL113" s="89"/>
      <c r="AM113" s="27"/>
    </row>
    <row r="114" spans="1:39" ht="12" hidden="1" customHeight="1">
      <c r="A114" s="475"/>
      <c r="B114" s="476">
        <v>6</v>
      </c>
      <c r="C114" s="478"/>
      <c r="D114" s="478"/>
      <c r="E114" s="478"/>
      <c r="F114" s="478"/>
      <c r="G114" s="517"/>
      <c r="H114" s="517"/>
      <c r="I114" s="518"/>
      <c r="J114" s="486" t="str">
        <f>IF(ISBLANK(partije!$L$44),"",partije!$L$44)</f>
        <v/>
      </c>
      <c r="K114" s="486" t="str">
        <f>IF(ISBLANK(partije!$M$44),"",partije!$M$44)</f>
        <v/>
      </c>
      <c r="L114" s="486" t="str">
        <f>IF(ISBLANK(partije!$N$44),"",partije!$N$44)</f>
        <v/>
      </c>
      <c r="M114" s="486" t="str">
        <f>IF(ISBLANK(partije!$O$44),"",partije!$O$44)</f>
        <v/>
      </c>
      <c r="N114" s="486" t="str">
        <f>IF(ISBLANK(partije!$P$44),"",partije!$P$44)</f>
        <v/>
      </c>
      <c r="O114" s="486" t="str">
        <f>IF(ISBLANK(partije!$Q$44),"",partije!$Q$44)</f>
        <v/>
      </c>
      <c r="P114" s="486" t="str">
        <f>IF(ISBLANK(partije!$R$44),"",partije!$R$44)</f>
        <v/>
      </c>
      <c r="Q114" s="90"/>
      <c r="R114" s="90"/>
      <c r="S114" s="90"/>
      <c r="T114" s="90"/>
      <c r="U114" s="90"/>
      <c r="V114" s="100"/>
      <c r="W114" s="96"/>
      <c r="X114" s="90"/>
      <c r="Y114" s="90"/>
      <c r="Z114" s="90"/>
      <c r="AA114" s="90"/>
      <c r="AB114" s="90"/>
      <c r="AC114" s="100"/>
      <c r="AD114" s="101"/>
      <c r="AE114" s="90"/>
      <c r="AF114" s="90"/>
      <c r="AG114" s="90"/>
      <c r="AH114" s="90"/>
      <c r="AI114" s="90"/>
      <c r="AJ114" s="89"/>
      <c r="AK114" s="91"/>
      <c r="AL114" s="89"/>
      <c r="AM114" s="27"/>
    </row>
    <row r="115" spans="1:39" ht="12" hidden="1" customHeight="1">
      <c r="A115" s="475">
        <v>57</v>
      </c>
      <c r="B115" s="476">
        <v>7</v>
      </c>
      <c r="C115" s="477" t="e">
        <f>IF(ISNA(MATCH(A115,#REF!,0)),"***",INDEX(#REF!,MATCH(A115,#REF!,0)))</f>
        <v>#REF!</v>
      </c>
      <c r="D115" s="477"/>
      <c r="E115" s="477"/>
      <c r="F115" s="477"/>
      <c r="G115" s="479" t="e">
        <f>IF(ISNA(MATCH(A115,#REF!,0)),"***",INDEX(#REF!,MATCH(A115,#REF!,0)))</f>
        <v>#REF!</v>
      </c>
      <c r="H115" s="479"/>
      <c r="I115" s="479"/>
      <c r="J115" s="486"/>
      <c r="K115" s="486"/>
      <c r="L115" s="486"/>
      <c r="M115" s="486"/>
      <c r="N115" s="486"/>
      <c r="O115" s="486"/>
      <c r="P115" s="486"/>
      <c r="Q115" s="90"/>
      <c r="R115" s="90"/>
      <c r="S115" s="90"/>
      <c r="T115" s="90"/>
      <c r="U115" s="90"/>
      <c r="V115" s="100"/>
      <c r="W115" s="96"/>
      <c r="X115" s="90"/>
      <c r="Y115" s="90"/>
      <c r="Z115" s="90"/>
      <c r="AA115" s="90"/>
      <c r="AB115" s="90"/>
      <c r="AC115" s="100"/>
      <c r="AD115" s="101"/>
      <c r="AE115" s="510" t="str">
        <f>partije!$S$62</f>
        <v>bye</v>
      </c>
      <c r="AF115" s="484"/>
      <c r="AG115" s="484"/>
      <c r="AH115" s="484"/>
      <c r="AI115" s="484"/>
      <c r="AJ115" s="506" t="str">
        <f>IF(ISBLANK(partije!$J$62),"",IF(partije!$J$62&gt;partije!$K$62,partije!$J$62,partije!$K$62))</f>
        <v/>
      </c>
      <c r="AK115" s="508" t="str">
        <f>IF(ISBLANK(partije!$J$62),"",IF(partije!$J$62&gt;partije!$K$62,partije!$K$62,partije!$J$62))</f>
        <v/>
      </c>
      <c r="AL115" s="89"/>
      <c r="AM115" s="27"/>
    </row>
    <row r="116" spans="1:39" ht="12" hidden="1" customHeight="1">
      <c r="A116" s="475"/>
      <c r="B116" s="476">
        <v>7</v>
      </c>
      <c r="C116" s="478"/>
      <c r="D116" s="478"/>
      <c r="E116" s="478"/>
      <c r="F116" s="478"/>
      <c r="G116" s="481" t="e">
        <f>IF(ISNA(MATCH(A116,#REF!,0)),"***",INDEX(#REF!,MATCH(A116,#REF!,0)))</f>
        <v>#REF!</v>
      </c>
      <c r="H116" s="481"/>
      <c r="I116" s="481"/>
      <c r="J116" s="484" t="str">
        <f>partije!$S$45</f>
        <v>bye</v>
      </c>
      <c r="K116" s="484"/>
      <c r="L116" s="484"/>
      <c r="M116" s="484"/>
      <c r="N116" s="484"/>
      <c r="O116" s="491" t="str">
        <f>IF(ISBLANK(partije!$J$45),"",IF(partije!$J$45&gt;partije!$K$45,partije!$J$45,partije!$K$45))</f>
        <v/>
      </c>
      <c r="P116" s="484" t="str">
        <f>IF(ISBLANK(partije!$J$45),"",IF(partije!$J$45&gt;partije!$K$45,partije!$K$45,partije!$J$45))</f>
        <v/>
      </c>
      <c r="Q116" s="90"/>
      <c r="R116" s="90"/>
      <c r="S116" s="90"/>
      <c r="T116" s="90"/>
      <c r="U116" s="90"/>
      <c r="V116" s="100"/>
      <c r="W116" s="96"/>
      <c r="X116" s="90"/>
      <c r="Y116" s="90"/>
      <c r="Z116" s="90"/>
      <c r="AA116" s="90"/>
      <c r="AB116" s="90"/>
      <c r="AC116" s="100"/>
      <c r="AD116" s="101"/>
      <c r="AE116" s="511"/>
      <c r="AF116" s="485"/>
      <c r="AG116" s="485"/>
      <c r="AH116" s="485"/>
      <c r="AI116" s="485"/>
      <c r="AJ116" s="507"/>
      <c r="AK116" s="509"/>
      <c r="AL116" s="89"/>
      <c r="AM116" s="27"/>
    </row>
    <row r="117" spans="1:39" ht="12" hidden="1" customHeight="1">
      <c r="A117" s="475">
        <v>58</v>
      </c>
      <c r="B117" s="476"/>
      <c r="C117" s="477" t="e">
        <f>IF(ISNA(MATCH(A117,#REF!,0)),"***",INDEX(#REF!,MATCH(A117,#REF!,0)))</f>
        <v>#REF!</v>
      </c>
      <c r="D117" s="477"/>
      <c r="E117" s="477"/>
      <c r="F117" s="477"/>
      <c r="G117" s="479" t="e">
        <f>IF(ISNA(MATCH(A117,#REF!,0)),"***",INDEX(#REF!,MATCH(A117,#REF!,0)))</f>
        <v>#REF!</v>
      </c>
      <c r="H117" s="479"/>
      <c r="I117" s="480"/>
      <c r="J117" s="485"/>
      <c r="K117" s="485"/>
      <c r="L117" s="485"/>
      <c r="M117" s="485"/>
      <c r="N117" s="485"/>
      <c r="O117" s="492"/>
      <c r="P117" s="485"/>
      <c r="Q117" s="90"/>
      <c r="R117" s="90"/>
      <c r="S117" s="90"/>
      <c r="T117" s="90"/>
      <c r="U117" s="90"/>
      <c r="V117" s="100"/>
      <c r="W117" s="96"/>
      <c r="X117" s="90"/>
      <c r="Y117" s="90"/>
      <c r="Z117" s="90"/>
      <c r="AA117" s="90"/>
      <c r="AB117" s="90"/>
      <c r="AC117" s="100"/>
      <c r="AD117" s="101"/>
      <c r="AE117" s="512" t="str">
        <f>IF(ISBLANK(partije!$L$62),"",partije!$L$62)</f>
        <v/>
      </c>
      <c r="AF117" s="488" t="str">
        <f>IF(ISBLANK(partije!$M$62),"",partije!$M$62)</f>
        <v/>
      </c>
      <c r="AG117" s="488" t="str">
        <f>IF(ISBLANK(partije!$N$62),"",partije!$N$62)</f>
        <v/>
      </c>
      <c r="AH117" s="488" t="str">
        <f>IF(ISBLANK(partije!$O$62),"",partije!$O$62)</f>
        <v/>
      </c>
      <c r="AI117" s="488" t="str">
        <f>IF(ISBLANK(partije!$P$62),"",partije!$P$62)</f>
        <v/>
      </c>
      <c r="AJ117" s="488" t="str">
        <f>IF(ISBLANK(partije!$Q$62),"",partije!$Q$62)</f>
        <v/>
      </c>
      <c r="AK117" s="488" t="str">
        <f>IF(ISBLANK(partije!$R$62),"",partije!$R$62)</f>
        <v/>
      </c>
      <c r="AL117" s="89"/>
      <c r="AM117" s="27"/>
    </row>
    <row r="118" spans="1:39" ht="12" hidden="1" customHeight="1">
      <c r="A118" s="475"/>
      <c r="B118" s="476"/>
      <c r="C118" s="478"/>
      <c r="D118" s="478"/>
      <c r="E118" s="478"/>
      <c r="F118" s="478"/>
      <c r="G118" s="481" t="e">
        <f>IF(ISNA(MATCH(A118,#REF!,0)),"***",INDEX(#REF!,MATCH(A118,#REF!,0)))</f>
        <v>#REF!</v>
      </c>
      <c r="H118" s="481"/>
      <c r="I118" s="482"/>
      <c r="J118" s="502" t="str">
        <f>IF(ISBLANK(partije!$L$45),"",partije!$L$45)</f>
        <v/>
      </c>
      <c r="K118" s="502" t="str">
        <f>IF(ISBLANK(partije!$M$45),"",partije!$M$45)</f>
        <v/>
      </c>
      <c r="L118" s="502" t="str">
        <f>IF(ISBLANK(partije!$N$45),"",partije!$N$45)</f>
        <v/>
      </c>
      <c r="M118" s="502" t="str">
        <f>IF(ISBLANK(partije!$O$45),"",partije!$O$45)</f>
        <v/>
      </c>
      <c r="N118" s="502" t="str">
        <f>IF(ISBLANK(partije!$P$45),"",partije!$P$45)</f>
        <v/>
      </c>
      <c r="O118" s="502" t="str">
        <f>IF(ISBLANK(partije!$Q$45),"",partije!$Q$45)</f>
        <v/>
      </c>
      <c r="P118" s="513" t="str">
        <f>IF(ISBLANK(partije!$R$45),"",partije!$R$45)</f>
        <v/>
      </c>
      <c r="Q118" s="493" t="str">
        <f>partije!$S$55</f>
        <v>bye</v>
      </c>
      <c r="R118" s="484"/>
      <c r="S118" s="484"/>
      <c r="T118" s="484"/>
      <c r="U118" s="484"/>
      <c r="V118" s="491" t="str">
        <f>IF(ISBLANK(partije!$J$55),"",IF(partije!$J$55&gt;partije!$K$55,partije!$J$55,partije!$K$55))</f>
        <v/>
      </c>
      <c r="W118" s="484" t="str">
        <f>IF(ISBLANK(partije!$J$55),"",IF(partije!$J$55&gt;partije!$K$55,partije!$K$55,partije!$J$55))</f>
        <v/>
      </c>
      <c r="X118" s="90"/>
      <c r="Y118" s="90"/>
      <c r="Z118" s="90"/>
      <c r="AA118" s="90"/>
      <c r="AB118" s="90"/>
      <c r="AC118" s="100"/>
      <c r="AD118" s="101"/>
      <c r="AE118" s="512"/>
      <c r="AF118" s="488"/>
      <c r="AG118" s="488"/>
      <c r="AH118" s="488"/>
      <c r="AI118" s="488"/>
      <c r="AJ118" s="488"/>
      <c r="AK118" s="488"/>
      <c r="AL118" s="89"/>
      <c r="AM118" s="27"/>
    </row>
    <row r="119" spans="1:39" ht="12" hidden="1" customHeight="1">
      <c r="A119" s="475">
        <v>59</v>
      </c>
      <c r="B119" s="476"/>
      <c r="C119" s="477" t="e">
        <f>IF(ISNA(MATCH(A119,#REF!,0)),"***",INDEX(#REF!,MATCH(A119,#REF!,0)))</f>
        <v>#REF!</v>
      </c>
      <c r="D119" s="477"/>
      <c r="E119" s="477"/>
      <c r="F119" s="477"/>
      <c r="G119" s="479" t="e">
        <f>IF(ISNA(MATCH(A119,#REF!,0)),"***",INDEX(#REF!,MATCH(A119,#REF!,0)))</f>
        <v>#REF!</v>
      </c>
      <c r="H119" s="479"/>
      <c r="I119" s="479"/>
      <c r="J119" s="503"/>
      <c r="K119" s="503"/>
      <c r="L119" s="503"/>
      <c r="M119" s="503"/>
      <c r="N119" s="503"/>
      <c r="O119" s="503"/>
      <c r="P119" s="514"/>
      <c r="Q119" s="494"/>
      <c r="R119" s="485"/>
      <c r="S119" s="485"/>
      <c r="T119" s="485"/>
      <c r="U119" s="485"/>
      <c r="V119" s="492"/>
      <c r="W119" s="485"/>
      <c r="X119" s="90"/>
      <c r="Y119" s="90"/>
      <c r="Z119" s="90"/>
      <c r="AA119" s="90"/>
      <c r="AB119" s="90"/>
      <c r="AC119" s="100"/>
      <c r="AD119" s="101"/>
      <c r="AE119" s="90"/>
      <c r="AF119" s="90"/>
      <c r="AG119" s="90"/>
      <c r="AH119" s="90"/>
      <c r="AI119" s="90"/>
      <c r="AJ119" s="89"/>
      <c r="AK119" s="89"/>
      <c r="AL119" s="89"/>
      <c r="AM119" s="27"/>
    </row>
    <row r="120" spans="1:39" ht="12" hidden="1" customHeight="1">
      <c r="A120" s="475"/>
      <c r="B120" s="476"/>
      <c r="C120" s="478"/>
      <c r="D120" s="478"/>
      <c r="E120" s="478"/>
      <c r="F120" s="478"/>
      <c r="G120" s="481" t="e">
        <f>IF(ISNA(MATCH(A120,#REF!,0)),"***",INDEX(#REF!,MATCH(A120,#REF!,0)))</f>
        <v>#REF!</v>
      </c>
      <c r="H120" s="481"/>
      <c r="I120" s="481"/>
      <c r="J120" s="496" t="str">
        <f>partije!$S$46</f>
        <v>bye</v>
      </c>
      <c r="K120" s="496"/>
      <c r="L120" s="496"/>
      <c r="M120" s="496"/>
      <c r="N120" s="496"/>
      <c r="O120" s="500" t="str">
        <f>IF(ISBLANK(partije!$J$46),"",IF(partije!$J$46&gt;partije!$K$46,partije!$J$46,partije!$K$46))</f>
        <v/>
      </c>
      <c r="P120" s="504" t="str">
        <f>IF(ISBLANK(partije!$J$46),"",IF(partije!$J$46&gt;partije!$K$46,partije!$K$46,partije!$J$46))</f>
        <v/>
      </c>
      <c r="Q120" s="488" t="str">
        <f>IF(ISBLANK(partije!$L$55),"",partije!$L$55)</f>
        <v/>
      </c>
      <c r="R120" s="488" t="str">
        <f>IF(ISBLANK(partije!$M$55),"",partije!$M$55)</f>
        <v/>
      </c>
      <c r="S120" s="488" t="str">
        <f>IF(ISBLANK(partije!$N$55),"",partije!$N$55)</f>
        <v/>
      </c>
      <c r="T120" s="488" t="str">
        <f>IF(ISBLANK(partije!$O$55),"",partije!$O$55)</f>
        <v/>
      </c>
      <c r="U120" s="488" t="str">
        <f>IF(ISBLANK(partije!$P$55),"",partije!$P$55)</f>
        <v/>
      </c>
      <c r="V120" s="488" t="str">
        <f>IF(ISBLANK(partije!$Q$55),"",partije!$Q$55)</f>
        <v/>
      </c>
      <c r="W120" s="498" t="str">
        <f>IF(ISBLANK(partije!$R$55),"",partije!$R$55)</f>
        <v/>
      </c>
      <c r="X120" s="92"/>
      <c r="Y120" s="90"/>
      <c r="Z120" s="90"/>
      <c r="AA120" s="90"/>
      <c r="AB120" s="90"/>
      <c r="AC120" s="100"/>
      <c r="AD120" s="101"/>
      <c r="AE120" s="90"/>
      <c r="AF120" s="90"/>
      <c r="AG120" s="90"/>
      <c r="AH120" s="90"/>
      <c r="AI120" s="90"/>
      <c r="AJ120" s="89"/>
      <c r="AK120" s="89"/>
      <c r="AL120" s="89"/>
      <c r="AM120" s="27"/>
    </row>
    <row r="121" spans="1:39" ht="12" hidden="1" customHeight="1">
      <c r="A121" s="475">
        <v>60</v>
      </c>
      <c r="B121" s="476">
        <v>10</v>
      </c>
      <c r="C121" s="477" t="e">
        <f>IF(ISNA(MATCH(A121,#REF!,0)),"***",INDEX(#REF!,MATCH(A121,#REF!,0)))</f>
        <v>#REF!</v>
      </c>
      <c r="D121" s="477"/>
      <c r="E121" s="477"/>
      <c r="F121" s="477"/>
      <c r="G121" s="479" t="e">
        <f>IF(ISNA(MATCH(A121,#REF!,0)),"***",INDEX(#REF!,MATCH(A121,#REF!,0)))</f>
        <v>#REF!</v>
      </c>
      <c r="H121" s="479"/>
      <c r="I121" s="480"/>
      <c r="J121" s="497"/>
      <c r="K121" s="497"/>
      <c r="L121" s="497"/>
      <c r="M121" s="497"/>
      <c r="N121" s="497"/>
      <c r="O121" s="501"/>
      <c r="P121" s="505"/>
      <c r="Q121" s="488"/>
      <c r="R121" s="488"/>
      <c r="S121" s="488"/>
      <c r="T121" s="488"/>
      <c r="U121" s="488"/>
      <c r="V121" s="488"/>
      <c r="W121" s="499"/>
      <c r="X121" s="92"/>
      <c r="Y121" s="90"/>
      <c r="Z121" s="90"/>
      <c r="AA121" s="90"/>
      <c r="AB121" s="90"/>
      <c r="AC121" s="100"/>
      <c r="AD121" s="101"/>
      <c r="AE121" s="90"/>
      <c r="AF121" s="90"/>
      <c r="AG121" s="90"/>
      <c r="AH121" s="90"/>
      <c r="AI121" s="90"/>
      <c r="AJ121" s="89"/>
      <c r="AK121" s="89"/>
      <c r="AL121" s="89"/>
      <c r="AM121" s="27"/>
    </row>
    <row r="122" spans="1:39" ht="12" hidden="1" customHeight="1">
      <c r="A122" s="475"/>
      <c r="B122" s="476">
        <v>10</v>
      </c>
      <c r="C122" s="478"/>
      <c r="D122" s="478"/>
      <c r="E122" s="478"/>
      <c r="F122" s="478"/>
      <c r="G122" s="481" t="e">
        <f>IF(ISNA(MATCH(A122,#REF!,0)),"***",INDEX(#REF!,MATCH(A122,#REF!,0)))</f>
        <v>#REF!</v>
      </c>
      <c r="H122" s="481"/>
      <c r="I122" s="482"/>
      <c r="J122" s="486" t="str">
        <f>IF(ISBLANK(partije!$L$46),"",partije!$L$46)</f>
        <v/>
      </c>
      <c r="K122" s="486" t="str">
        <f>IF(ISBLANK(partije!$M$46),"",partije!$M$46)</f>
        <v/>
      </c>
      <c r="L122" s="486" t="str">
        <f>IF(ISBLANK(partije!$N$46),"",partije!$N$46)</f>
        <v/>
      </c>
      <c r="M122" s="486" t="str">
        <f>IF(ISBLANK(partije!$O$46),"",partije!$O$46)</f>
        <v/>
      </c>
      <c r="N122" s="486" t="str">
        <f>IF(ISBLANK(partije!$P$46),"",partije!$P$46)</f>
        <v/>
      </c>
      <c r="O122" s="486" t="str">
        <f>IF(ISBLANK(partije!$Q$46),"",partije!$Q$46)</f>
        <v/>
      </c>
      <c r="P122" s="486" t="str">
        <f>IF(ISBLANK(partije!$R$46),"",partije!$R$46)</f>
        <v/>
      </c>
      <c r="Q122" s="90"/>
      <c r="R122" s="90"/>
      <c r="S122" s="90"/>
      <c r="T122" s="90"/>
      <c r="U122" s="90"/>
      <c r="V122" s="100"/>
      <c r="W122" s="101"/>
      <c r="X122" s="493" t="str">
        <f>partije!$S$60</f>
        <v>bye</v>
      </c>
      <c r="Y122" s="484"/>
      <c r="Z122" s="484"/>
      <c r="AA122" s="484"/>
      <c r="AB122" s="484"/>
      <c r="AC122" s="491" t="str">
        <f>IF(ISBLANK(partije!$J$60),"",IF(partije!$J$60&gt;partije!$K$60,partije!$J$60,partije!$K$60))</f>
        <v/>
      </c>
      <c r="AD122" s="489" t="str">
        <f>IF(ISBLANK(partije!$J$60),"",IF(partije!$J$60&gt;partije!$K$60,partije!$K$60,partije!$J$60))</f>
        <v/>
      </c>
      <c r="AE122" s="90"/>
      <c r="AF122" s="90"/>
      <c r="AG122" s="483"/>
      <c r="AH122" s="483"/>
      <c r="AI122" s="483"/>
      <c r="AJ122" s="483"/>
      <c r="AK122" s="483"/>
      <c r="AL122" s="483"/>
      <c r="AM122" s="27"/>
    </row>
    <row r="123" spans="1:39" ht="12" hidden="1" customHeight="1">
      <c r="A123" s="475">
        <v>61</v>
      </c>
      <c r="B123" s="476">
        <v>15</v>
      </c>
      <c r="C123" s="477" t="e">
        <f>IF(ISNA(MATCH(A123,#REF!,0)),"***",INDEX(#REF!,MATCH(A123,#REF!,0)))</f>
        <v>#REF!</v>
      </c>
      <c r="D123" s="477"/>
      <c r="E123" s="477"/>
      <c r="F123" s="477"/>
      <c r="G123" s="479" t="e">
        <f>IF(ISNA(MATCH(A123,#REF!,0)),"***",INDEX(#REF!,MATCH(A123,#REF!,0)))</f>
        <v>#REF!</v>
      </c>
      <c r="H123" s="479"/>
      <c r="I123" s="479"/>
      <c r="J123" s="486"/>
      <c r="K123" s="486"/>
      <c r="L123" s="486"/>
      <c r="M123" s="486"/>
      <c r="N123" s="486"/>
      <c r="O123" s="486"/>
      <c r="P123" s="486"/>
      <c r="Q123" s="90"/>
      <c r="R123" s="90"/>
      <c r="S123" s="90"/>
      <c r="T123" s="90"/>
      <c r="U123" s="90"/>
      <c r="V123" s="100"/>
      <c r="W123" s="101"/>
      <c r="X123" s="494"/>
      <c r="Y123" s="485"/>
      <c r="Z123" s="485"/>
      <c r="AA123" s="485"/>
      <c r="AB123" s="485"/>
      <c r="AC123" s="492"/>
      <c r="AD123" s="490"/>
      <c r="AE123" s="90"/>
      <c r="AF123" s="90"/>
      <c r="AG123" s="483"/>
      <c r="AH123" s="483"/>
      <c r="AI123" s="483"/>
      <c r="AJ123" s="483"/>
      <c r="AK123" s="483"/>
      <c r="AL123" s="483"/>
      <c r="AM123" s="27"/>
    </row>
    <row r="124" spans="1:39" ht="12" hidden="1" customHeight="1">
      <c r="A124" s="475"/>
      <c r="B124" s="476">
        <v>15</v>
      </c>
      <c r="C124" s="478"/>
      <c r="D124" s="478"/>
      <c r="E124" s="478"/>
      <c r="F124" s="478"/>
      <c r="G124" s="481" t="e">
        <f>IF(ISNA(MATCH(A124,#REF!,0)),"***",INDEX(#REF!,MATCH(A124,#REF!,0)))</f>
        <v>#REF!</v>
      </c>
      <c r="H124" s="481"/>
      <c r="I124" s="481"/>
      <c r="J124" s="484" t="str">
        <f>partije!$S$47</f>
        <v>bye</v>
      </c>
      <c r="K124" s="484"/>
      <c r="L124" s="484"/>
      <c r="M124" s="484"/>
      <c r="N124" s="484"/>
      <c r="O124" s="491" t="str">
        <f>IF(ISBLANK(partije!$J$47),"",IF(partije!$J$47&gt;partije!$K$47,partije!$J$47,partije!$K$47))</f>
        <v/>
      </c>
      <c r="P124" s="484" t="str">
        <f>IF(ISBLANK(partije!$J$47),"",IF(partije!$J$47&gt;partije!$K$47,partije!$K$47,partije!$J$47))</f>
        <v/>
      </c>
      <c r="Q124" s="90"/>
      <c r="R124" s="90"/>
      <c r="S124" s="90"/>
      <c r="T124" s="90"/>
      <c r="U124" s="90"/>
      <c r="V124" s="100"/>
      <c r="W124" s="101"/>
      <c r="X124" s="488" t="str">
        <f>IF(ISBLANK(partije!$L$60),"",partije!$L$60)</f>
        <v/>
      </c>
      <c r="Y124" s="488" t="str">
        <f>IF(ISBLANK(partije!$M$60),"",partije!$M$60)</f>
        <v/>
      </c>
      <c r="Z124" s="488" t="str">
        <f>IF(ISBLANK(partije!$N$60),"",partije!$N$60)</f>
        <v/>
      </c>
      <c r="AA124" s="488" t="str">
        <f>IF(ISBLANK(partije!$O$60),"",partije!$O$60)</f>
        <v/>
      </c>
      <c r="AB124" s="488" t="str">
        <f>IF(ISBLANK(partije!$P$60),"",partije!$P$60)</f>
        <v/>
      </c>
      <c r="AC124" s="488" t="str">
        <f>IF(ISBLANK(partije!$Q$60),"",partije!$Q$60)</f>
        <v/>
      </c>
      <c r="AD124" s="488" t="str">
        <f>IF(ISBLANK(partije!$R$60),"",partije!$R$60)</f>
        <v/>
      </c>
      <c r="AE124" s="90"/>
      <c r="AF124" s="90"/>
      <c r="AG124" s="483"/>
      <c r="AH124" s="483"/>
      <c r="AI124" s="483"/>
      <c r="AJ124" s="483"/>
      <c r="AK124" s="483"/>
      <c r="AL124" s="483"/>
      <c r="AM124" s="27"/>
    </row>
    <row r="125" spans="1:39" ht="12" hidden="1" customHeight="1">
      <c r="A125" s="475">
        <v>62</v>
      </c>
      <c r="B125" s="476"/>
      <c r="C125" s="477" t="e">
        <f>IF(ISNA(MATCH(A125,#REF!,0)),"***",INDEX(#REF!,MATCH(A125,#REF!,0)))</f>
        <v>#REF!</v>
      </c>
      <c r="D125" s="477"/>
      <c r="E125" s="477"/>
      <c r="F125" s="477"/>
      <c r="G125" s="479" t="e">
        <f>IF(ISNA(MATCH(A125,#REF!,0)),"***",INDEX(#REF!,MATCH(A125,#REF!,0)))</f>
        <v>#REF!</v>
      </c>
      <c r="H125" s="479"/>
      <c r="I125" s="480"/>
      <c r="J125" s="485"/>
      <c r="K125" s="485"/>
      <c r="L125" s="485"/>
      <c r="M125" s="485"/>
      <c r="N125" s="485"/>
      <c r="O125" s="492"/>
      <c r="P125" s="485"/>
      <c r="Q125" s="90"/>
      <c r="R125" s="90"/>
      <c r="S125" s="90"/>
      <c r="T125" s="90"/>
      <c r="U125" s="90"/>
      <c r="V125" s="100"/>
      <c r="W125" s="101"/>
      <c r="X125" s="488"/>
      <c r="Y125" s="488"/>
      <c r="Z125" s="488"/>
      <c r="AA125" s="488"/>
      <c r="AB125" s="488"/>
      <c r="AC125" s="488"/>
      <c r="AD125" s="488"/>
      <c r="AE125" s="90"/>
      <c r="AF125" s="90"/>
      <c r="AG125" s="483"/>
      <c r="AH125" s="483"/>
      <c r="AI125" s="483"/>
      <c r="AJ125" s="483"/>
      <c r="AK125" s="483"/>
      <c r="AL125" s="483"/>
      <c r="AM125" s="27"/>
    </row>
    <row r="126" spans="1:39" ht="12" hidden="1" customHeight="1">
      <c r="A126" s="475"/>
      <c r="B126" s="476"/>
      <c r="C126" s="478"/>
      <c r="D126" s="478"/>
      <c r="E126" s="478"/>
      <c r="F126" s="478"/>
      <c r="G126" s="481" t="e">
        <f>IF(ISNA(MATCH(A126,#REF!,0)),"***",INDEX(#REF!,MATCH(A126,#REF!,0)))</f>
        <v>#REF!</v>
      </c>
      <c r="H126" s="481"/>
      <c r="I126" s="482"/>
      <c r="J126" s="486" t="str">
        <f>IF(ISBLANK(partije!$L$47),"",partije!$L$47)</f>
        <v/>
      </c>
      <c r="K126" s="486" t="str">
        <f>IF(ISBLANK(partije!$M$47),"",partije!$M$47)</f>
        <v/>
      </c>
      <c r="L126" s="486" t="str">
        <f>IF(ISBLANK(partije!$N$47),"",partije!$N$47)</f>
        <v/>
      </c>
      <c r="M126" s="486" t="str">
        <f>IF(ISBLANK(partije!$O$47),"",partije!$O$47)</f>
        <v/>
      </c>
      <c r="N126" s="486" t="str">
        <f>IF(ISBLANK(partije!$P$47),"",partije!$P$47)</f>
        <v/>
      </c>
      <c r="O126" s="486" t="str">
        <f>IF(ISBLANK(partije!$Q$47),"",partije!$Q$47)</f>
        <v/>
      </c>
      <c r="P126" s="495" t="str">
        <f>IF(ISBLANK(partije!$R$47),"",partije!$R$47)</f>
        <v/>
      </c>
      <c r="Q126" s="493" t="str">
        <f>partije!$S$56</f>
        <v>bye</v>
      </c>
      <c r="R126" s="484"/>
      <c r="S126" s="484"/>
      <c r="T126" s="484"/>
      <c r="U126" s="484"/>
      <c r="V126" s="491" t="str">
        <f>IF(ISBLANK(partije!$J$56),"",IF(partije!$J$56&gt;partije!$K$56,partije!$J$56,partije!$K$56))</f>
        <v/>
      </c>
      <c r="W126" s="489" t="str">
        <f>IF(ISBLANK(partije!$J$56),"",IF(partije!$J$56&gt;partije!$K$56,partije!$K$56,partije!$J$56))</f>
        <v/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483"/>
      <c r="AH126" s="483"/>
      <c r="AI126" s="483"/>
      <c r="AJ126" s="483"/>
      <c r="AK126" s="483"/>
      <c r="AL126" s="483"/>
      <c r="AM126" s="27"/>
    </row>
    <row r="127" spans="1:39" ht="12" hidden="1" customHeight="1">
      <c r="A127" s="475">
        <v>63</v>
      </c>
      <c r="B127" s="476"/>
      <c r="C127" s="477" t="e">
        <f>IF(ISNA(MATCH(A127,#REF!,0)),"***",INDEX(#REF!,MATCH(A127,#REF!,0)))</f>
        <v>#REF!</v>
      </c>
      <c r="D127" s="477"/>
      <c r="E127" s="477"/>
      <c r="F127" s="477"/>
      <c r="G127" s="479" t="e">
        <f>IF(ISNA(MATCH(A127,#REF!,0)),"***",INDEX(#REF!,MATCH(A127,#REF!,0)))</f>
        <v>#REF!</v>
      </c>
      <c r="H127" s="479"/>
      <c r="I127" s="479"/>
      <c r="J127" s="486"/>
      <c r="K127" s="486"/>
      <c r="L127" s="486"/>
      <c r="M127" s="486"/>
      <c r="N127" s="486"/>
      <c r="O127" s="486"/>
      <c r="P127" s="495"/>
      <c r="Q127" s="494"/>
      <c r="R127" s="485"/>
      <c r="S127" s="485"/>
      <c r="T127" s="485"/>
      <c r="U127" s="485"/>
      <c r="V127" s="492"/>
      <c r="W127" s="490"/>
      <c r="X127" s="90"/>
      <c r="Y127" s="90"/>
      <c r="Z127" s="90"/>
      <c r="AA127" s="90"/>
      <c r="AB127" s="90"/>
      <c r="AC127" s="90"/>
      <c r="AD127" s="90"/>
      <c r="AE127" s="90"/>
      <c r="AF127" s="90"/>
      <c r="AG127" s="483"/>
      <c r="AH127" s="483"/>
      <c r="AI127" s="483"/>
      <c r="AJ127" s="483"/>
      <c r="AK127" s="483"/>
      <c r="AL127" s="483"/>
      <c r="AM127" s="27"/>
    </row>
    <row r="128" spans="1:39" ht="12" hidden="1" customHeight="1">
      <c r="A128" s="475"/>
      <c r="B128" s="476"/>
      <c r="C128" s="478"/>
      <c r="D128" s="478"/>
      <c r="E128" s="478"/>
      <c r="F128" s="478"/>
      <c r="G128" s="481" t="e">
        <f>IF(ISNA(MATCH(A128,#REF!,0)),"***",INDEX(#REF!,MATCH(A128,#REF!,0)))</f>
        <v>#REF!</v>
      </c>
      <c r="H128" s="481"/>
      <c r="I128" s="481"/>
      <c r="J128" s="484" t="str">
        <f>partije!$S$48</f>
        <v>bye</v>
      </c>
      <c r="K128" s="484"/>
      <c r="L128" s="484"/>
      <c r="M128" s="484"/>
      <c r="N128" s="484"/>
      <c r="O128" s="491" t="str">
        <f>IF(ISBLANK(partije!$J$48),"",IF(partije!$J$48&gt;partije!$K$48,partije!$J$48,partije!$K$48))</f>
        <v/>
      </c>
      <c r="P128" s="489" t="str">
        <f>IF(ISBLANK(partije!$J$48),"",IF(partije!$J$48&gt;partije!$K$48,partije!$K$48,partije!$J$48))</f>
        <v/>
      </c>
      <c r="Q128" s="488" t="str">
        <f>IF(ISBLANK(partije!$L$56),"",partije!$L$56)</f>
        <v/>
      </c>
      <c r="R128" s="488" t="str">
        <f>IF(ISBLANK(partije!$M$56),"",partije!$M$56)</f>
        <v/>
      </c>
      <c r="S128" s="488" t="str">
        <f>IF(ISBLANK(partije!$N$56),"",partije!$N$56)</f>
        <v/>
      </c>
      <c r="T128" s="488" t="str">
        <f>IF(ISBLANK(partije!$O$56),"",partije!$O$56)</f>
        <v/>
      </c>
      <c r="U128" s="488" t="str">
        <f>IF(ISBLANK(partije!$P$56),"",partije!$P$56)</f>
        <v/>
      </c>
      <c r="V128" s="488" t="str">
        <f>IF(ISBLANK(partije!$Q$56),"",partije!$Q$56)</f>
        <v/>
      </c>
      <c r="W128" s="488" t="str">
        <f>IF(ISBLANK(partije!$R$56),"",partije!$R$56)</f>
        <v/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483"/>
      <c r="AH128" s="483"/>
      <c r="AI128" s="483"/>
      <c r="AJ128" s="483"/>
      <c r="AK128" s="483"/>
      <c r="AL128" s="483"/>
      <c r="AM128" s="27"/>
    </row>
    <row r="129" spans="1:39" ht="12" hidden="1" customHeight="1">
      <c r="A129" s="475">
        <v>64</v>
      </c>
      <c r="B129" s="476">
        <v>2</v>
      </c>
      <c r="C129" s="477" t="e">
        <f>IF(ISNA(MATCH(A129,#REF!,0)),"***",INDEX(#REF!,MATCH(A129,#REF!,0)))</f>
        <v>#REF!</v>
      </c>
      <c r="D129" s="477"/>
      <c r="E129" s="477"/>
      <c r="F129" s="477"/>
      <c r="G129" s="479" t="e">
        <f>IF(ISNA(MATCH(A129,#REF!,0)),"***",INDEX(#REF!,MATCH(A129,#REF!,0)))</f>
        <v>#REF!</v>
      </c>
      <c r="H129" s="479"/>
      <c r="I129" s="480"/>
      <c r="J129" s="485"/>
      <c r="K129" s="485"/>
      <c r="L129" s="485"/>
      <c r="M129" s="485"/>
      <c r="N129" s="485"/>
      <c r="O129" s="492"/>
      <c r="P129" s="490"/>
      <c r="Q129" s="488"/>
      <c r="R129" s="488"/>
      <c r="S129" s="488"/>
      <c r="T129" s="488"/>
      <c r="U129" s="488"/>
      <c r="V129" s="488"/>
      <c r="W129" s="488"/>
      <c r="X129" s="90"/>
      <c r="Y129" s="90"/>
      <c r="Z129" s="90"/>
      <c r="AA129" s="90"/>
      <c r="AB129" s="90"/>
      <c r="AC129" s="90"/>
      <c r="AD129" s="90"/>
      <c r="AE129" s="90"/>
      <c r="AF129" s="90"/>
      <c r="AG129" s="483"/>
      <c r="AH129" s="483"/>
      <c r="AI129" s="483"/>
      <c r="AJ129" s="483"/>
      <c r="AK129" s="483"/>
      <c r="AL129" s="483"/>
      <c r="AM129" s="27"/>
    </row>
    <row r="130" spans="1:39" ht="12" hidden="1" customHeight="1">
      <c r="A130" s="475"/>
      <c r="B130" s="476"/>
      <c r="C130" s="478"/>
      <c r="D130" s="478"/>
      <c r="E130" s="478"/>
      <c r="F130" s="478"/>
      <c r="G130" s="481" t="e">
        <f>IF(ISNA(MATCH(A130,#REF!,0)),"***",INDEX(#REF!,MATCH(A130,#REF!,0)))</f>
        <v>#REF!</v>
      </c>
      <c r="H130" s="481"/>
      <c r="I130" s="482"/>
      <c r="J130" s="486" t="str">
        <f>IF(ISBLANK(partije!$L$48),"",partije!$L$48)</f>
        <v/>
      </c>
      <c r="K130" s="486" t="str">
        <f>IF(ISBLANK(partije!$M$48),"",partije!$M$48)</f>
        <v/>
      </c>
      <c r="L130" s="486" t="str">
        <f>IF(ISBLANK(partije!$N$48),"",partije!$N$48)</f>
        <v/>
      </c>
      <c r="M130" s="486" t="str">
        <f>IF(ISBLANK(partije!$O$48),"",partije!$O$48)</f>
        <v/>
      </c>
      <c r="N130" s="486" t="str">
        <f>IF(ISBLANK(partije!$P$48),"",partije!$P$48)</f>
        <v/>
      </c>
      <c r="O130" s="486" t="str">
        <f>IF(ISBLANK(partije!$Q$48),"",partije!$Q$48)</f>
        <v/>
      </c>
      <c r="P130" s="486" t="str">
        <f>IF(ISBLANK(partije!$R$48),"",partije!$R$48)</f>
        <v/>
      </c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89"/>
      <c r="AK130" s="89"/>
      <c r="AL130" s="89"/>
      <c r="AM130" s="27"/>
    </row>
    <row r="131" spans="1:39" ht="13.5" hidden="1" customHeight="1" thickBot="1">
      <c r="A131" s="102"/>
      <c r="B131" s="103"/>
      <c r="C131" s="88"/>
      <c r="D131" s="88"/>
      <c r="E131" s="88"/>
      <c r="F131" s="88"/>
      <c r="G131" s="109"/>
      <c r="H131" s="112"/>
      <c r="I131" s="112"/>
      <c r="J131" s="487"/>
      <c r="K131" s="487"/>
      <c r="L131" s="487"/>
      <c r="M131" s="487"/>
      <c r="N131" s="487"/>
      <c r="O131" s="487"/>
      <c r="P131" s="487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94"/>
      <c r="AK131" s="95"/>
      <c r="AL131" s="94"/>
      <c r="AM131" s="27"/>
    </row>
    <row r="132" spans="1:39" ht="15.75" hidden="1" customHeight="1" thickTop="1">
      <c r="A132" s="31" t="str">
        <f>CONCATENATE(info!C6,", ",info!C5)</f>
        <v>Niš, 12.03.2017.</v>
      </c>
      <c r="B132" s="32"/>
      <c r="D132" s="33"/>
      <c r="E132" s="33"/>
      <c r="F132" s="33"/>
      <c r="G132" s="110"/>
      <c r="H132" s="110"/>
      <c r="I132" s="110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5" t="str">
        <f>info!C7</f>
        <v>STK Železničar</v>
      </c>
    </row>
  </sheetData>
  <sheetProtection sheet="1" objects="1" scenarios="1" selectLockedCells="1" selectUnlockedCells="1"/>
  <mergeCells count="883">
    <mergeCell ref="W5:W6"/>
    <mergeCell ref="V3:X3"/>
    <mergeCell ref="C3:F3"/>
    <mergeCell ref="O3:O4"/>
    <mergeCell ref="G4:I5"/>
    <mergeCell ref="J5:J6"/>
    <mergeCell ref="K5:K6"/>
    <mergeCell ref="L5:L6"/>
    <mergeCell ref="Q5:U6"/>
    <mergeCell ref="V5:V6"/>
    <mergeCell ref="G3:I3"/>
    <mergeCell ref="J3:N4"/>
    <mergeCell ref="B4:B5"/>
    <mergeCell ref="C4:F5"/>
    <mergeCell ref="V7:V8"/>
    <mergeCell ref="M5:M6"/>
    <mergeCell ref="N5:N6"/>
    <mergeCell ref="O5:O6"/>
    <mergeCell ref="A6:A7"/>
    <mergeCell ref="B6:B7"/>
    <mergeCell ref="C6:F7"/>
    <mergeCell ref="G6:I7"/>
    <mergeCell ref="A4:A5"/>
    <mergeCell ref="P3:P4"/>
    <mergeCell ref="P5:P6"/>
    <mergeCell ref="G12:I13"/>
    <mergeCell ref="J13:J14"/>
    <mergeCell ref="K13:K14"/>
    <mergeCell ref="G14:I15"/>
    <mergeCell ref="L13:L14"/>
    <mergeCell ref="M13:M14"/>
    <mergeCell ref="N13:N14"/>
    <mergeCell ref="P13:P14"/>
    <mergeCell ref="W7:W8"/>
    <mergeCell ref="T7:T8"/>
    <mergeCell ref="U7:U8"/>
    <mergeCell ref="P7:P8"/>
    <mergeCell ref="Q7:Q8"/>
    <mergeCell ref="R7:R8"/>
    <mergeCell ref="S7:S8"/>
    <mergeCell ref="S15:S16"/>
    <mergeCell ref="X9:AB10"/>
    <mergeCell ref="AC9:AC10"/>
    <mergeCell ref="AC11:AC12"/>
    <mergeCell ref="AD11:AD12"/>
    <mergeCell ref="AA11:AA12"/>
    <mergeCell ref="AB11:AB12"/>
    <mergeCell ref="X11:X12"/>
    <mergeCell ref="AD9:AD10"/>
    <mergeCell ref="P9:P10"/>
    <mergeCell ref="Y11:Y12"/>
    <mergeCell ref="Z11:Z12"/>
    <mergeCell ref="P11:P12"/>
    <mergeCell ref="A16:A17"/>
    <mergeCell ref="B16:B17"/>
    <mergeCell ref="C16:F17"/>
    <mergeCell ref="G16:I17"/>
    <mergeCell ref="J17:J18"/>
    <mergeCell ref="N9:N10"/>
    <mergeCell ref="O9:O10"/>
    <mergeCell ref="J7:N8"/>
    <mergeCell ref="O7:O8"/>
    <mergeCell ref="A10:A11"/>
    <mergeCell ref="B10:B11"/>
    <mergeCell ref="C10:F11"/>
    <mergeCell ref="G10:I11"/>
    <mergeCell ref="A8:A9"/>
    <mergeCell ref="B8:B9"/>
    <mergeCell ref="C8:F9"/>
    <mergeCell ref="G8:I9"/>
    <mergeCell ref="J11:N12"/>
    <mergeCell ref="O11:O12"/>
    <mergeCell ref="M9:M10"/>
    <mergeCell ref="L9:L10"/>
    <mergeCell ref="J9:J10"/>
    <mergeCell ref="K9:K10"/>
    <mergeCell ref="C12:F13"/>
    <mergeCell ref="A20:A21"/>
    <mergeCell ref="B20:B21"/>
    <mergeCell ref="A18:A19"/>
    <mergeCell ref="B18:B19"/>
    <mergeCell ref="C18:F19"/>
    <mergeCell ref="G18:I19"/>
    <mergeCell ref="V13:V14"/>
    <mergeCell ref="W13:W14"/>
    <mergeCell ref="V15:V16"/>
    <mergeCell ref="W15:W16"/>
    <mergeCell ref="T15:T16"/>
    <mergeCell ref="U15:U16"/>
    <mergeCell ref="Q13:U14"/>
    <mergeCell ref="R15:R16"/>
    <mergeCell ref="A12:A13"/>
    <mergeCell ref="B12:B13"/>
    <mergeCell ref="P15:P16"/>
    <mergeCell ref="Q15:Q16"/>
    <mergeCell ref="J15:N16"/>
    <mergeCell ref="O15:O16"/>
    <mergeCell ref="A14:A15"/>
    <mergeCell ref="B14:B15"/>
    <mergeCell ref="C14:F15"/>
    <mergeCell ref="O13:O14"/>
    <mergeCell ref="AK18:AK19"/>
    <mergeCell ref="J19:N20"/>
    <mergeCell ref="O19:O20"/>
    <mergeCell ref="P19:P20"/>
    <mergeCell ref="AG20:AG21"/>
    <mergeCell ref="AH20:AH21"/>
    <mergeCell ref="Q21:U22"/>
    <mergeCell ref="V21:V22"/>
    <mergeCell ref="O21:O22"/>
    <mergeCell ref="K17:K18"/>
    <mergeCell ref="L17:L18"/>
    <mergeCell ref="AI20:AI21"/>
    <mergeCell ref="AJ20:AJ21"/>
    <mergeCell ref="N17:N18"/>
    <mergeCell ref="O17:O18"/>
    <mergeCell ref="M17:M18"/>
    <mergeCell ref="AE18:AI19"/>
    <mergeCell ref="AJ18:AJ19"/>
    <mergeCell ref="P17:P18"/>
    <mergeCell ref="AF20:AF21"/>
    <mergeCell ref="A22:A23"/>
    <mergeCell ref="B22:B23"/>
    <mergeCell ref="C22:F23"/>
    <mergeCell ref="G22:I23"/>
    <mergeCell ref="C20:F21"/>
    <mergeCell ref="G20:I21"/>
    <mergeCell ref="P23:P24"/>
    <mergeCell ref="AK20:AK21"/>
    <mergeCell ref="J21:J22"/>
    <mergeCell ref="K21:K22"/>
    <mergeCell ref="L21:L22"/>
    <mergeCell ref="M21:M22"/>
    <mergeCell ref="N21:N22"/>
    <mergeCell ref="P21:P22"/>
    <mergeCell ref="AE20:AE21"/>
    <mergeCell ref="W21:W22"/>
    <mergeCell ref="W23:W24"/>
    <mergeCell ref="A24:A25"/>
    <mergeCell ref="B24:B25"/>
    <mergeCell ref="C24:F25"/>
    <mergeCell ref="G24:I25"/>
    <mergeCell ref="J25:J26"/>
    <mergeCell ref="K25:K26"/>
    <mergeCell ref="L25:L26"/>
    <mergeCell ref="Q23:Q24"/>
    <mergeCell ref="R23:R24"/>
    <mergeCell ref="M25:M26"/>
    <mergeCell ref="N25:N26"/>
    <mergeCell ref="O25:O26"/>
    <mergeCell ref="P25:P26"/>
    <mergeCell ref="U23:U24"/>
    <mergeCell ref="V23:V24"/>
    <mergeCell ref="S23:S24"/>
    <mergeCell ref="T23:T24"/>
    <mergeCell ref="J23:N24"/>
    <mergeCell ref="O23:O24"/>
    <mergeCell ref="X25:AB26"/>
    <mergeCell ref="AC25:AC26"/>
    <mergeCell ref="AD25:AD26"/>
    <mergeCell ref="A26:A27"/>
    <mergeCell ref="B26:B27"/>
    <mergeCell ref="C26:F27"/>
    <mergeCell ref="G26:I27"/>
    <mergeCell ref="J27:N28"/>
    <mergeCell ref="O27:O28"/>
    <mergeCell ref="P27:P28"/>
    <mergeCell ref="X27:X28"/>
    <mergeCell ref="AD27:AD28"/>
    <mergeCell ref="Y27:Y28"/>
    <mergeCell ref="AB27:AB28"/>
    <mergeCell ref="AC27:AC28"/>
    <mergeCell ref="Z27:Z28"/>
    <mergeCell ref="AA27:AA28"/>
    <mergeCell ref="M29:M30"/>
    <mergeCell ref="N29:N30"/>
    <mergeCell ref="O29:O30"/>
    <mergeCell ref="A28:A29"/>
    <mergeCell ref="B28:B29"/>
    <mergeCell ref="C28:F29"/>
    <mergeCell ref="G28:I29"/>
    <mergeCell ref="K29:K30"/>
    <mergeCell ref="L29:L30"/>
    <mergeCell ref="AE34:AI35"/>
    <mergeCell ref="W31:W32"/>
    <mergeCell ref="A32:A33"/>
    <mergeCell ref="O31:O32"/>
    <mergeCell ref="P31:P32"/>
    <mergeCell ref="U31:U32"/>
    <mergeCell ref="V31:V32"/>
    <mergeCell ref="S31:S32"/>
    <mergeCell ref="T31:T32"/>
    <mergeCell ref="A30:A31"/>
    <mergeCell ref="J29:J30"/>
    <mergeCell ref="R31:R32"/>
    <mergeCell ref="B32:B33"/>
    <mergeCell ref="C32:F33"/>
    <mergeCell ref="B30:B31"/>
    <mergeCell ref="C30:F31"/>
    <mergeCell ref="G30:I31"/>
    <mergeCell ref="Q31:Q32"/>
    <mergeCell ref="G32:I33"/>
    <mergeCell ref="P29:P30"/>
    <mergeCell ref="J31:N32"/>
    <mergeCell ref="Q29:U30"/>
    <mergeCell ref="V29:V30"/>
    <mergeCell ref="W29:W30"/>
    <mergeCell ref="A34:A35"/>
    <mergeCell ref="B34:B35"/>
    <mergeCell ref="C34:F35"/>
    <mergeCell ref="G34:I35"/>
    <mergeCell ref="A36:A37"/>
    <mergeCell ref="B36:B37"/>
    <mergeCell ref="C36:F37"/>
    <mergeCell ref="G36:I37"/>
    <mergeCell ref="P33:P34"/>
    <mergeCell ref="J35:N36"/>
    <mergeCell ref="O35:O36"/>
    <mergeCell ref="P35:P36"/>
    <mergeCell ref="K33:K34"/>
    <mergeCell ref="O33:O34"/>
    <mergeCell ref="J33:J34"/>
    <mergeCell ref="J37:J38"/>
    <mergeCell ref="K37:K38"/>
    <mergeCell ref="L37:L38"/>
    <mergeCell ref="M37:M38"/>
    <mergeCell ref="N37:N38"/>
    <mergeCell ref="M33:M34"/>
    <mergeCell ref="N33:N34"/>
    <mergeCell ref="Q37:U38"/>
    <mergeCell ref="V37:V38"/>
    <mergeCell ref="L33:L34"/>
    <mergeCell ref="R39:R40"/>
    <mergeCell ref="AK36:AK37"/>
    <mergeCell ref="S39:S40"/>
    <mergeCell ref="T39:T40"/>
    <mergeCell ref="U39:U40"/>
    <mergeCell ref="V39:V40"/>
    <mergeCell ref="O37:O38"/>
    <mergeCell ref="AE36:AE37"/>
    <mergeCell ref="P37:P38"/>
    <mergeCell ref="AJ36:AJ37"/>
    <mergeCell ref="J39:N40"/>
    <mergeCell ref="O39:O40"/>
    <mergeCell ref="P39:P40"/>
    <mergeCell ref="W37:W38"/>
    <mergeCell ref="W39:W40"/>
    <mergeCell ref="AF36:AF37"/>
    <mergeCell ref="AK34:AK35"/>
    <mergeCell ref="AG36:AG37"/>
    <mergeCell ref="AH36:AH37"/>
    <mergeCell ref="AI36:AI37"/>
    <mergeCell ref="AJ34:AJ35"/>
    <mergeCell ref="A40:A41"/>
    <mergeCell ref="B40:B41"/>
    <mergeCell ref="C40:F41"/>
    <mergeCell ref="G40:I41"/>
    <mergeCell ref="O41:O42"/>
    <mergeCell ref="P41:P42"/>
    <mergeCell ref="A38:A39"/>
    <mergeCell ref="B38:B39"/>
    <mergeCell ref="C38:F39"/>
    <mergeCell ref="G38:I39"/>
    <mergeCell ref="J43:N44"/>
    <mergeCell ref="O43:O44"/>
    <mergeCell ref="P43:P44"/>
    <mergeCell ref="M41:M42"/>
    <mergeCell ref="N41:N42"/>
    <mergeCell ref="J41:J42"/>
    <mergeCell ref="K41:K42"/>
    <mergeCell ref="L41:L42"/>
    <mergeCell ref="Q39:Q40"/>
    <mergeCell ref="X41:AB42"/>
    <mergeCell ref="AC41:AC42"/>
    <mergeCell ref="AB43:AB44"/>
    <mergeCell ref="AC43:AC44"/>
    <mergeCell ref="X43:X44"/>
    <mergeCell ref="Y43:Y44"/>
    <mergeCell ref="Z43:Z44"/>
    <mergeCell ref="AA43:AA44"/>
    <mergeCell ref="AD41:AD42"/>
    <mergeCell ref="A46:A47"/>
    <mergeCell ref="B46:B47"/>
    <mergeCell ref="C46:F47"/>
    <mergeCell ref="G46:I47"/>
    <mergeCell ref="AD43:AD44"/>
    <mergeCell ref="A44:A45"/>
    <mergeCell ref="B44:B45"/>
    <mergeCell ref="C44:F45"/>
    <mergeCell ref="G44:I45"/>
    <mergeCell ref="J45:J46"/>
    <mergeCell ref="Q47:Q48"/>
    <mergeCell ref="R47:R48"/>
    <mergeCell ref="J47:N48"/>
    <mergeCell ref="A48:A49"/>
    <mergeCell ref="W47:W48"/>
    <mergeCell ref="V47:V48"/>
    <mergeCell ref="B48:B49"/>
    <mergeCell ref="C48:F49"/>
    <mergeCell ref="V45:V46"/>
    <mergeCell ref="W45:W46"/>
    <mergeCell ref="A42:A43"/>
    <mergeCell ref="B42:B43"/>
    <mergeCell ref="C42:F43"/>
    <mergeCell ref="G42:I43"/>
    <mergeCell ref="Q45:U46"/>
    <mergeCell ref="N45:N46"/>
    <mergeCell ref="O45:O46"/>
    <mergeCell ref="P45:P46"/>
    <mergeCell ref="K45:K46"/>
    <mergeCell ref="L45:L46"/>
    <mergeCell ref="G48:I49"/>
    <mergeCell ref="J49:J50"/>
    <mergeCell ref="N49:N50"/>
    <mergeCell ref="O49:O50"/>
    <mergeCell ref="P49:P50"/>
    <mergeCell ref="M45:M46"/>
    <mergeCell ref="L49:L50"/>
    <mergeCell ref="U47:U48"/>
    <mergeCell ref="T47:T48"/>
    <mergeCell ref="O47:O48"/>
    <mergeCell ref="P47:P48"/>
    <mergeCell ref="S47:S48"/>
    <mergeCell ref="AJ50:AJ51"/>
    <mergeCell ref="AK50:AK51"/>
    <mergeCell ref="J51:N52"/>
    <mergeCell ref="O51:O52"/>
    <mergeCell ref="P51:P52"/>
    <mergeCell ref="AG52:AG53"/>
    <mergeCell ref="AH52:AH53"/>
    <mergeCell ref="AI52:AI53"/>
    <mergeCell ref="AJ52:AJ53"/>
    <mergeCell ref="K49:K50"/>
    <mergeCell ref="M49:M50"/>
    <mergeCell ref="AE50:AI51"/>
    <mergeCell ref="AK52:AK53"/>
    <mergeCell ref="A54:A55"/>
    <mergeCell ref="B54:B55"/>
    <mergeCell ref="C54:F55"/>
    <mergeCell ref="G54:I55"/>
    <mergeCell ref="J55:N56"/>
    <mergeCell ref="O55:O56"/>
    <mergeCell ref="O53:O54"/>
    <mergeCell ref="P53:P54"/>
    <mergeCell ref="Q53:U54"/>
    <mergeCell ref="Q55:Q56"/>
    <mergeCell ref="A52:A53"/>
    <mergeCell ref="B52:B53"/>
    <mergeCell ref="C52:F53"/>
    <mergeCell ref="G52:I53"/>
    <mergeCell ref="A50:A51"/>
    <mergeCell ref="B50:B51"/>
    <mergeCell ref="C50:F51"/>
    <mergeCell ref="G50:I51"/>
    <mergeCell ref="V53:V54"/>
    <mergeCell ref="AE52:AE53"/>
    <mergeCell ref="AF52:AF53"/>
    <mergeCell ref="W53:W54"/>
    <mergeCell ref="R55:R56"/>
    <mergeCell ref="S55:S56"/>
    <mergeCell ref="T55:T56"/>
    <mergeCell ref="J53:J54"/>
    <mergeCell ref="K53:K54"/>
    <mergeCell ref="L53:L54"/>
    <mergeCell ref="M53:M54"/>
    <mergeCell ref="N53:N54"/>
    <mergeCell ref="U55:U56"/>
    <mergeCell ref="V55:V56"/>
    <mergeCell ref="W55:W56"/>
    <mergeCell ref="P55:P56"/>
    <mergeCell ref="A56:A57"/>
    <mergeCell ref="B56:B57"/>
    <mergeCell ref="C56:F57"/>
    <mergeCell ref="G56:I57"/>
    <mergeCell ref="J57:J58"/>
    <mergeCell ref="K57:K58"/>
    <mergeCell ref="L57:L58"/>
    <mergeCell ref="M57:M58"/>
    <mergeCell ref="N57:N58"/>
    <mergeCell ref="O57:O58"/>
    <mergeCell ref="P57:P58"/>
    <mergeCell ref="X57:AB58"/>
    <mergeCell ref="AC57:AC58"/>
    <mergeCell ref="AB59:AB60"/>
    <mergeCell ref="AC59:AC60"/>
    <mergeCell ref="AJ57:AL58"/>
    <mergeCell ref="A58:A59"/>
    <mergeCell ref="B58:B59"/>
    <mergeCell ref="C58:F59"/>
    <mergeCell ref="G58:I59"/>
    <mergeCell ref="J59:N60"/>
    <mergeCell ref="AD57:AD58"/>
    <mergeCell ref="AG57:AI58"/>
    <mergeCell ref="O59:O60"/>
    <mergeCell ref="P59:P60"/>
    <mergeCell ref="X59:X60"/>
    <mergeCell ref="Y59:Y60"/>
    <mergeCell ref="Z59:Z60"/>
    <mergeCell ref="AA59:AA60"/>
    <mergeCell ref="AD59:AD60"/>
    <mergeCell ref="A60:A61"/>
    <mergeCell ref="B60:B61"/>
    <mergeCell ref="C60:F61"/>
    <mergeCell ref="G60:I61"/>
    <mergeCell ref="J61:J62"/>
    <mergeCell ref="K61:K62"/>
    <mergeCell ref="L61:L62"/>
    <mergeCell ref="A62:A63"/>
    <mergeCell ref="B62:B63"/>
    <mergeCell ref="C62:F63"/>
    <mergeCell ref="G62:I63"/>
    <mergeCell ref="J63:N64"/>
    <mergeCell ref="A64:A65"/>
    <mergeCell ref="B64:B65"/>
    <mergeCell ref="C64:F65"/>
    <mergeCell ref="G64:I65"/>
    <mergeCell ref="J65:J66"/>
    <mergeCell ref="K65:K66"/>
    <mergeCell ref="L65:L66"/>
    <mergeCell ref="M65:M66"/>
    <mergeCell ref="O63:O64"/>
    <mergeCell ref="O61:O62"/>
    <mergeCell ref="M61:M62"/>
    <mergeCell ref="N61:N62"/>
    <mergeCell ref="W61:W62"/>
    <mergeCell ref="P63:P64"/>
    <mergeCell ref="Q63:Q64"/>
    <mergeCell ref="R63:R64"/>
    <mergeCell ref="P61:P62"/>
    <mergeCell ref="Q61:U62"/>
    <mergeCell ref="V61:V62"/>
    <mergeCell ref="S63:S64"/>
    <mergeCell ref="T63:T64"/>
    <mergeCell ref="U63:U64"/>
    <mergeCell ref="V63:V64"/>
    <mergeCell ref="W63:W64"/>
    <mergeCell ref="P65:P66"/>
    <mergeCell ref="C68:F68"/>
    <mergeCell ref="G68:I68"/>
    <mergeCell ref="J68:N69"/>
    <mergeCell ref="O68:O69"/>
    <mergeCell ref="P68:P69"/>
    <mergeCell ref="A69:A70"/>
    <mergeCell ref="B69:B70"/>
    <mergeCell ref="C69:F70"/>
    <mergeCell ref="G69:I70"/>
    <mergeCell ref="N65:N66"/>
    <mergeCell ref="O65:O66"/>
    <mergeCell ref="N70:N71"/>
    <mergeCell ref="O70:O71"/>
    <mergeCell ref="P70:P71"/>
    <mergeCell ref="Q70:U71"/>
    <mergeCell ref="J70:J71"/>
    <mergeCell ref="K70:K71"/>
    <mergeCell ref="L70:L71"/>
    <mergeCell ref="M70:M71"/>
    <mergeCell ref="V70:V71"/>
    <mergeCell ref="W70:W71"/>
    <mergeCell ref="A71:A72"/>
    <mergeCell ref="B71:B72"/>
    <mergeCell ref="C71:F72"/>
    <mergeCell ref="G71:I72"/>
    <mergeCell ref="J72:N73"/>
    <mergeCell ref="O72:O73"/>
    <mergeCell ref="P72:P73"/>
    <mergeCell ref="Q72:Q73"/>
    <mergeCell ref="A77:A78"/>
    <mergeCell ref="B77:B78"/>
    <mergeCell ref="AC74:AC75"/>
    <mergeCell ref="AD74:AD75"/>
    <mergeCell ref="M74:M75"/>
    <mergeCell ref="N74:N75"/>
    <mergeCell ref="O74:O75"/>
    <mergeCell ref="P74:P75"/>
    <mergeCell ref="A73:A74"/>
    <mergeCell ref="B73:B74"/>
    <mergeCell ref="C73:F74"/>
    <mergeCell ref="G73:I74"/>
    <mergeCell ref="A75:A76"/>
    <mergeCell ref="B75:B76"/>
    <mergeCell ref="C75:F76"/>
    <mergeCell ref="G75:I76"/>
    <mergeCell ref="X74:AB75"/>
    <mergeCell ref="C77:F78"/>
    <mergeCell ref="G77:I78"/>
    <mergeCell ref="X76:X77"/>
    <mergeCell ref="Y76:Y77"/>
    <mergeCell ref="W72:W73"/>
    <mergeCell ref="J76:N77"/>
    <mergeCell ref="J74:J75"/>
    <mergeCell ref="K74:K75"/>
    <mergeCell ref="L74:L75"/>
    <mergeCell ref="L78:L79"/>
    <mergeCell ref="M78:M79"/>
    <mergeCell ref="T72:T73"/>
    <mergeCell ref="V72:V73"/>
    <mergeCell ref="V80:V81"/>
    <mergeCell ref="U72:U73"/>
    <mergeCell ref="R72:R73"/>
    <mergeCell ref="S72:S73"/>
    <mergeCell ref="J80:N81"/>
    <mergeCell ref="J78:J79"/>
    <mergeCell ref="K78:K79"/>
    <mergeCell ref="N78:N79"/>
    <mergeCell ref="B79:B80"/>
    <mergeCell ref="G79:I80"/>
    <mergeCell ref="AC76:AC77"/>
    <mergeCell ref="AD76:AD77"/>
    <mergeCell ref="V78:V79"/>
    <mergeCell ref="W78:W79"/>
    <mergeCell ref="AB76:AB77"/>
    <mergeCell ref="Z76:Z77"/>
    <mergeCell ref="AA76:AA77"/>
    <mergeCell ref="W80:W81"/>
    <mergeCell ref="O78:O79"/>
    <mergeCell ref="P78:P79"/>
    <mergeCell ref="S80:S81"/>
    <mergeCell ref="T80:T81"/>
    <mergeCell ref="R80:R81"/>
    <mergeCell ref="P80:P81"/>
    <mergeCell ref="O76:O77"/>
    <mergeCell ref="P76:P77"/>
    <mergeCell ref="U80:U81"/>
    <mergeCell ref="Q78:U79"/>
    <mergeCell ref="AE83:AI84"/>
    <mergeCell ref="A89:A90"/>
    <mergeCell ref="B89:B90"/>
    <mergeCell ref="AJ83:AJ84"/>
    <mergeCell ref="AK83:AK84"/>
    <mergeCell ref="G81:I82"/>
    <mergeCell ref="O80:O81"/>
    <mergeCell ref="J82:J83"/>
    <mergeCell ref="Q80:Q81"/>
    <mergeCell ref="O82:O83"/>
    <mergeCell ref="G83:I84"/>
    <mergeCell ref="A79:A80"/>
    <mergeCell ref="A81:A82"/>
    <mergeCell ref="B81:B82"/>
    <mergeCell ref="C81:F82"/>
    <mergeCell ref="A83:A84"/>
    <mergeCell ref="B83:B84"/>
    <mergeCell ref="C83:F84"/>
    <mergeCell ref="C79:F80"/>
    <mergeCell ref="P82:P83"/>
    <mergeCell ref="K82:K83"/>
    <mergeCell ref="L82:L83"/>
    <mergeCell ref="M82:M83"/>
    <mergeCell ref="N82:N83"/>
    <mergeCell ref="AD90:AD91"/>
    <mergeCell ref="X92:X93"/>
    <mergeCell ref="Y92:Y93"/>
    <mergeCell ref="AC90:AC91"/>
    <mergeCell ref="N94:N95"/>
    <mergeCell ref="A85:A86"/>
    <mergeCell ref="B85:B86"/>
    <mergeCell ref="C85:F86"/>
    <mergeCell ref="G85:I86"/>
    <mergeCell ref="P88:P89"/>
    <mergeCell ref="Q88:Q89"/>
    <mergeCell ref="R88:R89"/>
    <mergeCell ref="A87:A88"/>
    <mergeCell ref="B87:B88"/>
    <mergeCell ref="C87:F88"/>
    <mergeCell ref="G87:I88"/>
    <mergeCell ref="J84:N85"/>
    <mergeCell ref="O84:O85"/>
    <mergeCell ref="P84:P85"/>
    <mergeCell ref="P86:P87"/>
    <mergeCell ref="Q86:U87"/>
    <mergeCell ref="V86:V87"/>
    <mergeCell ref="C89:F90"/>
    <mergeCell ref="G89:I90"/>
    <mergeCell ref="AK85:AK86"/>
    <mergeCell ref="J86:J87"/>
    <mergeCell ref="K86:K87"/>
    <mergeCell ref="L86:L87"/>
    <mergeCell ref="M86:M87"/>
    <mergeCell ref="N86:N87"/>
    <mergeCell ref="O86:O87"/>
    <mergeCell ref="T88:T89"/>
    <mergeCell ref="U88:U89"/>
    <mergeCell ref="V88:V89"/>
    <mergeCell ref="W86:W87"/>
    <mergeCell ref="J88:N89"/>
    <mergeCell ref="O88:O89"/>
    <mergeCell ref="AI85:AI86"/>
    <mergeCell ref="AJ85:AJ86"/>
    <mergeCell ref="W88:W89"/>
    <mergeCell ref="AF85:AF86"/>
    <mergeCell ref="AG85:AG86"/>
    <mergeCell ref="AH85:AH86"/>
    <mergeCell ref="AE85:AE86"/>
    <mergeCell ref="J90:J91"/>
    <mergeCell ref="K90:K91"/>
    <mergeCell ref="L90:L91"/>
    <mergeCell ref="S88:S89"/>
    <mergeCell ref="A91:A92"/>
    <mergeCell ref="B91:B92"/>
    <mergeCell ref="C91:F92"/>
    <mergeCell ref="G91:I92"/>
    <mergeCell ref="O90:O91"/>
    <mergeCell ref="M90:M91"/>
    <mergeCell ref="N90:N91"/>
    <mergeCell ref="P92:P93"/>
    <mergeCell ref="P90:P91"/>
    <mergeCell ref="AB92:AB93"/>
    <mergeCell ref="J92:N93"/>
    <mergeCell ref="O92:O93"/>
    <mergeCell ref="K94:K95"/>
    <mergeCell ref="V94:V95"/>
    <mergeCell ref="W94:W95"/>
    <mergeCell ref="AD92:AD93"/>
    <mergeCell ref="Z92:Z93"/>
    <mergeCell ref="AA92:AA93"/>
    <mergeCell ref="AC92:AC93"/>
    <mergeCell ref="X90:AB91"/>
    <mergeCell ref="W96:W97"/>
    <mergeCell ref="O94:O95"/>
    <mergeCell ref="P94:P95"/>
    <mergeCell ref="A97:A98"/>
    <mergeCell ref="B97:B98"/>
    <mergeCell ref="R96:R97"/>
    <mergeCell ref="Q94:U95"/>
    <mergeCell ref="S96:S97"/>
    <mergeCell ref="T96:T97"/>
    <mergeCell ref="U96:U97"/>
    <mergeCell ref="O96:O97"/>
    <mergeCell ref="P96:P97"/>
    <mergeCell ref="Q96:Q97"/>
    <mergeCell ref="V96:V97"/>
    <mergeCell ref="L94:L95"/>
    <mergeCell ref="M94:M95"/>
    <mergeCell ref="J94:J95"/>
    <mergeCell ref="A93:A94"/>
    <mergeCell ref="B93:B94"/>
    <mergeCell ref="C93:F94"/>
    <mergeCell ref="G93:I94"/>
    <mergeCell ref="A95:A96"/>
    <mergeCell ref="B95:B96"/>
    <mergeCell ref="C95:F96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O98:O99"/>
    <mergeCell ref="J98:J99"/>
    <mergeCell ref="AE99:AI100"/>
    <mergeCell ref="N102:N103"/>
    <mergeCell ref="O102:O103"/>
    <mergeCell ref="P102:P103"/>
    <mergeCell ref="Q102:U103"/>
    <mergeCell ref="N98:N99"/>
    <mergeCell ref="L98:L99"/>
    <mergeCell ref="M98:M99"/>
    <mergeCell ref="AK101:AK102"/>
    <mergeCell ref="G95:I96"/>
    <mergeCell ref="J96:N97"/>
    <mergeCell ref="A103:A104"/>
    <mergeCell ref="B103:B104"/>
    <mergeCell ref="P98:P99"/>
    <mergeCell ref="A101:A102"/>
    <mergeCell ref="B101:B102"/>
    <mergeCell ref="C101:F102"/>
    <mergeCell ref="G101:I102"/>
    <mergeCell ref="C97:F98"/>
    <mergeCell ref="G97:I98"/>
    <mergeCell ref="K98:K99"/>
    <mergeCell ref="U104:U105"/>
    <mergeCell ref="V104:V105"/>
    <mergeCell ref="AJ99:AJ100"/>
    <mergeCell ref="A99:A100"/>
    <mergeCell ref="B99:B100"/>
    <mergeCell ref="C99:F100"/>
    <mergeCell ref="G99:I100"/>
    <mergeCell ref="AE101:AE102"/>
    <mergeCell ref="AF101:AF102"/>
    <mergeCell ref="W102:W103"/>
    <mergeCell ref="J102:J103"/>
    <mergeCell ref="K102:K103"/>
    <mergeCell ref="L102:L103"/>
    <mergeCell ref="M102:M103"/>
    <mergeCell ref="V102:V103"/>
    <mergeCell ref="W104:W105"/>
    <mergeCell ref="A105:A106"/>
    <mergeCell ref="B105:B106"/>
    <mergeCell ref="C105:F106"/>
    <mergeCell ref="G105:I106"/>
    <mergeCell ref="J106:J107"/>
    <mergeCell ref="C103:F104"/>
    <mergeCell ref="G103:I104"/>
    <mergeCell ref="AD106:AD107"/>
    <mergeCell ref="Q104:Q105"/>
    <mergeCell ref="R104:R105"/>
    <mergeCell ref="S104:S105"/>
    <mergeCell ref="T104:T105"/>
    <mergeCell ref="O106:O107"/>
    <mergeCell ref="P106:P107"/>
    <mergeCell ref="O104:O105"/>
    <mergeCell ref="P104:P105"/>
    <mergeCell ref="J104:N105"/>
    <mergeCell ref="K106:K107"/>
    <mergeCell ref="A107:A108"/>
    <mergeCell ref="B107:B108"/>
    <mergeCell ref="C107:F108"/>
    <mergeCell ref="G107:I108"/>
    <mergeCell ref="J108:N109"/>
    <mergeCell ref="O108:O109"/>
    <mergeCell ref="P108:P109"/>
    <mergeCell ref="M106:M107"/>
    <mergeCell ref="N106:N107"/>
    <mergeCell ref="A109:A110"/>
    <mergeCell ref="B109:B110"/>
    <mergeCell ref="C109:F110"/>
    <mergeCell ref="G109:I110"/>
    <mergeCell ref="J110:J111"/>
    <mergeCell ref="K110:K111"/>
    <mergeCell ref="L110:L111"/>
    <mergeCell ref="L106:L107"/>
    <mergeCell ref="X106:AB107"/>
    <mergeCell ref="AC106:AC107"/>
    <mergeCell ref="AB108:AB109"/>
    <mergeCell ref="AC108:AC109"/>
    <mergeCell ref="X108:X109"/>
    <mergeCell ref="Y108:Y109"/>
    <mergeCell ref="Z108:Z109"/>
    <mergeCell ref="AA108:AA109"/>
    <mergeCell ref="AD108:AD109"/>
    <mergeCell ref="V110:V111"/>
    <mergeCell ref="W110:W111"/>
    <mergeCell ref="Q110:U111"/>
    <mergeCell ref="N110:N111"/>
    <mergeCell ref="O110:O111"/>
    <mergeCell ref="P110:P111"/>
    <mergeCell ref="A111:A112"/>
    <mergeCell ref="B111:B112"/>
    <mergeCell ref="C111:F112"/>
    <mergeCell ref="G111:I112"/>
    <mergeCell ref="U112:U113"/>
    <mergeCell ref="B113:B114"/>
    <mergeCell ref="C113:F114"/>
    <mergeCell ref="G113:I114"/>
    <mergeCell ref="J114:J115"/>
    <mergeCell ref="M110:M111"/>
    <mergeCell ref="L114:L115"/>
    <mergeCell ref="J112:N113"/>
    <mergeCell ref="M114:M115"/>
    <mergeCell ref="V112:V113"/>
    <mergeCell ref="T112:T113"/>
    <mergeCell ref="O112:O113"/>
    <mergeCell ref="P112:P113"/>
    <mergeCell ref="S112:S113"/>
    <mergeCell ref="Q112:Q113"/>
    <mergeCell ref="R112:R113"/>
    <mergeCell ref="W112:W113"/>
    <mergeCell ref="AJ115:AJ116"/>
    <mergeCell ref="AK115:AK116"/>
    <mergeCell ref="J116:N117"/>
    <mergeCell ref="O116:O117"/>
    <mergeCell ref="P116:P117"/>
    <mergeCell ref="AG117:AG118"/>
    <mergeCell ref="AH117:AH118"/>
    <mergeCell ref="AI117:AI118"/>
    <mergeCell ref="AJ117:AJ118"/>
    <mergeCell ref="AE115:AI116"/>
    <mergeCell ref="AK117:AK118"/>
    <mergeCell ref="Q118:U119"/>
    <mergeCell ref="V118:V119"/>
    <mergeCell ref="AE117:AE118"/>
    <mergeCell ref="AF117:AF118"/>
    <mergeCell ref="W118:W119"/>
    <mergeCell ref="N118:N119"/>
    <mergeCell ref="P118:P119"/>
    <mergeCell ref="A115:A116"/>
    <mergeCell ref="B115:B116"/>
    <mergeCell ref="C115:F116"/>
    <mergeCell ref="G115:I116"/>
    <mergeCell ref="K114:K115"/>
    <mergeCell ref="N114:N115"/>
    <mergeCell ref="O114:O115"/>
    <mergeCell ref="P114:P115"/>
    <mergeCell ref="A113:A114"/>
    <mergeCell ref="X122:AB123"/>
    <mergeCell ref="A117:A118"/>
    <mergeCell ref="B117:B118"/>
    <mergeCell ref="C117:F118"/>
    <mergeCell ref="G117:I118"/>
    <mergeCell ref="A121:A122"/>
    <mergeCell ref="B121:B122"/>
    <mergeCell ref="C121:F122"/>
    <mergeCell ref="G121:I122"/>
    <mergeCell ref="O120:O121"/>
    <mergeCell ref="J122:J123"/>
    <mergeCell ref="K122:K123"/>
    <mergeCell ref="A119:A120"/>
    <mergeCell ref="B119:B120"/>
    <mergeCell ref="C119:F120"/>
    <mergeCell ref="G119:I120"/>
    <mergeCell ref="O118:O119"/>
    <mergeCell ref="P120:P121"/>
    <mergeCell ref="Q120:Q121"/>
    <mergeCell ref="R120:R121"/>
    <mergeCell ref="J118:J119"/>
    <mergeCell ref="K118:K119"/>
    <mergeCell ref="L118:L119"/>
    <mergeCell ref="M118:M119"/>
    <mergeCell ref="AJ122:AL123"/>
    <mergeCell ref="AD124:AD125"/>
    <mergeCell ref="AG124:AI125"/>
    <mergeCell ref="Z124:Z125"/>
    <mergeCell ref="AA124:AA125"/>
    <mergeCell ref="A123:A124"/>
    <mergeCell ref="B123:B124"/>
    <mergeCell ref="C123:F124"/>
    <mergeCell ref="J120:N121"/>
    <mergeCell ref="U120:U121"/>
    <mergeCell ref="V120:V121"/>
    <mergeCell ref="P122:P123"/>
    <mergeCell ref="AD122:AD123"/>
    <mergeCell ref="AG122:AI123"/>
    <mergeCell ref="M122:M123"/>
    <mergeCell ref="N122:N123"/>
    <mergeCell ref="O122:O123"/>
    <mergeCell ref="W120:W121"/>
    <mergeCell ref="S120:S121"/>
    <mergeCell ref="T120:T121"/>
    <mergeCell ref="AC122:AC123"/>
    <mergeCell ref="AB124:AB125"/>
    <mergeCell ref="AC124:AC125"/>
    <mergeCell ref="AJ124:AL125"/>
    <mergeCell ref="M126:M127"/>
    <mergeCell ref="B125:B126"/>
    <mergeCell ref="Q126:U127"/>
    <mergeCell ref="J124:N125"/>
    <mergeCell ref="K126:K127"/>
    <mergeCell ref="L126:L127"/>
    <mergeCell ref="N126:N127"/>
    <mergeCell ref="P126:P127"/>
    <mergeCell ref="O126:O127"/>
    <mergeCell ref="C125:F126"/>
    <mergeCell ref="G125:I126"/>
    <mergeCell ref="G123:I124"/>
    <mergeCell ref="L122:L123"/>
    <mergeCell ref="O130:O131"/>
    <mergeCell ref="T128:T129"/>
    <mergeCell ref="W128:W129"/>
    <mergeCell ref="AG128:AI129"/>
    <mergeCell ref="U128:U129"/>
    <mergeCell ref="V128:V129"/>
    <mergeCell ref="O128:O129"/>
    <mergeCell ref="O124:O125"/>
    <mergeCell ref="P124:P125"/>
    <mergeCell ref="X124:X125"/>
    <mergeCell ref="Y124:Y125"/>
    <mergeCell ref="V126:V127"/>
    <mergeCell ref="W126:W127"/>
    <mergeCell ref="A129:A130"/>
    <mergeCell ref="B129:B130"/>
    <mergeCell ref="C129:F130"/>
    <mergeCell ref="G129:I130"/>
    <mergeCell ref="AJ126:AL127"/>
    <mergeCell ref="A127:A128"/>
    <mergeCell ref="B127:B128"/>
    <mergeCell ref="C127:F128"/>
    <mergeCell ref="G127:I128"/>
    <mergeCell ref="J128:N129"/>
    <mergeCell ref="J130:J131"/>
    <mergeCell ref="P130:P131"/>
    <mergeCell ref="L130:L131"/>
    <mergeCell ref="S128:S129"/>
    <mergeCell ref="M130:M131"/>
    <mergeCell ref="N130:N131"/>
    <mergeCell ref="K130:K131"/>
    <mergeCell ref="P128:P129"/>
    <mergeCell ref="Q128:Q129"/>
    <mergeCell ref="R128:R129"/>
    <mergeCell ref="AJ128:AL129"/>
    <mergeCell ref="AG126:AI127"/>
    <mergeCell ref="A125:A126"/>
    <mergeCell ref="J126:J127"/>
  </mergeCells>
  <phoneticPr fontId="0" type="noConversion"/>
  <conditionalFormatting sqref="P1">
    <cfRule type="expression" dxfId="41" priority="20">
      <formula>"ISNA(P4)"</formula>
    </cfRule>
  </conditionalFormatting>
  <conditionalFormatting sqref="P1">
    <cfRule type="containsErrors" dxfId="40" priority="18">
      <formula>ISERROR(P1)</formula>
    </cfRule>
    <cfRule type="containsErrors" dxfId="39" priority="19">
      <formula>ISERROR(P1)</formula>
    </cfRule>
  </conditionalFormatting>
  <conditionalFormatting sqref="G3:I3 G8:I11 G16:I19 G24:I27 G32:I35 G40:I43 G48:I51 G56:I59 G64:I65">
    <cfRule type="duplicateValues" dxfId="38" priority="17" stopIfTrue="1"/>
  </conditionalFormatting>
  <conditionalFormatting sqref="G68:I130">
    <cfRule type="duplicateValues" dxfId="37" priority="16" stopIfTrue="1"/>
  </conditionalFormatting>
  <conditionalFormatting sqref="P1">
    <cfRule type="expression" dxfId="36" priority="15">
      <formula>"ISNA(P4)"</formula>
    </cfRule>
  </conditionalFormatting>
  <conditionalFormatting sqref="P1">
    <cfRule type="containsErrors" dxfId="35" priority="13">
      <formula>ISERROR(P1)</formula>
    </cfRule>
    <cfRule type="containsErrors" dxfId="34" priority="14">
      <formula>ISERROR(P1)</formula>
    </cfRule>
  </conditionalFormatting>
  <conditionalFormatting sqref="G3:I3 G8:I11 G16:I19 G24:I27 G32:I35 G40:I43 G48:I51 G56:I59 G64:I65">
    <cfRule type="duplicateValues" dxfId="33" priority="12" stopIfTrue="1"/>
  </conditionalFormatting>
  <conditionalFormatting sqref="G68:I130">
    <cfRule type="duplicateValues" dxfId="32" priority="11" stopIfTrue="1"/>
  </conditionalFormatting>
  <conditionalFormatting sqref="P1">
    <cfRule type="expression" dxfId="31" priority="10">
      <formula>"ISNA(P4)"</formula>
    </cfRule>
  </conditionalFormatting>
  <conditionalFormatting sqref="P1">
    <cfRule type="containsErrors" dxfId="30" priority="8">
      <formula>ISERROR(P1)</formula>
    </cfRule>
    <cfRule type="containsErrors" dxfId="29" priority="9">
      <formula>ISERROR(P1)</formula>
    </cfRule>
  </conditionalFormatting>
  <conditionalFormatting sqref="G3:I3 G8:I11 G16:I19 G24:I27 G32:I35 G40:I43 G48:I51 G56:I59 G64:I65">
    <cfRule type="duplicateValues" dxfId="28" priority="7" stopIfTrue="1"/>
  </conditionalFormatting>
  <conditionalFormatting sqref="G68:I130">
    <cfRule type="duplicateValues" dxfId="27" priority="6" stopIfTrue="1"/>
  </conditionalFormatting>
  <conditionalFormatting sqref="P1">
    <cfRule type="expression" dxfId="26" priority="5">
      <formula>"ISNA(P4)"</formula>
    </cfRule>
  </conditionalFormatting>
  <conditionalFormatting sqref="P1">
    <cfRule type="containsErrors" dxfId="25" priority="3">
      <formula>ISERROR(P1)</formula>
    </cfRule>
    <cfRule type="containsErrors" dxfId="24" priority="4">
      <formula>ISERROR(P1)</formula>
    </cfRule>
  </conditionalFormatting>
  <conditionalFormatting sqref="G3:I3 G8:I11 G16:I19 G24:I27 G32:I35 G40:I43 G48:I51 G56:I59 G64:I65">
    <cfRule type="duplicateValues" dxfId="23" priority="2" stopIfTrue="1"/>
  </conditionalFormatting>
  <conditionalFormatting sqref="G68:I130">
    <cfRule type="duplicateValues" dxfId="22" priority="1" stopIfTrue="1"/>
  </conditionalFormatting>
  <pageMargins left="0.23622047244094491" right="0.19685039370078741" top="0.27559055118110237" bottom="0.15748031496062992" header="0.19685039370078741" footer="0.19685039370078741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7"/>
  <dimension ref="A1:AF65"/>
  <sheetViews>
    <sheetView zoomScale="120" zoomScaleNormal="120" workbookViewId="0">
      <pane ySplit="1" topLeftCell="A2" activePane="bottomLeft" state="frozen"/>
      <selection activeCell="B24" sqref="B24"/>
      <selection pane="bottomLeft" activeCell="D9" sqref="D9"/>
    </sheetView>
  </sheetViews>
  <sheetFormatPr defaultRowHeight="12" customHeight="1"/>
  <cols>
    <col min="1" max="1" width="4" style="262" customWidth="1"/>
    <col min="2" max="2" width="5" style="302" customWidth="1"/>
    <col min="3" max="3" width="3.85546875" style="302" customWidth="1"/>
    <col min="4" max="4" width="6.42578125" style="303" customWidth="1"/>
    <col min="5" max="5" width="4" style="303" customWidth="1"/>
    <col min="6" max="6" width="13.7109375" style="278" customWidth="1"/>
    <col min="7" max="7" width="11.7109375" style="278" customWidth="1"/>
    <col min="8" max="8" width="13.7109375" style="278" customWidth="1"/>
    <col min="9" max="9" width="11.7109375" style="278" customWidth="1"/>
    <col min="10" max="11" width="3.42578125" style="311" customWidth="1"/>
    <col min="12" max="18" width="6" style="303" customWidth="1"/>
    <col min="19" max="19" width="18" style="261" hidden="1" customWidth="1"/>
    <col min="20" max="20" width="18" style="262" hidden="1" customWidth="1"/>
    <col min="21" max="30" width="2.7109375" style="262" customWidth="1"/>
    <col min="31" max="33" width="5.28515625" style="262" customWidth="1"/>
    <col min="34" max="16384" width="9.140625" style="262"/>
  </cols>
  <sheetData>
    <row r="1" spans="1:32" s="284" customFormat="1" ht="18" customHeight="1" thickBot="1">
      <c r="A1" s="248" t="s">
        <v>14</v>
      </c>
      <c r="B1" s="248" t="s">
        <v>2</v>
      </c>
      <c r="C1" s="249" t="s">
        <v>3</v>
      </c>
      <c r="D1" s="251" t="s">
        <v>13</v>
      </c>
      <c r="E1" s="251" t="s">
        <v>4</v>
      </c>
      <c r="F1" s="250" t="s">
        <v>0</v>
      </c>
      <c r="G1" s="250"/>
      <c r="H1" s="250" t="s">
        <v>0</v>
      </c>
      <c r="I1" s="250"/>
      <c r="J1" s="546" t="s">
        <v>1</v>
      </c>
      <c r="K1" s="547"/>
      <c r="L1" s="251" t="s">
        <v>5</v>
      </c>
      <c r="M1" s="251" t="s">
        <v>6</v>
      </c>
      <c r="N1" s="251" t="s">
        <v>7</v>
      </c>
      <c r="O1" s="251" t="s">
        <v>8</v>
      </c>
      <c r="P1" s="251" t="s">
        <v>9</v>
      </c>
      <c r="Q1" s="251" t="s">
        <v>10</v>
      </c>
      <c r="R1" s="252" t="s">
        <v>11</v>
      </c>
      <c r="S1" s="257"/>
      <c r="T1" s="258"/>
      <c r="U1" s="279">
        <v>215</v>
      </c>
      <c r="V1" s="280">
        <v>216</v>
      </c>
      <c r="W1" s="279">
        <v>217</v>
      </c>
      <c r="X1" s="280">
        <v>218</v>
      </c>
      <c r="Y1" s="279">
        <v>219</v>
      </c>
      <c r="Z1" s="280">
        <v>220</v>
      </c>
      <c r="AA1" s="279">
        <v>221</v>
      </c>
      <c r="AB1" s="280">
        <v>222</v>
      </c>
      <c r="AC1" s="280"/>
      <c r="AD1" s="281"/>
      <c r="AE1" s="282">
        <v>227</v>
      </c>
      <c r="AF1" s="283">
        <v>228</v>
      </c>
    </row>
    <row r="2" spans="1:32" ht="12" customHeight="1">
      <c r="A2" s="285">
        <v>199</v>
      </c>
      <c r="B2" s="259">
        <v>1</v>
      </c>
      <c r="C2" s="259" t="s">
        <v>18</v>
      </c>
      <c r="D2" s="286"/>
      <c r="E2" s="286"/>
      <c r="F2" s="263" t="str">
        <f>IF(ISBLANK('32'!C3),"bye",'32'!C3)</f>
        <v>Krstić Aleksandra,Aleksić Kristina</v>
      </c>
      <c r="G2" s="263" t="str">
        <f>IF(F2="bye","",INDEX(spisak!$E$4:$E$497,MATCH(F2,spisak!$B$4:$B$497,0)))</f>
        <v>SFS Borac - Paraćin</v>
      </c>
      <c r="H2" s="263" t="str">
        <f>IF(ISBLANK('32'!C4),"bye",'32'!C4)</f>
        <v>bye</v>
      </c>
      <c r="I2" s="263" t="str">
        <f>IF(H2="bye","",INDEX(spisak!$E$4:$E$497,MATCH(H2,spisak!$B$4:$B$497,0)))</f>
        <v/>
      </c>
      <c r="J2" s="308"/>
      <c r="K2" s="308"/>
      <c r="L2" s="292"/>
      <c r="M2" s="292"/>
      <c r="N2" s="292"/>
      <c r="O2" s="292"/>
      <c r="P2" s="292"/>
      <c r="Q2" s="292"/>
      <c r="R2" s="292"/>
      <c r="S2" s="261" t="str">
        <f>IF(AND(F2="bye",H2="bye"),"bye",IF(F2="bye",H2,IF(H2="bye",F2,IF(ISBLANK(J2),"",IF(J2&gt;K2,F2,H2)))))</f>
        <v>Krstić Aleksandra,Aleksić Kristina</v>
      </c>
      <c r="T2" s="262" t="str">
        <f t="shared" ref="T2:T33" si="0">IF(AND(F2="bye",H2="bye"),"bye",IF(F2="bye",H2,IF(H2="bye",F2,IF(ISBLANK(J2),"bye",IF(J2&gt;K2,H2,F2)))))</f>
        <v>Krstić Aleksandra,Aleksić Kristina</v>
      </c>
    </row>
    <row r="3" spans="1:32" ht="12" customHeight="1">
      <c r="A3" s="285">
        <v>200</v>
      </c>
      <c r="B3" s="259">
        <v>1</v>
      </c>
      <c r="C3" s="259" t="s">
        <v>18</v>
      </c>
      <c r="D3" s="286"/>
      <c r="E3" s="286"/>
      <c r="F3" s="263" t="str">
        <f>IF(ISBLANK('32'!C6),"bye",'32'!C6)</f>
        <v>bye</v>
      </c>
      <c r="G3" s="263" t="str">
        <f>IF(F3="bye","",INDEX(spisak!$E$4:$E$497,MATCH(F3,spisak!$B$4:$B$497,0)))</f>
        <v/>
      </c>
      <c r="H3" s="263" t="str">
        <f>IF(ISBLANK('32'!C8),"bye",'32'!C8)</f>
        <v>bye</v>
      </c>
      <c r="I3" s="263" t="str">
        <f>IF(H3="bye","",INDEX(spisak!$E$4:$E$497,MATCH(H3,spisak!$B$4:$B$497,0)))</f>
        <v/>
      </c>
      <c r="J3" s="308"/>
      <c r="K3" s="308"/>
      <c r="L3" s="292"/>
      <c r="M3" s="292"/>
      <c r="N3" s="292"/>
      <c r="O3" s="292"/>
      <c r="P3" s="292"/>
      <c r="Q3" s="292"/>
      <c r="R3" s="292"/>
      <c r="S3" s="261" t="str">
        <f t="shared" ref="S3:S32" si="1">IF(AND(F3="bye",H3="bye"),"bye",IF(F3="bye",H3,IF(H3="bye",F3,IF(ISBLANK(J3),"",IF(J3&gt;K3,F3,H3)))))</f>
        <v>bye</v>
      </c>
      <c r="T3" s="262" t="str">
        <f t="shared" si="0"/>
        <v>bye</v>
      </c>
    </row>
    <row r="4" spans="1:32" ht="12" customHeight="1">
      <c r="A4" s="285">
        <v>201</v>
      </c>
      <c r="B4" s="259">
        <v>1</v>
      </c>
      <c r="C4" s="259" t="s">
        <v>18</v>
      </c>
      <c r="D4" s="286"/>
      <c r="E4" s="286"/>
      <c r="F4" s="263" t="str">
        <f>IF(ISBLANK('32'!C10),"bye",'32'!C10)</f>
        <v>bye</v>
      </c>
      <c r="G4" s="263" t="str">
        <f>IF(F4="bye","",INDEX(spisak!$E$4:$E$497,MATCH(F4,spisak!$B$4:$B$497,0)))</f>
        <v/>
      </c>
      <c r="H4" s="263" t="str">
        <f>IF(ISBLANK('32'!C12),"bye",'32'!C12)</f>
        <v>bye</v>
      </c>
      <c r="I4" s="263" t="str">
        <f>IF(H4="bye","",INDEX(spisak!$E$4:$E$497,MATCH(H4,spisak!$B$4:$B$497,0)))</f>
        <v/>
      </c>
      <c r="J4" s="308"/>
      <c r="K4" s="308"/>
      <c r="L4" s="292"/>
      <c r="M4" s="292"/>
      <c r="N4" s="292"/>
      <c r="O4" s="292"/>
      <c r="P4" s="292"/>
      <c r="Q4" s="292"/>
      <c r="R4" s="292"/>
      <c r="S4" s="261" t="str">
        <f t="shared" si="1"/>
        <v>bye</v>
      </c>
      <c r="T4" s="262" t="str">
        <f t="shared" si="0"/>
        <v>bye</v>
      </c>
    </row>
    <row r="5" spans="1:32" ht="12" customHeight="1">
      <c r="A5" s="285">
        <v>202</v>
      </c>
      <c r="B5" s="259">
        <v>1</v>
      </c>
      <c r="C5" s="259" t="s">
        <v>18</v>
      </c>
      <c r="D5" s="286"/>
      <c r="E5" s="286"/>
      <c r="F5" s="263" t="str">
        <f>IF(ISBLANK('32'!C14),"bye",'32'!C14)</f>
        <v>bye</v>
      </c>
      <c r="G5" s="263" t="str">
        <f>IF(F5="bye","",INDEX(spisak!$E$4:$E$497,MATCH(F5,spisak!$B$4:$B$497,0)))</f>
        <v/>
      </c>
      <c r="H5" s="263" t="str">
        <f>IF(ISBLANK('32'!C16),"bye",'32'!C16)</f>
        <v>bye</v>
      </c>
      <c r="I5" s="263" t="str">
        <f>IF(H5="bye","",INDEX(spisak!$E$4:$E$497,MATCH(H5,spisak!$B$4:$B$497,0)))</f>
        <v/>
      </c>
      <c r="J5" s="308"/>
      <c r="K5" s="308"/>
      <c r="L5" s="292"/>
      <c r="M5" s="292"/>
      <c r="N5" s="292"/>
      <c r="O5" s="292"/>
      <c r="P5" s="292"/>
      <c r="Q5" s="292"/>
      <c r="R5" s="292"/>
      <c r="S5" s="261" t="str">
        <f t="shared" si="1"/>
        <v>bye</v>
      </c>
      <c r="T5" s="262" t="str">
        <f t="shared" si="0"/>
        <v>bye</v>
      </c>
    </row>
    <row r="6" spans="1:32" ht="12" customHeight="1">
      <c r="A6" s="285">
        <v>203</v>
      </c>
      <c r="B6" s="259">
        <v>1</v>
      </c>
      <c r="C6" s="259" t="s">
        <v>18</v>
      </c>
      <c r="D6" s="286"/>
      <c r="E6" s="286"/>
      <c r="F6" s="263" t="str">
        <f>IF(ISBLANK('32'!C18),"bye",'32'!C18)</f>
        <v>Gudžić Dejana,Sudimac Jana</v>
      </c>
      <c r="G6" s="263" t="str">
        <f>IF(F6="bye","",INDEX(spisak!$E$4:$E$497,MATCH(F6,spisak!$B$4:$B$497,0)))</f>
        <v>Goč,Napad</v>
      </c>
      <c r="H6" s="263" t="str">
        <f>IF(ISBLANK('32'!C20),"bye",'32'!C20)</f>
        <v>bye</v>
      </c>
      <c r="I6" s="263" t="str">
        <f>IF(H6="bye","",INDEX(spisak!$E$4:$E$497,MATCH(H6,spisak!$B$4:$B$497,0)))</f>
        <v/>
      </c>
      <c r="J6" s="308"/>
      <c r="K6" s="308"/>
      <c r="L6" s="292"/>
      <c r="M6" s="292"/>
      <c r="N6" s="292"/>
      <c r="O6" s="292"/>
      <c r="P6" s="292"/>
      <c r="Q6" s="292"/>
      <c r="R6" s="292"/>
      <c r="S6" s="261" t="str">
        <f t="shared" si="1"/>
        <v>Gudžić Dejana,Sudimac Jana</v>
      </c>
      <c r="T6" s="262" t="str">
        <f t="shared" si="0"/>
        <v>Gudžić Dejana,Sudimac Jana</v>
      </c>
    </row>
    <row r="7" spans="1:32" ht="12" customHeight="1">
      <c r="A7" s="285">
        <v>204</v>
      </c>
      <c r="B7" s="259">
        <v>1</v>
      </c>
      <c r="C7" s="259" t="s">
        <v>18</v>
      </c>
      <c r="D7" s="286"/>
      <c r="E7" s="286"/>
      <c r="F7" s="263" t="str">
        <f>IF(ISBLANK('32'!C22),"bye",'32'!C22)</f>
        <v>bye</v>
      </c>
      <c r="G7" s="263" t="str">
        <f>IF(F7="bye","",INDEX(spisak!$E$4:$E$497,MATCH(F7,spisak!$B$4:$B$497,0)))</f>
        <v/>
      </c>
      <c r="H7" s="263" t="str">
        <f>IF(ISBLANK('32'!C24),"bye",'32'!C24)</f>
        <v>bye</v>
      </c>
      <c r="I7" s="263" t="str">
        <f>IF(H7="bye","",INDEX(spisak!$E$4:$E$497,MATCH(H7,spisak!$B$4:$B$497,0)))</f>
        <v/>
      </c>
      <c r="J7" s="308"/>
      <c r="K7" s="308"/>
      <c r="L7" s="292"/>
      <c r="M7" s="292"/>
      <c r="N7" s="292"/>
      <c r="O7" s="292"/>
      <c r="P7" s="292"/>
      <c r="Q7" s="292"/>
      <c r="R7" s="292"/>
      <c r="S7" s="261" t="str">
        <f t="shared" si="1"/>
        <v>bye</v>
      </c>
      <c r="T7" s="262" t="str">
        <f t="shared" si="0"/>
        <v>bye</v>
      </c>
    </row>
    <row r="8" spans="1:32" ht="12" customHeight="1">
      <c r="A8" s="285">
        <v>205</v>
      </c>
      <c r="B8" s="259">
        <v>1</v>
      </c>
      <c r="C8" s="259" t="s">
        <v>18</v>
      </c>
      <c r="D8" s="286"/>
      <c r="E8" s="286"/>
      <c r="F8" s="263" t="str">
        <f>IF(ISBLANK('32'!C26),"bye",'32'!C26)</f>
        <v>bye</v>
      </c>
      <c r="G8" s="263" t="str">
        <f>IF(F8="bye","",INDEX(spisak!$E$4:$E$497,MATCH(F8,spisak!$B$4:$B$497,0)))</f>
        <v/>
      </c>
      <c r="H8" s="263" t="str">
        <f>IF(ISBLANK('32'!C28),"bye",'32'!C28)</f>
        <v>bye</v>
      </c>
      <c r="I8" s="263" t="str">
        <f>IF(H8="bye","",INDEX(spisak!$E$4:$E$497,MATCH(H8,spisak!$B$4:$B$497,0)))</f>
        <v/>
      </c>
      <c r="J8" s="308"/>
      <c r="K8" s="308"/>
      <c r="L8" s="292"/>
      <c r="M8" s="292"/>
      <c r="N8" s="292"/>
      <c r="O8" s="292"/>
      <c r="P8" s="292"/>
      <c r="Q8" s="292"/>
      <c r="R8" s="292"/>
      <c r="S8" s="261" t="str">
        <f t="shared" si="1"/>
        <v>bye</v>
      </c>
      <c r="T8" s="262" t="str">
        <f t="shared" si="0"/>
        <v>bye</v>
      </c>
    </row>
    <row r="9" spans="1:32" ht="12" customHeight="1">
      <c r="A9" s="285">
        <v>206</v>
      </c>
      <c r="B9" s="259">
        <v>1</v>
      </c>
      <c r="C9" s="259" t="s">
        <v>18</v>
      </c>
      <c r="D9" s="286"/>
      <c r="E9" s="286"/>
      <c r="F9" s="263" t="str">
        <f>IF(ISBLANK('32'!C30),"bye",'32'!C30)</f>
        <v>bye</v>
      </c>
      <c r="G9" s="263" t="str">
        <f>IF(F9="bye","",INDEX(spisak!$E$4:$E$497,MATCH(F9,spisak!$B$4:$B$497,0)))</f>
        <v/>
      </c>
      <c r="H9" s="263" t="str">
        <f>IF(ISBLANK('32'!C32),"bye",'32'!C32)</f>
        <v>Janković Ivana,Babić Jana</v>
      </c>
      <c r="I9" s="263" t="str">
        <f>IF(H9="bye","",INDEX(spisak!$E$4:$E$497,MATCH(H9,spisak!$B$4:$B$497,0)))</f>
        <v>Požega - Požega</v>
      </c>
      <c r="J9" s="308"/>
      <c r="K9" s="308"/>
      <c r="L9" s="292"/>
      <c r="M9" s="292"/>
      <c r="N9" s="292"/>
      <c r="O9" s="292"/>
      <c r="P9" s="292"/>
      <c r="Q9" s="292"/>
      <c r="R9" s="292"/>
      <c r="S9" s="261" t="str">
        <f t="shared" si="1"/>
        <v>Janković Ivana,Babić Jana</v>
      </c>
      <c r="T9" s="262" t="str">
        <f t="shared" si="0"/>
        <v>Janković Ivana,Babić Jana</v>
      </c>
    </row>
    <row r="10" spans="1:32" ht="12" customHeight="1">
      <c r="A10" s="285">
        <v>207</v>
      </c>
      <c r="B10" s="259">
        <v>1</v>
      </c>
      <c r="C10" s="259" t="s">
        <v>18</v>
      </c>
      <c r="D10" s="286"/>
      <c r="E10" s="286"/>
      <c r="F10" s="263" t="str">
        <f>IF(ISBLANK('32'!C34),"bye",'32'!C34)</f>
        <v>Mitrović Milica,Vasiljević Jelena</v>
      </c>
      <c r="G10" s="263" t="str">
        <f>IF(F10="bye","",INDEX(spisak!$E$4:$E$497,MATCH(F10,spisak!$B$4:$B$497,0)))</f>
        <v>Požega - Požega</v>
      </c>
      <c r="H10" s="263" t="str">
        <f>IF(ISBLANK('32'!C36),"bye",'32'!C36)</f>
        <v>bye</v>
      </c>
      <c r="I10" s="263" t="str">
        <f>IF(H10="bye","",INDEX(spisak!$E$4:$E$497,MATCH(H10,spisak!$B$4:$B$497,0)))</f>
        <v/>
      </c>
      <c r="J10" s="308"/>
      <c r="K10" s="308"/>
      <c r="L10" s="292"/>
      <c r="M10" s="292"/>
      <c r="N10" s="292"/>
      <c r="O10" s="292"/>
      <c r="P10" s="292"/>
      <c r="Q10" s="292"/>
      <c r="R10" s="292"/>
      <c r="S10" s="261" t="str">
        <f t="shared" si="1"/>
        <v>Mitrović Milica,Vasiljević Jelena</v>
      </c>
      <c r="T10" s="262" t="str">
        <f t="shared" si="0"/>
        <v>Mitrović Milica,Vasiljević Jelena</v>
      </c>
    </row>
    <row r="11" spans="1:32" ht="12" customHeight="1">
      <c r="A11" s="285">
        <v>208</v>
      </c>
      <c r="B11" s="259">
        <v>1</v>
      </c>
      <c r="C11" s="259" t="s">
        <v>18</v>
      </c>
      <c r="D11" s="286"/>
      <c r="E11" s="286"/>
      <c r="F11" s="263" t="str">
        <f>IF(ISBLANK('32'!C38),"bye",'32'!C38)</f>
        <v>bye</v>
      </c>
      <c r="G11" s="263" t="str">
        <f>IF(F11="bye","",INDEX(spisak!$E$4:$E$497,MATCH(F11,spisak!$B$4:$B$497,0)))</f>
        <v/>
      </c>
      <c r="H11" s="263" t="str">
        <f>IF(ISBLANK('32'!C40),"bye",'32'!C40)</f>
        <v>bye</v>
      </c>
      <c r="I11" s="263" t="str">
        <f>IF(H11="bye","",INDEX(spisak!$E$4:$E$497,MATCH(H11,spisak!$B$4:$B$497,0)))</f>
        <v/>
      </c>
      <c r="J11" s="308"/>
      <c r="K11" s="308"/>
      <c r="L11" s="292"/>
      <c r="M11" s="292"/>
      <c r="N11" s="292"/>
      <c r="O11" s="292"/>
      <c r="P11" s="292"/>
      <c r="Q11" s="292"/>
      <c r="R11" s="292"/>
      <c r="S11" s="261" t="str">
        <f t="shared" si="1"/>
        <v>bye</v>
      </c>
      <c r="T11" s="262" t="str">
        <f t="shared" si="0"/>
        <v>bye</v>
      </c>
    </row>
    <row r="12" spans="1:32" ht="12" customHeight="1">
      <c r="A12" s="285">
        <v>209</v>
      </c>
      <c r="B12" s="259">
        <v>1</v>
      </c>
      <c r="C12" s="259" t="s">
        <v>18</v>
      </c>
      <c r="D12" s="286"/>
      <c r="E12" s="286"/>
      <c r="F12" s="263" t="str">
        <f>IF(ISBLANK('32'!C42),"bye",'32'!C42)</f>
        <v>bye</v>
      </c>
      <c r="G12" s="263" t="str">
        <f>IF(F12="bye","",INDEX(spisak!$E$4:$E$497,MATCH(F12,spisak!$B$4:$B$497,0)))</f>
        <v/>
      </c>
      <c r="H12" s="263" t="str">
        <f>IF(ISBLANK('32'!C44),"bye",'32'!C44)</f>
        <v>bye</v>
      </c>
      <c r="I12" s="263" t="str">
        <f>IF(H12="bye","",INDEX(spisak!$E$4:$E$497,MATCH(H12,spisak!$B$4:$B$497,0)))</f>
        <v/>
      </c>
      <c r="J12" s="308"/>
      <c r="K12" s="308"/>
      <c r="L12" s="292"/>
      <c r="M12" s="292"/>
      <c r="N12" s="292"/>
      <c r="O12" s="292"/>
      <c r="P12" s="292"/>
      <c r="Q12" s="292"/>
      <c r="R12" s="292"/>
      <c r="S12" s="261" t="str">
        <f t="shared" si="1"/>
        <v>bye</v>
      </c>
      <c r="T12" s="262" t="str">
        <f t="shared" si="0"/>
        <v>bye</v>
      </c>
    </row>
    <row r="13" spans="1:32" ht="12" customHeight="1">
      <c r="A13" s="285">
        <v>210</v>
      </c>
      <c r="B13" s="259">
        <v>1</v>
      </c>
      <c r="C13" s="259" t="s">
        <v>18</v>
      </c>
      <c r="D13" s="286"/>
      <c r="E13" s="286"/>
      <c r="F13" s="263" t="str">
        <f>IF(ISBLANK('32'!C46),"bye",'32'!C46)</f>
        <v>bye</v>
      </c>
      <c r="G13" s="263" t="str">
        <f>IF(F13="bye","",INDEX(spisak!$E$4:$E$497,MATCH(F13,spisak!$B$4:$B$497,0)))</f>
        <v/>
      </c>
      <c r="H13" s="263" t="str">
        <f>IF(ISBLANK('32'!C48),"bye",'32'!C48)</f>
        <v>Vasić Mina,Jovanović Luna</v>
      </c>
      <c r="I13" s="263" t="str">
        <f>IF(H13="bye","",INDEX(spisak!$E$4:$E$497,MATCH(H13,spisak!$B$4:$B$497,0)))</f>
        <v>Stoni,Hajduk Veljko</v>
      </c>
      <c r="J13" s="308"/>
      <c r="K13" s="308"/>
      <c r="L13" s="292"/>
      <c r="M13" s="292"/>
      <c r="N13" s="292"/>
      <c r="O13" s="292"/>
      <c r="P13" s="292"/>
      <c r="Q13" s="292"/>
      <c r="R13" s="292"/>
      <c r="S13" s="261" t="str">
        <f t="shared" si="1"/>
        <v>Vasić Mina,Jovanović Luna</v>
      </c>
      <c r="T13" s="262" t="str">
        <f t="shared" si="0"/>
        <v>Vasić Mina,Jovanović Luna</v>
      </c>
    </row>
    <row r="14" spans="1:32" ht="12" customHeight="1">
      <c r="A14" s="285">
        <v>211</v>
      </c>
      <c r="B14" s="259">
        <v>1</v>
      </c>
      <c r="C14" s="259" t="s">
        <v>18</v>
      </c>
      <c r="D14" s="286"/>
      <c r="E14" s="286"/>
      <c r="F14" s="263" t="str">
        <f>IF(ISBLANK('32'!C50),"bye",'32'!C50)</f>
        <v>bye</v>
      </c>
      <c r="G14" s="263" t="str">
        <f>IF(F14="bye","",INDEX(spisak!$E$4:$E$497,MATCH(F14,spisak!$B$4:$B$497,0)))</f>
        <v/>
      </c>
      <c r="H14" s="263" t="str">
        <f>IF(ISBLANK('32'!C52),"bye",'32'!C52)</f>
        <v>bye</v>
      </c>
      <c r="I14" s="263" t="str">
        <f>IF(H14="bye","",INDEX(spisak!$E$4:$E$497,MATCH(H14,spisak!$B$4:$B$497,0)))</f>
        <v/>
      </c>
      <c r="J14" s="308"/>
      <c r="K14" s="308"/>
      <c r="L14" s="292"/>
      <c r="M14" s="292"/>
      <c r="N14" s="292"/>
      <c r="O14" s="292"/>
      <c r="P14" s="292"/>
      <c r="Q14" s="292"/>
      <c r="R14" s="292"/>
      <c r="S14" s="261" t="str">
        <f t="shared" si="1"/>
        <v>bye</v>
      </c>
      <c r="T14" s="262" t="str">
        <f t="shared" si="0"/>
        <v>bye</v>
      </c>
    </row>
    <row r="15" spans="1:32" ht="12" customHeight="1">
      <c r="A15" s="285">
        <v>212</v>
      </c>
      <c r="B15" s="259">
        <v>1</v>
      </c>
      <c r="C15" s="259" t="s">
        <v>18</v>
      </c>
      <c r="D15" s="286"/>
      <c r="E15" s="286"/>
      <c r="F15" s="263" t="str">
        <f>IF(ISBLANK('32'!C54),"bye",'32'!C54)</f>
        <v>bye</v>
      </c>
      <c r="G15" s="263" t="str">
        <f>IF(F15="bye","",INDEX(spisak!$E$4:$E$497,MATCH(F15,spisak!$B$4:$B$497,0)))</f>
        <v/>
      </c>
      <c r="H15" s="263" t="str">
        <f>IF(ISBLANK('32'!C56),"bye",'32'!C56)</f>
        <v>bye</v>
      </c>
      <c r="I15" s="263" t="str">
        <f>IF(H15="bye","",INDEX(spisak!$E$4:$E$497,MATCH(H15,spisak!$B$4:$B$497,0)))</f>
        <v/>
      </c>
      <c r="J15" s="308"/>
      <c r="K15" s="308"/>
      <c r="L15" s="292"/>
      <c r="M15" s="292"/>
      <c r="N15" s="292"/>
      <c r="O15" s="292"/>
      <c r="P15" s="292"/>
      <c r="Q15" s="292"/>
      <c r="R15" s="292"/>
      <c r="S15" s="261" t="str">
        <f t="shared" si="1"/>
        <v>bye</v>
      </c>
      <c r="T15" s="262" t="str">
        <f t="shared" si="0"/>
        <v>bye</v>
      </c>
    </row>
    <row r="16" spans="1:32" ht="12" customHeight="1">
      <c r="A16" s="285">
        <v>213</v>
      </c>
      <c r="B16" s="259">
        <v>1</v>
      </c>
      <c r="C16" s="259" t="s">
        <v>18</v>
      </c>
      <c r="D16" s="286"/>
      <c r="E16" s="286"/>
      <c r="F16" s="263" t="str">
        <f>IF(ISBLANK('32'!C58),"bye",'32'!C58)</f>
        <v>bye</v>
      </c>
      <c r="G16" s="263" t="str">
        <f>IF(F16="bye","",INDEX(spisak!$E$4:$E$497,MATCH(F16,spisak!$B$4:$B$497,0)))</f>
        <v/>
      </c>
      <c r="H16" s="263" t="str">
        <f>IF(ISBLANK('32'!C60),"bye",'32'!C60)</f>
        <v>bye</v>
      </c>
      <c r="I16" s="263" t="str">
        <f>IF(H16="bye","",INDEX(spisak!$E$4:$E$497,MATCH(H16,spisak!$B$4:$B$497,0)))</f>
        <v/>
      </c>
      <c r="J16" s="308"/>
      <c r="K16" s="308"/>
      <c r="L16" s="292"/>
      <c r="M16" s="292"/>
      <c r="N16" s="292"/>
      <c r="O16" s="292"/>
      <c r="P16" s="292"/>
      <c r="Q16" s="292"/>
      <c r="R16" s="292"/>
      <c r="S16" s="261" t="str">
        <f t="shared" si="1"/>
        <v>bye</v>
      </c>
      <c r="T16" s="262" t="str">
        <f t="shared" si="0"/>
        <v>bye</v>
      </c>
    </row>
    <row r="17" spans="1:20" ht="12" customHeight="1">
      <c r="A17" s="285">
        <v>214</v>
      </c>
      <c r="B17" s="259">
        <v>1</v>
      </c>
      <c r="C17" s="259" t="s">
        <v>18</v>
      </c>
      <c r="D17" s="286"/>
      <c r="E17" s="286"/>
      <c r="F17" s="263" t="str">
        <f>IF(ISBLANK('32'!C62),"***",'32'!C62)</f>
        <v>bye</v>
      </c>
      <c r="G17" s="263" t="str">
        <f>IF(F17="bye","",INDEX(spisak!$E$4:$E$497,MATCH(F17,spisak!$B$4:$B$497,0)))</f>
        <v/>
      </c>
      <c r="H17" s="263" t="str">
        <f>IF(ISBLANK('32'!C64),"***",'32'!C64)</f>
        <v>Popović Natalija,Petrićević Milica</v>
      </c>
      <c r="I17" s="263" t="str">
        <f>IF(H17="bye","",INDEX(spisak!$E$4:$E$497,MATCH(H17,spisak!$B$4:$B$497,0)))</f>
        <v>Stoni,Vranjski top spin</v>
      </c>
      <c r="J17" s="308"/>
      <c r="K17" s="308"/>
      <c r="L17" s="292"/>
      <c r="M17" s="292"/>
      <c r="N17" s="292"/>
      <c r="O17" s="292"/>
      <c r="P17" s="292"/>
      <c r="Q17" s="292"/>
      <c r="R17" s="292"/>
      <c r="S17" s="261" t="str">
        <f t="shared" si="1"/>
        <v>Popović Natalija,Petrićević Milica</v>
      </c>
      <c r="T17" s="262" t="str">
        <f t="shared" si="0"/>
        <v>Popović Natalija,Petrićević Milica</v>
      </c>
    </row>
    <row r="18" spans="1:20" ht="12" customHeight="1">
      <c r="A18" s="363">
        <v>215</v>
      </c>
      <c r="B18" s="364">
        <v>2</v>
      </c>
      <c r="C18" s="364" t="s">
        <v>18</v>
      </c>
      <c r="D18" s="365"/>
      <c r="E18" s="365"/>
      <c r="F18" s="366" t="str">
        <f>S2</f>
        <v>Krstić Aleksandra,Aleksić Kristina</v>
      </c>
      <c r="G18" s="366" t="str">
        <f>IF(F18="bye","",INDEX(spisak!$E$4:$E$497,MATCH(F18,spisak!$B$4:$B$497,0)))</f>
        <v>SFS Borac - Paraćin</v>
      </c>
      <c r="H18" s="366" t="str">
        <f>S3</f>
        <v>bye</v>
      </c>
      <c r="I18" s="366" t="str">
        <f>IF(H18="bye","",INDEX(spisak!$E$4:$E$497,MATCH(H18,spisak!$B$4:$B$497,0)))</f>
        <v/>
      </c>
      <c r="J18" s="308"/>
      <c r="K18" s="308"/>
      <c r="L18" s="367" t="s">
        <v>178</v>
      </c>
      <c r="M18" s="367" t="s">
        <v>178</v>
      </c>
      <c r="N18" s="367" t="s">
        <v>178</v>
      </c>
      <c r="O18" s="367"/>
      <c r="P18" s="367"/>
      <c r="Q18" s="367"/>
      <c r="R18" s="367"/>
      <c r="S18" s="261" t="str">
        <f t="shared" si="1"/>
        <v>Krstić Aleksandra,Aleksić Kristina</v>
      </c>
      <c r="T18" s="262" t="str">
        <f t="shared" si="0"/>
        <v>Krstić Aleksandra,Aleksić Kristina</v>
      </c>
    </row>
    <row r="19" spans="1:20" ht="12" customHeight="1">
      <c r="A19" s="363">
        <v>216</v>
      </c>
      <c r="B19" s="364">
        <v>2</v>
      </c>
      <c r="C19" s="364" t="s">
        <v>18</v>
      </c>
      <c r="D19" s="365"/>
      <c r="E19" s="365"/>
      <c r="F19" s="366" t="str">
        <f>S4</f>
        <v>bye</v>
      </c>
      <c r="G19" s="366" t="str">
        <f>IF(F19="bye","",INDEX(spisak!$E$4:$E$497,MATCH(F19,spisak!$B$4:$B$497,0)))</f>
        <v/>
      </c>
      <c r="H19" s="366" t="str">
        <f>S5</f>
        <v>bye</v>
      </c>
      <c r="I19" s="366" t="str">
        <f>IF(H19="bye","",INDEX(spisak!$E$4:$E$497,MATCH(H19,spisak!$B$4:$B$497,0)))</f>
        <v/>
      </c>
      <c r="J19" s="308"/>
      <c r="K19" s="308"/>
      <c r="L19" s="367"/>
      <c r="M19" s="367"/>
      <c r="N19" s="367"/>
      <c r="O19" s="367"/>
      <c r="P19" s="367"/>
      <c r="Q19" s="367"/>
      <c r="R19" s="367"/>
      <c r="S19" s="261" t="str">
        <f t="shared" si="1"/>
        <v>bye</v>
      </c>
      <c r="T19" s="262" t="str">
        <f t="shared" si="0"/>
        <v>bye</v>
      </c>
    </row>
    <row r="20" spans="1:20" ht="12" customHeight="1">
      <c r="A20" s="363">
        <v>217</v>
      </c>
      <c r="B20" s="364">
        <v>2</v>
      </c>
      <c r="C20" s="364" t="s">
        <v>18</v>
      </c>
      <c r="D20" s="365"/>
      <c r="E20" s="365"/>
      <c r="F20" s="366" t="str">
        <f>S6</f>
        <v>Gudžić Dejana,Sudimac Jana</v>
      </c>
      <c r="G20" s="366" t="str">
        <f>IF(F20="bye","",INDEX(spisak!$E$4:$E$497,MATCH(F20,spisak!$B$4:$B$497,0)))</f>
        <v>Goč,Napad</v>
      </c>
      <c r="H20" s="366" t="str">
        <f>S7</f>
        <v>bye</v>
      </c>
      <c r="I20" s="366" t="str">
        <f>IF(H20="bye","",INDEX(spisak!$E$4:$E$497,MATCH(H20,spisak!$B$4:$B$497,0)))</f>
        <v/>
      </c>
      <c r="J20" s="308"/>
      <c r="K20" s="308"/>
      <c r="L20" s="367" t="s">
        <v>178</v>
      </c>
      <c r="M20" s="367" t="s">
        <v>178</v>
      </c>
      <c r="N20" s="367" t="s">
        <v>178</v>
      </c>
      <c r="O20" s="367"/>
      <c r="P20" s="367"/>
      <c r="Q20" s="367"/>
      <c r="R20" s="367"/>
      <c r="S20" s="261" t="str">
        <f t="shared" si="1"/>
        <v>Gudžić Dejana,Sudimac Jana</v>
      </c>
      <c r="T20" s="262" t="str">
        <f t="shared" si="0"/>
        <v>Gudžić Dejana,Sudimac Jana</v>
      </c>
    </row>
    <row r="21" spans="1:20" ht="12" customHeight="1">
      <c r="A21" s="363">
        <v>218</v>
      </c>
      <c r="B21" s="364">
        <v>2</v>
      </c>
      <c r="C21" s="364" t="s">
        <v>18</v>
      </c>
      <c r="D21" s="365"/>
      <c r="E21" s="365"/>
      <c r="F21" s="366" t="str">
        <f>S8</f>
        <v>bye</v>
      </c>
      <c r="G21" s="366" t="str">
        <f>IF(F21="bye","",INDEX(spisak!$E$4:$E$497,MATCH(F21,spisak!$B$4:$B$497,0)))</f>
        <v/>
      </c>
      <c r="H21" s="366" t="str">
        <f>S9</f>
        <v>Janković Ivana,Babić Jana</v>
      </c>
      <c r="I21" s="366" t="str">
        <f>IF(H21="bye","",INDEX(spisak!$E$4:$E$497,MATCH(H21,spisak!$B$4:$B$497,0)))</f>
        <v>Požega - Požega</v>
      </c>
      <c r="J21" s="308"/>
      <c r="K21" s="308"/>
      <c r="L21" s="367" t="s">
        <v>178</v>
      </c>
      <c r="M21" s="367" t="s">
        <v>178</v>
      </c>
      <c r="N21" s="367" t="s">
        <v>178</v>
      </c>
      <c r="O21" s="367" t="s">
        <v>178</v>
      </c>
      <c r="P21" s="367"/>
      <c r="Q21" s="367"/>
      <c r="R21" s="367"/>
      <c r="S21" s="261" t="str">
        <f t="shared" si="1"/>
        <v>Janković Ivana,Babić Jana</v>
      </c>
      <c r="T21" s="262" t="str">
        <f t="shared" si="0"/>
        <v>Janković Ivana,Babić Jana</v>
      </c>
    </row>
    <row r="22" spans="1:20" ht="12" customHeight="1">
      <c r="A22" s="363">
        <v>219</v>
      </c>
      <c r="B22" s="364">
        <v>2</v>
      </c>
      <c r="C22" s="364" t="s">
        <v>18</v>
      </c>
      <c r="D22" s="365"/>
      <c r="E22" s="365"/>
      <c r="F22" s="366" t="str">
        <f>S10</f>
        <v>Mitrović Milica,Vasiljević Jelena</v>
      </c>
      <c r="G22" s="366" t="str">
        <f>IF(F22="bye","",INDEX(spisak!$E$4:$E$497,MATCH(F22,spisak!$B$4:$B$497,0)))</f>
        <v>Požega - Požega</v>
      </c>
      <c r="H22" s="366" t="str">
        <f>S11</f>
        <v>bye</v>
      </c>
      <c r="I22" s="366" t="str">
        <f>IF(H22="bye","",INDEX(spisak!$E$4:$E$497,MATCH(H22,spisak!$B$4:$B$497,0)))</f>
        <v/>
      </c>
      <c r="J22" s="308"/>
      <c r="K22" s="308"/>
      <c r="L22" s="367" t="s">
        <v>178</v>
      </c>
      <c r="M22" s="367" t="s">
        <v>178</v>
      </c>
      <c r="N22" s="367" t="s">
        <v>178</v>
      </c>
      <c r="O22" s="367" t="s">
        <v>178</v>
      </c>
      <c r="P22" s="367"/>
      <c r="Q22" s="367"/>
      <c r="R22" s="367"/>
      <c r="S22" s="261" t="str">
        <f t="shared" si="1"/>
        <v>Mitrović Milica,Vasiljević Jelena</v>
      </c>
      <c r="T22" s="262" t="str">
        <f t="shared" si="0"/>
        <v>Mitrović Milica,Vasiljević Jelena</v>
      </c>
    </row>
    <row r="23" spans="1:20" ht="12" customHeight="1">
      <c r="A23" s="363">
        <v>220</v>
      </c>
      <c r="B23" s="364">
        <v>2</v>
      </c>
      <c r="C23" s="364" t="s">
        <v>18</v>
      </c>
      <c r="D23" s="365"/>
      <c r="E23" s="365"/>
      <c r="F23" s="366" t="str">
        <f>S12</f>
        <v>bye</v>
      </c>
      <c r="G23" s="366" t="str">
        <f>IF(F23="bye","",INDEX(spisak!$E$4:$E$497,MATCH(F23,spisak!$B$4:$B$497,0)))</f>
        <v/>
      </c>
      <c r="H23" s="366" t="str">
        <f>S13</f>
        <v>Vasić Mina,Jovanović Luna</v>
      </c>
      <c r="I23" s="366" t="str">
        <f>IF(H23="bye","",INDEX(spisak!$E$4:$E$497,MATCH(H23,spisak!$B$4:$B$497,0)))</f>
        <v>Stoni,Hajduk Veljko</v>
      </c>
      <c r="J23" s="308"/>
      <c r="K23" s="308"/>
      <c r="L23" s="367" t="s">
        <v>178</v>
      </c>
      <c r="M23" s="367" t="s">
        <v>178</v>
      </c>
      <c r="N23" s="367" t="s">
        <v>178</v>
      </c>
      <c r="O23" s="367"/>
      <c r="P23" s="367"/>
      <c r="Q23" s="367"/>
      <c r="R23" s="367"/>
      <c r="S23" s="261" t="str">
        <f t="shared" si="1"/>
        <v>Vasić Mina,Jovanović Luna</v>
      </c>
      <c r="T23" s="262" t="str">
        <f t="shared" si="0"/>
        <v>Vasić Mina,Jovanović Luna</v>
      </c>
    </row>
    <row r="24" spans="1:20" ht="12" customHeight="1">
      <c r="A24" s="363">
        <v>221</v>
      </c>
      <c r="B24" s="364">
        <v>2</v>
      </c>
      <c r="C24" s="364" t="s">
        <v>18</v>
      </c>
      <c r="D24" s="365"/>
      <c r="E24" s="365"/>
      <c r="F24" s="366" t="str">
        <f>S14</f>
        <v>bye</v>
      </c>
      <c r="G24" s="366" t="str">
        <f>IF(F24="bye","",INDEX(spisak!$E$4:$E$497,MATCH(F24,spisak!$B$4:$B$497,0)))</f>
        <v/>
      </c>
      <c r="H24" s="366" t="str">
        <f>S15</f>
        <v>bye</v>
      </c>
      <c r="I24" s="366" t="str">
        <f>IF(H24="bye","",INDEX(spisak!$E$4:$E$497,MATCH(H24,spisak!$B$4:$B$497,0)))</f>
        <v/>
      </c>
      <c r="J24" s="308"/>
      <c r="K24" s="308"/>
      <c r="L24" s="367" t="s">
        <v>178</v>
      </c>
      <c r="M24" s="367" t="s">
        <v>178</v>
      </c>
      <c r="N24" s="367" t="s">
        <v>178</v>
      </c>
      <c r="O24" s="367" t="s">
        <v>178</v>
      </c>
      <c r="P24" s="367" t="s">
        <v>178</v>
      </c>
      <c r="Q24" s="367"/>
      <c r="R24" s="367"/>
      <c r="S24" s="261" t="str">
        <f t="shared" si="1"/>
        <v>bye</v>
      </c>
      <c r="T24" s="262" t="str">
        <f t="shared" si="0"/>
        <v>bye</v>
      </c>
    </row>
    <row r="25" spans="1:20" ht="12" customHeight="1">
      <c r="A25" s="363">
        <v>222</v>
      </c>
      <c r="B25" s="364">
        <v>2</v>
      </c>
      <c r="C25" s="364" t="s">
        <v>18</v>
      </c>
      <c r="D25" s="365"/>
      <c r="E25" s="365"/>
      <c r="F25" s="366" t="str">
        <f>S16</f>
        <v>bye</v>
      </c>
      <c r="G25" s="366" t="str">
        <f>IF(F25="bye","",INDEX(spisak!$E$4:$E$497,MATCH(F25,spisak!$B$4:$B$497,0)))</f>
        <v/>
      </c>
      <c r="H25" s="366" t="str">
        <f>S17</f>
        <v>Popović Natalija,Petrićević Milica</v>
      </c>
      <c r="I25" s="366" t="str">
        <f>IF(H25="bye","",INDEX(spisak!$E$4:$E$497,MATCH(H25,spisak!$B$4:$B$497,0)))</f>
        <v>Stoni,Vranjski top spin</v>
      </c>
      <c r="J25" s="308"/>
      <c r="K25" s="308"/>
      <c r="L25" s="367" t="s">
        <v>178</v>
      </c>
      <c r="M25" s="367" t="s">
        <v>178</v>
      </c>
      <c r="N25" s="367" t="s">
        <v>178</v>
      </c>
      <c r="O25" s="367" t="s">
        <v>178</v>
      </c>
      <c r="P25" s="367"/>
      <c r="Q25" s="367"/>
      <c r="R25" s="367"/>
      <c r="S25" s="261" t="str">
        <f t="shared" si="1"/>
        <v>Popović Natalija,Petrićević Milica</v>
      </c>
      <c r="T25" s="262" t="str">
        <f t="shared" si="0"/>
        <v>Popović Natalija,Petrićević Milica</v>
      </c>
    </row>
    <row r="26" spans="1:20" ht="12" customHeight="1">
      <c r="A26" s="290">
        <v>223</v>
      </c>
      <c r="B26" s="294" t="s">
        <v>16</v>
      </c>
      <c r="C26" s="266" t="s">
        <v>18</v>
      </c>
      <c r="D26" s="291"/>
      <c r="E26" s="291"/>
      <c r="F26" s="267" t="str">
        <f>S18</f>
        <v>Krstić Aleksandra,Aleksić Kristina</v>
      </c>
      <c r="G26" s="267" t="str">
        <f>IF(F26="bye","",INDEX(spisak!$E$4:$E$497,MATCH(F26,spisak!$B$4:$B$497,0)))</f>
        <v>SFS Borac - Paraćin</v>
      </c>
      <c r="H26" s="267" t="str">
        <f>S19</f>
        <v>bye</v>
      </c>
      <c r="I26" s="267" t="str">
        <f>IF(H26="bye","",INDEX(spisak!$E$4:$E$497,MATCH(H26,spisak!$B$4:$B$497,0)))</f>
        <v/>
      </c>
      <c r="J26" s="308"/>
      <c r="K26" s="308"/>
      <c r="L26" s="295" t="s">
        <v>178</v>
      </c>
      <c r="M26" s="295" t="s">
        <v>178</v>
      </c>
      <c r="N26" s="295" t="s">
        <v>178</v>
      </c>
      <c r="O26" s="295"/>
      <c r="P26" s="295"/>
      <c r="Q26" s="295"/>
      <c r="R26" s="295"/>
      <c r="S26" s="261" t="str">
        <f t="shared" si="1"/>
        <v>Krstić Aleksandra,Aleksić Kristina</v>
      </c>
      <c r="T26" s="262" t="str">
        <f t="shared" si="0"/>
        <v>Krstić Aleksandra,Aleksić Kristina</v>
      </c>
    </row>
    <row r="27" spans="1:20" ht="12" customHeight="1">
      <c r="A27" s="290">
        <v>224</v>
      </c>
      <c r="B27" s="266" t="s">
        <v>16</v>
      </c>
      <c r="C27" s="266" t="s">
        <v>18</v>
      </c>
      <c r="D27" s="291"/>
      <c r="E27" s="291"/>
      <c r="F27" s="267" t="str">
        <f>S20</f>
        <v>Gudžić Dejana,Sudimac Jana</v>
      </c>
      <c r="G27" s="267" t="str">
        <f>IF(F27="bye","",INDEX(spisak!$E$4:$E$497,MATCH(F27,spisak!$B$4:$B$497,0)))</f>
        <v>Goč,Napad</v>
      </c>
      <c r="H27" s="267" t="str">
        <f>S21</f>
        <v>Janković Ivana,Babić Jana</v>
      </c>
      <c r="I27" s="267" t="str">
        <f>IF(H27="bye","",INDEX(spisak!$E$4:$E$497,MATCH(H27,spisak!$B$4:$B$497,0)))</f>
        <v>Požega - Požega</v>
      </c>
      <c r="J27" s="308"/>
      <c r="K27" s="308"/>
      <c r="L27" s="295" t="s">
        <v>178</v>
      </c>
      <c r="M27" s="295" t="s">
        <v>178</v>
      </c>
      <c r="N27" s="295" t="s">
        <v>178</v>
      </c>
      <c r="O27" s="295" t="s">
        <v>178</v>
      </c>
      <c r="P27" s="295"/>
      <c r="Q27" s="295"/>
      <c r="R27" s="295"/>
      <c r="S27" s="261" t="str">
        <f t="shared" si="1"/>
        <v/>
      </c>
      <c r="T27" s="262" t="str">
        <f t="shared" si="0"/>
        <v>bye</v>
      </c>
    </row>
    <row r="28" spans="1:20" ht="12" customHeight="1">
      <c r="A28" s="290">
        <v>225</v>
      </c>
      <c r="B28" s="266" t="s">
        <v>16</v>
      </c>
      <c r="C28" s="266" t="s">
        <v>18</v>
      </c>
      <c r="D28" s="291"/>
      <c r="E28" s="291"/>
      <c r="F28" s="267" t="str">
        <f>S22</f>
        <v>Mitrović Milica,Vasiljević Jelena</v>
      </c>
      <c r="G28" s="267" t="str">
        <f>IF(F28="bye","",INDEX(spisak!$E$4:$E$497,MATCH(F28,spisak!$B$4:$B$497,0)))</f>
        <v>Požega - Požega</v>
      </c>
      <c r="H28" s="267" t="str">
        <f>S23</f>
        <v>Vasić Mina,Jovanović Luna</v>
      </c>
      <c r="I28" s="267" t="str">
        <f>IF(H28="bye","",INDEX(spisak!$E$4:$E$497,MATCH(H28,spisak!$B$4:$B$497,0)))</f>
        <v>Stoni,Hajduk Veljko</v>
      </c>
      <c r="J28" s="308"/>
      <c r="K28" s="308"/>
      <c r="L28" s="295" t="s">
        <v>178</v>
      </c>
      <c r="M28" s="295" t="s">
        <v>178</v>
      </c>
      <c r="N28" s="295" t="s">
        <v>178</v>
      </c>
      <c r="O28" s="295"/>
      <c r="P28" s="295"/>
      <c r="Q28" s="295"/>
      <c r="R28" s="295"/>
      <c r="S28" s="261" t="str">
        <f t="shared" si="1"/>
        <v/>
      </c>
      <c r="T28" s="262" t="str">
        <f t="shared" si="0"/>
        <v>bye</v>
      </c>
    </row>
    <row r="29" spans="1:20" ht="12" customHeight="1">
      <c r="A29" s="290">
        <v>226</v>
      </c>
      <c r="B29" s="266" t="s">
        <v>16</v>
      </c>
      <c r="C29" s="266" t="s">
        <v>18</v>
      </c>
      <c r="D29" s="291"/>
      <c r="E29" s="291"/>
      <c r="F29" s="267" t="str">
        <f>S24</f>
        <v>bye</v>
      </c>
      <c r="G29" s="267" t="str">
        <f>IF(F29="bye","",INDEX(spisak!$E$4:$E$497,MATCH(F29,spisak!$B$4:$B$497,0)))</f>
        <v/>
      </c>
      <c r="H29" s="267" t="str">
        <f>S25</f>
        <v>Popović Natalija,Petrićević Milica</v>
      </c>
      <c r="I29" s="267" t="str">
        <f>IF(H29="bye","",INDEX(spisak!$E$4:$E$497,MATCH(H29,spisak!$B$4:$B$497,0)))</f>
        <v>Stoni,Vranjski top spin</v>
      </c>
      <c r="J29" s="308"/>
      <c r="K29" s="308"/>
      <c r="L29" s="295" t="s">
        <v>178</v>
      </c>
      <c r="M29" s="295" t="s">
        <v>178</v>
      </c>
      <c r="N29" s="295" t="s">
        <v>178</v>
      </c>
      <c r="O29" s="295" t="s">
        <v>178</v>
      </c>
      <c r="P29" s="295"/>
      <c r="Q29" s="295"/>
      <c r="R29" s="295"/>
      <c r="S29" s="261" t="str">
        <f t="shared" si="1"/>
        <v>Popović Natalija,Petrićević Milica</v>
      </c>
      <c r="T29" s="262" t="str">
        <f t="shared" si="0"/>
        <v>Popović Natalija,Petrićević Milica</v>
      </c>
    </row>
    <row r="30" spans="1:20" ht="12" customHeight="1">
      <c r="A30" s="285">
        <v>227</v>
      </c>
      <c r="B30" s="259" t="s">
        <v>17</v>
      </c>
      <c r="C30" s="259" t="s">
        <v>18</v>
      </c>
      <c r="D30" s="286"/>
      <c r="E30" s="286"/>
      <c r="F30" s="263" t="str">
        <f>S26</f>
        <v>Krstić Aleksandra,Aleksić Kristina</v>
      </c>
      <c r="G30" s="263" t="str">
        <f>IF(F30="bye","",INDEX(spisak!$E$4:$E$497,MATCH(F30,spisak!$B$4:$B$497,0)))</f>
        <v>SFS Borac - Paraćin</v>
      </c>
      <c r="H30" s="263" t="str">
        <f>S27</f>
        <v/>
      </c>
      <c r="I30" s="263" t="e">
        <f>IF(H30="bye","",INDEX(spisak!$E$4:$E$497,MATCH(H30,spisak!$B$4:$B$497,0)))</f>
        <v>#N/A</v>
      </c>
      <c r="J30" s="308"/>
      <c r="K30" s="308"/>
      <c r="L30" s="292" t="s">
        <v>178</v>
      </c>
      <c r="M30" s="292" t="s">
        <v>178</v>
      </c>
      <c r="N30" s="292" t="s">
        <v>178</v>
      </c>
      <c r="O30" s="292" t="s">
        <v>178</v>
      </c>
      <c r="P30" s="292"/>
      <c r="Q30" s="292"/>
      <c r="R30" s="292"/>
      <c r="S30" s="261" t="str">
        <f t="shared" si="1"/>
        <v/>
      </c>
      <c r="T30" s="262" t="str">
        <f t="shared" si="0"/>
        <v>bye</v>
      </c>
    </row>
    <row r="31" spans="1:20" ht="12" customHeight="1">
      <c r="A31" s="285">
        <v>228</v>
      </c>
      <c r="B31" s="259" t="s">
        <v>17</v>
      </c>
      <c r="C31" s="259" t="s">
        <v>18</v>
      </c>
      <c r="D31" s="286"/>
      <c r="E31" s="286"/>
      <c r="F31" s="263" t="str">
        <f>S28</f>
        <v/>
      </c>
      <c r="G31" s="263" t="e">
        <f>IF(F31="bye","",INDEX(spisak!$E$4:$E$497,MATCH(F31,spisak!$B$4:$B$497,0)))</f>
        <v>#N/A</v>
      </c>
      <c r="H31" s="263" t="str">
        <f>S29</f>
        <v>Popović Natalija,Petrićević Milica</v>
      </c>
      <c r="I31" s="263" t="str">
        <f>IF(H31="bye","",INDEX(spisak!$E$4:$E$497,MATCH(H31,spisak!$B$4:$B$497,0)))</f>
        <v>Stoni,Vranjski top spin</v>
      </c>
      <c r="J31" s="308"/>
      <c r="K31" s="308"/>
      <c r="L31" s="292" t="s">
        <v>178</v>
      </c>
      <c r="M31" s="292" t="s">
        <v>178</v>
      </c>
      <c r="N31" s="292" t="s">
        <v>178</v>
      </c>
      <c r="O31" s="292"/>
      <c r="P31" s="292"/>
      <c r="Q31" s="292"/>
      <c r="R31" s="292"/>
      <c r="S31" s="261" t="str">
        <f t="shared" si="1"/>
        <v/>
      </c>
      <c r="T31" s="262" t="str">
        <f t="shared" si="0"/>
        <v>bye</v>
      </c>
    </row>
    <row r="32" spans="1:20" ht="12" customHeight="1" thickBot="1">
      <c r="A32" s="268">
        <v>229</v>
      </c>
      <c r="B32" s="269" t="s">
        <v>15</v>
      </c>
      <c r="C32" s="269" t="s">
        <v>18</v>
      </c>
      <c r="D32" s="305"/>
      <c r="E32" s="305"/>
      <c r="F32" s="270" t="str">
        <f>S30</f>
        <v/>
      </c>
      <c r="G32" s="270" t="e">
        <f>IF(F32="bye","",INDEX(spisak!$E$4:$E$497,MATCH(F32,spisak!$B$4:$B$497,0)))</f>
        <v>#N/A</v>
      </c>
      <c r="H32" s="270" t="str">
        <f>S31</f>
        <v/>
      </c>
      <c r="I32" s="270" t="e">
        <f>IF(H32="bye","",INDEX(spisak!$E$4:$E$497,MATCH(H32,spisak!$B$4:$B$497,0)))</f>
        <v>#N/A</v>
      </c>
      <c r="J32" s="309"/>
      <c r="K32" s="309"/>
      <c r="L32" s="296" t="s">
        <v>178</v>
      </c>
      <c r="M32" s="296" t="s">
        <v>178</v>
      </c>
      <c r="N32" s="296" t="s">
        <v>178</v>
      </c>
      <c r="O32" s="296"/>
      <c r="P32" s="296"/>
      <c r="Q32" s="296"/>
      <c r="R32" s="296"/>
      <c r="S32" s="261" t="str">
        <f t="shared" si="1"/>
        <v/>
      </c>
      <c r="T32" s="262" t="str">
        <f t="shared" si="0"/>
        <v>bye</v>
      </c>
    </row>
    <row r="33" spans="1:20" ht="12" customHeight="1">
      <c r="A33" s="297">
        <v>230</v>
      </c>
      <c r="B33" s="287">
        <v>1</v>
      </c>
      <c r="C33" s="287" t="s">
        <v>18</v>
      </c>
      <c r="D33" s="298"/>
      <c r="E33" s="298"/>
      <c r="F33" s="260" t="str">
        <f>IF(ISBLANK('32'!C68),"bye",'32'!C68)</f>
        <v>bye</v>
      </c>
      <c r="G33" s="263" t="str">
        <f>IF(F33="bye","",INDEX(spisak!$E$4:$E$497,MATCH(F33,spisak!$B$4:$B$497,0)))</f>
        <v/>
      </c>
      <c r="H33" s="260" t="str">
        <f>IF(ISBLANK('32'!C69),"bye",'32'!C69)</f>
        <v>bye</v>
      </c>
      <c r="I33" s="263" t="str">
        <f>IF(H33="bye","",INDEX(spisak!$E$4:$E$497,MATCH(H33,spisak!$B$4:$B$497,0)))</f>
        <v/>
      </c>
      <c r="J33" s="310"/>
      <c r="K33" s="310"/>
      <c r="L33" s="299"/>
      <c r="M33" s="299"/>
      <c r="N33" s="299"/>
      <c r="O33" s="299"/>
      <c r="P33" s="299"/>
      <c r="Q33" s="299"/>
      <c r="R33" s="299"/>
      <c r="S33" s="261" t="str">
        <f>IF(AND(F33="bye",H33="bye"),"bye",IF(F33="bye",H33,IF(H33="bye",F33,IF(ISBLANK(J33),"bye",IF(J33&gt;K33,F33,H33)))))</f>
        <v>bye</v>
      </c>
      <c r="T33" s="262" t="str">
        <f t="shared" si="0"/>
        <v>bye</v>
      </c>
    </row>
    <row r="34" spans="1:20" ht="12" customHeight="1">
      <c r="A34" s="285">
        <v>231</v>
      </c>
      <c r="B34" s="259">
        <v>1</v>
      </c>
      <c r="C34" s="259" t="s">
        <v>18</v>
      </c>
      <c r="D34" s="286"/>
      <c r="E34" s="286"/>
      <c r="F34" s="263" t="str">
        <f>IF(ISBLANK('32'!C71),"bye",'32'!C71)</f>
        <v>bye</v>
      </c>
      <c r="G34" s="263" t="str">
        <f>IF(F34="bye","",INDEX(spisak!$E$4:$E$497,MATCH(F34,spisak!$B$4:$B$497,0)))</f>
        <v/>
      </c>
      <c r="H34" s="263" t="str">
        <f>IF(ISBLANK('32'!C73),"bye",'32'!C73)</f>
        <v>bye</v>
      </c>
      <c r="I34" s="263" t="str">
        <f>IF(H34="bye","",INDEX(spisak!$E$4:$E$497,MATCH(H34,spisak!$B$4:$B$497,0)))</f>
        <v/>
      </c>
      <c r="J34" s="308"/>
      <c r="K34" s="308"/>
      <c r="L34" s="292"/>
      <c r="M34" s="292"/>
      <c r="N34" s="292"/>
      <c r="O34" s="292"/>
      <c r="P34" s="292"/>
      <c r="Q34" s="292"/>
      <c r="R34" s="292"/>
      <c r="S34" s="261" t="str">
        <f t="shared" ref="S34:S64" si="2">IF(AND(F34="bye",H34="bye"),"bye",IF(F34="bye",H34,IF(H34="bye",F34,IF(ISBLANK(J34),"bye",IF(J34&gt;K34,F34,H34)))))</f>
        <v>bye</v>
      </c>
      <c r="T34" s="262" t="str">
        <f t="shared" ref="T34:T64" si="3">IF(AND(F34="bye",H34="bye"),"bye",IF(F34="bye",H34,IF(H34="bye",F34,IF(ISBLANK(J34),"bye",IF(J34&gt;K34,H34,F34)))))</f>
        <v>bye</v>
      </c>
    </row>
    <row r="35" spans="1:20" ht="12" customHeight="1">
      <c r="A35" s="297">
        <v>232</v>
      </c>
      <c r="B35" s="259">
        <v>1</v>
      </c>
      <c r="C35" s="259" t="s">
        <v>18</v>
      </c>
      <c r="D35" s="286"/>
      <c r="E35" s="286"/>
      <c r="F35" s="263" t="str">
        <f>IF(ISBLANK('32'!C75),"bye",'32'!C75)</f>
        <v>bye</v>
      </c>
      <c r="G35" s="263" t="str">
        <f>IF(F35="bye","",INDEX(spisak!$E$4:$E$497,MATCH(F35,spisak!$B$4:$B$497,0)))</f>
        <v/>
      </c>
      <c r="H35" s="263" t="str">
        <f>IF(ISBLANK('32'!C77),"bye",'32'!C77)</f>
        <v>bye</v>
      </c>
      <c r="I35" s="263" t="str">
        <f>IF(H35="bye","",INDEX(spisak!$E$4:$E$497,MATCH(H35,spisak!$B$4:$B$497,0)))</f>
        <v/>
      </c>
      <c r="J35" s="308"/>
      <c r="K35" s="310"/>
      <c r="L35" s="292"/>
      <c r="M35" s="292"/>
      <c r="N35" s="292"/>
      <c r="O35" s="292"/>
      <c r="P35" s="292"/>
      <c r="Q35" s="292"/>
      <c r="R35" s="292"/>
      <c r="S35" s="261" t="str">
        <f t="shared" si="2"/>
        <v>bye</v>
      </c>
      <c r="T35" s="262" t="str">
        <f t="shared" si="3"/>
        <v>bye</v>
      </c>
    </row>
    <row r="36" spans="1:20" ht="12" customHeight="1">
      <c r="A36" s="285">
        <v>233</v>
      </c>
      <c r="B36" s="259">
        <v>1</v>
      </c>
      <c r="C36" s="259" t="s">
        <v>18</v>
      </c>
      <c r="D36" s="286"/>
      <c r="E36" s="286"/>
      <c r="F36" s="263" t="str">
        <f>IF(ISBLANK('32'!C79),"bye",'32'!C79)</f>
        <v>bye</v>
      </c>
      <c r="G36" s="263" t="str">
        <f>IF(F36="bye","",INDEX(spisak!$E$4:$E$497,MATCH(F36,spisak!$B$4:$B$497,0)))</f>
        <v/>
      </c>
      <c r="H36" s="263" t="str">
        <f>IF(ISBLANK('32'!C81),"bye",'32'!C81)</f>
        <v>bye</v>
      </c>
      <c r="I36" s="263" t="str">
        <f>IF(H36="bye","",INDEX(spisak!$E$4:$E$497,MATCH(H36,spisak!$B$4:$B$497,0)))</f>
        <v/>
      </c>
      <c r="J36" s="308"/>
      <c r="K36" s="308"/>
      <c r="L36" s="292"/>
      <c r="M36" s="292"/>
      <c r="N36" s="292"/>
      <c r="O36" s="292"/>
      <c r="P36" s="292"/>
      <c r="Q36" s="292"/>
      <c r="R36" s="292"/>
      <c r="S36" s="261" t="str">
        <f t="shared" si="2"/>
        <v>bye</v>
      </c>
      <c r="T36" s="262" t="str">
        <f t="shared" si="3"/>
        <v>bye</v>
      </c>
    </row>
    <row r="37" spans="1:20" ht="12" customHeight="1">
      <c r="A37" s="297">
        <v>234</v>
      </c>
      <c r="B37" s="259">
        <v>1</v>
      </c>
      <c r="C37" s="259" t="s">
        <v>18</v>
      </c>
      <c r="D37" s="286"/>
      <c r="E37" s="286"/>
      <c r="F37" s="263" t="str">
        <f>IF(ISBLANK('32'!C83),"bye",'32'!C83)</f>
        <v>bye</v>
      </c>
      <c r="G37" s="263" t="str">
        <f>IF(F37="bye","",INDEX(spisak!$E$4:$E$497,MATCH(F37,spisak!$B$4:$B$497,0)))</f>
        <v/>
      </c>
      <c r="H37" s="263" t="str">
        <f>IF(ISBLANK('32'!C85),"bye",'32'!C85)</f>
        <v>bye</v>
      </c>
      <c r="I37" s="263" t="str">
        <f>IF(H37="bye","",INDEX(spisak!$E$4:$E$497,MATCH(H37,spisak!$B$4:$B$497,0)))</f>
        <v/>
      </c>
      <c r="J37" s="308"/>
      <c r="K37" s="310"/>
      <c r="L37" s="292"/>
      <c r="M37" s="292"/>
      <c r="N37" s="292"/>
      <c r="O37" s="292"/>
      <c r="P37" s="292"/>
      <c r="Q37" s="292"/>
      <c r="R37" s="292"/>
      <c r="S37" s="261" t="str">
        <f t="shared" si="2"/>
        <v>bye</v>
      </c>
      <c r="T37" s="262" t="str">
        <f t="shared" si="3"/>
        <v>bye</v>
      </c>
    </row>
    <row r="38" spans="1:20" ht="12" customHeight="1">
      <c r="A38" s="285">
        <v>235</v>
      </c>
      <c r="B38" s="259">
        <v>1</v>
      </c>
      <c r="C38" s="259" t="s">
        <v>18</v>
      </c>
      <c r="D38" s="286"/>
      <c r="E38" s="286"/>
      <c r="F38" s="263" t="str">
        <f>IF(ISBLANK('32'!C87),"bye",'32'!C87)</f>
        <v>bye</v>
      </c>
      <c r="G38" s="263" t="str">
        <f>IF(F38="bye","",INDEX(spisak!$E$4:$E$497,MATCH(F38,spisak!$B$4:$B$497,0)))</f>
        <v/>
      </c>
      <c r="H38" s="263" t="str">
        <f>IF(ISBLANK('32'!C89),"bye",'32'!C89)</f>
        <v>bye</v>
      </c>
      <c r="I38" s="263" t="str">
        <f>IF(H38="bye","",INDEX(spisak!$E$4:$E$497,MATCH(H38,spisak!$B$4:$B$497,0)))</f>
        <v/>
      </c>
      <c r="J38" s="308"/>
      <c r="K38" s="308"/>
      <c r="L38" s="292"/>
      <c r="M38" s="292"/>
      <c r="N38" s="292"/>
      <c r="O38" s="292"/>
      <c r="P38" s="292"/>
      <c r="Q38" s="292"/>
      <c r="R38" s="292"/>
      <c r="S38" s="261" t="str">
        <f t="shared" si="2"/>
        <v>bye</v>
      </c>
      <c r="T38" s="262" t="str">
        <f t="shared" si="3"/>
        <v>bye</v>
      </c>
    </row>
    <row r="39" spans="1:20" ht="12" customHeight="1">
      <c r="A39" s="297">
        <v>236</v>
      </c>
      <c r="B39" s="259">
        <v>1</v>
      </c>
      <c r="C39" s="259" t="s">
        <v>18</v>
      </c>
      <c r="D39" s="286"/>
      <c r="E39" s="286"/>
      <c r="F39" s="263" t="str">
        <f>IF(ISBLANK('32'!C91),"bye",'32'!C91)</f>
        <v>bye</v>
      </c>
      <c r="G39" s="263" t="str">
        <f>IF(F39="bye","",INDEX(spisak!$E$4:$E$497,MATCH(F39,spisak!$B$4:$B$497,0)))</f>
        <v/>
      </c>
      <c r="H39" s="263" t="str">
        <f>IF(ISBLANK('32'!C93),"bye",'32'!C93)</f>
        <v>bye</v>
      </c>
      <c r="I39" s="263" t="str">
        <f>IF(H39="bye","",INDEX(spisak!$E$4:$E$497,MATCH(H39,spisak!$B$4:$B$497,0)))</f>
        <v/>
      </c>
      <c r="J39" s="308"/>
      <c r="K39" s="310"/>
      <c r="L39" s="292"/>
      <c r="M39" s="292"/>
      <c r="N39" s="292"/>
      <c r="O39" s="292"/>
      <c r="P39" s="292"/>
      <c r="Q39" s="292"/>
      <c r="R39" s="292"/>
      <c r="S39" s="261" t="str">
        <f t="shared" si="2"/>
        <v>bye</v>
      </c>
      <c r="T39" s="262" t="str">
        <f t="shared" si="3"/>
        <v>bye</v>
      </c>
    </row>
    <row r="40" spans="1:20" ht="12" customHeight="1">
      <c r="A40" s="285">
        <v>237</v>
      </c>
      <c r="B40" s="259">
        <v>1</v>
      </c>
      <c r="C40" s="259" t="s">
        <v>18</v>
      </c>
      <c r="D40" s="286"/>
      <c r="E40" s="286"/>
      <c r="F40" s="263" t="str">
        <f>IF(ISBLANK('32'!C95),"bye",'32'!C95)</f>
        <v>bye</v>
      </c>
      <c r="G40" s="263" t="str">
        <f>IF(F40="bye","",INDEX(spisak!$E$4:$E$497,MATCH(F40,spisak!$B$4:$B$497,0)))</f>
        <v/>
      </c>
      <c r="H40" s="263" t="str">
        <f>IF(ISBLANK('32'!C97),"bye",'32'!C97)</f>
        <v>bye</v>
      </c>
      <c r="I40" s="263" t="str">
        <f>IF(H40="bye","",INDEX(spisak!$E$4:$E$497,MATCH(H40,spisak!$B$4:$B$497,0)))</f>
        <v/>
      </c>
      <c r="J40" s="308"/>
      <c r="K40" s="308"/>
      <c r="L40" s="292"/>
      <c r="M40" s="292"/>
      <c r="N40" s="292"/>
      <c r="O40" s="292"/>
      <c r="P40" s="292"/>
      <c r="Q40" s="292"/>
      <c r="R40" s="292"/>
      <c r="S40" s="261" t="str">
        <f t="shared" si="2"/>
        <v>bye</v>
      </c>
      <c r="T40" s="262" t="str">
        <f t="shared" si="3"/>
        <v>bye</v>
      </c>
    </row>
    <row r="41" spans="1:20" ht="12" customHeight="1">
      <c r="A41" s="297">
        <v>238</v>
      </c>
      <c r="B41" s="259">
        <v>1</v>
      </c>
      <c r="C41" s="259" t="s">
        <v>18</v>
      </c>
      <c r="D41" s="286"/>
      <c r="E41" s="286"/>
      <c r="F41" s="263" t="str">
        <f>IF(ISBLANK('32'!C99),"bye",'32'!C99)</f>
        <v>bye</v>
      </c>
      <c r="G41" s="263" t="str">
        <f>IF(F41="bye","",INDEX(spisak!$E$4:$E$497,MATCH(F41,spisak!$B$4:$B$497,0)))</f>
        <v/>
      </c>
      <c r="H41" s="263" t="str">
        <f>IF(ISBLANK('32'!C101),"bye",'32'!C101)</f>
        <v>bye</v>
      </c>
      <c r="I41" s="263" t="str">
        <f>IF(H41="bye","",INDEX(spisak!$E$4:$E$497,MATCH(H41,spisak!$B$4:$B$497,0)))</f>
        <v/>
      </c>
      <c r="J41" s="308"/>
      <c r="K41" s="310"/>
      <c r="L41" s="292"/>
      <c r="M41" s="292"/>
      <c r="N41" s="292"/>
      <c r="O41" s="292"/>
      <c r="P41" s="292"/>
      <c r="Q41" s="292"/>
      <c r="R41" s="292"/>
      <c r="S41" s="261" t="str">
        <f t="shared" si="2"/>
        <v>bye</v>
      </c>
      <c r="T41" s="262" t="str">
        <f t="shared" si="3"/>
        <v>bye</v>
      </c>
    </row>
    <row r="42" spans="1:20" ht="12" customHeight="1">
      <c r="A42" s="285">
        <v>239</v>
      </c>
      <c r="B42" s="259">
        <v>1</v>
      </c>
      <c r="C42" s="259" t="s">
        <v>18</v>
      </c>
      <c r="D42" s="286"/>
      <c r="E42" s="286"/>
      <c r="F42" s="263" t="str">
        <f>IF(ISBLANK('32'!C103),"bye",'32'!C103)</f>
        <v>bye</v>
      </c>
      <c r="G42" s="263" t="str">
        <f>IF(F42="bye","",INDEX(spisak!$E$4:$E$497,MATCH(F42,spisak!$B$4:$B$497,0)))</f>
        <v/>
      </c>
      <c r="H42" s="263" t="str">
        <f>IF(ISBLANK('32'!C105),"bye",'32'!C105)</f>
        <v>bye</v>
      </c>
      <c r="I42" s="263" t="str">
        <f>IF(H42="bye","",INDEX(spisak!$E$4:$E$497,MATCH(H42,spisak!$B$4:$B$497,0)))</f>
        <v/>
      </c>
      <c r="J42" s="308"/>
      <c r="K42" s="308"/>
      <c r="L42" s="292"/>
      <c r="M42" s="292"/>
      <c r="N42" s="292"/>
      <c r="O42" s="292"/>
      <c r="P42" s="292"/>
      <c r="Q42" s="292"/>
      <c r="R42" s="292"/>
      <c r="S42" s="261" t="str">
        <f t="shared" si="2"/>
        <v>bye</v>
      </c>
      <c r="T42" s="262" t="str">
        <f t="shared" si="3"/>
        <v>bye</v>
      </c>
    </row>
    <row r="43" spans="1:20" ht="12" customHeight="1">
      <c r="A43" s="297">
        <v>240</v>
      </c>
      <c r="B43" s="259">
        <v>1</v>
      </c>
      <c r="C43" s="259" t="s">
        <v>18</v>
      </c>
      <c r="D43" s="286"/>
      <c r="E43" s="286"/>
      <c r="F43" s="263" t="str">
        <f>IF(ISBLANK('32'!C107),"bye",'32'!C107)</f>
        <v>bye</v>
      </c>
      <c r="G43" s="263" t="str">
        <f>IF(F43="bye","",INDEX(spisak!$E$4:$E$497,MATCH(F43,spisak!$B$4:$B$497,0)))</f>
        <v/>
      </c>
      <c r="H43" s="263" t="str">
        <f>IF(ISBLANK('32'!C109),"bye",'32'!C109)</f>
        <v>bye</v>
      </c>
      <c r="I43" s="263" t="str">
        <f>IF(H43="bye","",INDEX(spisak!$E$4:$E$497,MATCH(H43,spisak!$B$4:$B$497,0)))</f>
        <v/>
      </c>
      <c r="J43" s="308"/>
      <c r="K43" s="310"/>
      <c r="L43" s="292"/>
      <c r="M43" s="292"/>
      <c r="N43" s="292"/>
      <c r="O43" s="292"/>
      <c r="P43" s="292"/>
      <c r="Q43" s="292"/>
      <c r="R43" s="292"/>
      <c r="S43" s="261" t="str">
        <f t="shared" si="2"/>
        <v>bye</v>
      </c>
      <c r="T43" s="262" t="str">
        <f t="shared" si="3"/>
        <v>bye</v>
      </c>
    </row>
    <row r="44" spans="1:20" ht="12" customHeight="1">
      <c r="A44" s="285">
        <v>241</v>
      </c>
      <c r="B44" s="259">
        <v>1</v>
      </c>
      <c r="C44" s="259" t="s">
        <v>18</v>
      </c>
      <c r="D44" s="286"/>
      <c r="E44" s="286"/>
      <c r="F44" s="263" t="str">
        <f>IF(ISBLANK('32'!C111),"bye",'32'!C111)</f>
        <v>bye</v>
      </c>
      <c r="G44" s="263" t="str">
        <f>IF(F44="bye","",INDEX(spisak!$E$4:$E$497,MATCH(F44,spisak!$B$4:$B$497,0)))</f>
        <v/>
      </c>
      <c r="H44" s="263" t="str">
        <f>IF(ISBLANK('32'!C113),"bye",'32'!C113)</f>
        <v>bye</v>
      </c>
      <c r="I44" s="263" t="str">
        <f>IF(H44="bye","",INDEX(spisak!$E$4:$E$497,MATCH(H44,spisak!$B$4:$B$497,0)))</f>
        <v/>
      </c>
      <c r="J44" s="308"/>
      <c r="K44" s="308"/>
      <c r="L44" s="292"/>
      <c r="M44" s="292"/>
      <c r="N44" s="292"/>
      <c r="O44" s="292"/>
      <c r="P44" s="292"/>
      <c r="Q44" s="292"/>
      <c r="R44" s="292"/>
      <c r="S44" s="261" t="str">
        <f t="shared" si="2"/>
        <v>bye</v>
      </c>
      <c r="T44" s="262" t="str">
        <f t="shared" si="3"/>
        <v>bye</v>
      </c>
    </row>
    <row r="45" spans="1:20" ht="12" customHeight="1">
      <c r="A45" s="297">
        <v>242</v>
      </c>
      <c r="B45" s="259">
        <v>1</v>
      </c>
      <c r="C45" s="259" t="s">
        <v>18</v>
      </c>
      <c r="D45" s="286"/>
      <c r="E45" s="286"/>
      <c r="F45" s="263" t="str">
        <f>IF(ISBLANK('32'!C115),"bye",'32'!C115)</f>
        <v>bye</v>
      </c>
      <c r="G45" s="263" t="str">
        <f>IF(F45="bye","",INDEX(spisak!$E$4:$E$497,MATCH(F45,spisak!$B$4:$B$497,0)))</f>
        <v/>
      </c>
      <c r="H45" s="263" t="str">
        <f>IF(ISBLANK('32'!C117),"bye",'32'!C117)</f>
        <v>bye</v>
      </c>
      <c r="I45" s="263" t="str">
        <f>IF(H45="bye","",INDEX(spisak!$E$4:$E$497,MATCH(H45,spisak!$B$4:$B$497,0)))</f>
        <v/>
      </c>
      <c r="J45" s="308"/>
      <c r="K45" s="310"/>
      <c r="L45" s="292"/>
      <c r="M45" s="292"/>
      <c r="N45" s="292"/>
      <c r="O45" s="292"/>
      <c r="P45" s="292"/>
      <c r="Q45" s="292"/>
      <c r="R45" s="292"/>
      <c r="S45" s="261" t="str">
        <f t="shared" si="2"/>
        <v>bye</v>
      </c>
      <c r="T45" s="262" t="str">
        <f t="shared" si="3"/>
        <v>bye</v>
      </c>
    </row>
    <row r="46" spans="1:20" ht="12" customHeight="1">
      <c r="A46" s="285">
        <v>243</v>
      </c>
      <c r="B46" s="259">
        <v>1</v>
      </c>
      <c r="C46" s="259" t="s">
        <v>18</v>
      </c>
      <c r="D46" s="286"/>
      <c r="E46" s="286"/>
      <c r="F46" s="263" t="str">
        <f>IF(ISBLANK('32'!C119),"bye",'32'!C119)</f>
        <v>bye</v>
      </c>
      <c r="G46" s="263" t="str">
        <f>IF(F46="bye","",INDEX(spisak!$E$4:$E$497,MATCH(F46,spisak!$B$4:$B$497,0)))</f>
        <v/>
      </c>
      <c r="H46" s="263" t="str">
        <f>IF(ISBLANK('32'!C121),"bye",'32'!C121)</f>
        <v>bye</v>
      </c>
      <c r="I46" s="263" t="str">
        <f>IF(H46="bye","",INDEX(spisak!$E$4:$E$497,MATCH(H46,spisak!$B$4:$B$497,0)))</f>
        <v/>
      </c>
      <c r="J46" s="308"/>
      <c r="K46" s="308"/>
      <c r="L46" s="292"/>
      <c r="M46" s="292"/>
      <c r="N46" s="292"/>
      <c r="O46" s="292"/>
      <c r="P46" s="292"/>
      <c r="Q46" s="292"/>
      <c r="R46" s="292"/>
      <c r="S46" s="261" t="str">
        <f t="shared" si="2"/>
        <v>bye</v>
      </c>
      <c r="T46" s="262" t="str">
        <f t="shared" si="3"/>
        <v>bye</v>
      </c>
    </row>
    <row r="47" spans="1:20" ht="12" customHeight="1">
      <c r="A47" s="297">
        <v>244</v>
      </c>
      <c r="B47" s="259">
        <v>1</v>
      </c>
      <c r="C47" s="259" t="s">
        <v>18</v>
      </c>
      <c r="D47" s="286"/>
      <c r="E47" s="286"/>
      <c r="F47" s="263" t="str">
        <f>IF(ISBLANK('32'!C123),"bye",'32'!C123)</f>
        <v>bye</v>
      </c>
      <c r="G47" s="263" t="str">
        <f>IF(F47="bye","",INDEX(spisak!$E$4:$E$497,MATCH(F47,spisak!$B$4:$B$497,0)))</f>
        <v/>
      </c>
      <c r="H47" s="263" t="str">
        <f>IF(ISBLANK('32'!C125),"bye",'32'!C125)</f>
        <v>bye</v>
      </c>
      <c r="I47" s="263" t="str">
        <f>IF(H47="bye","",INDEX(spisak!$E$4:$E$497,MATCH(H47,spisak!$B$4:$B$497,0)))</f>
        <v/>
      </c>
      <c r="J47" s="308"/>
      <c r="K47" s="310"/>
      <c r="L47" s="292"/>
      <c r="M47" s="292"/>
      <c r="N47" s="292"/>
      <c r="O47" s="292"/>
      <c r="P47" s="292"/>
      <c r="Q47" s="292"/>
      <c r="R47" s="292"/>
      <c r="S47" s="261" t="str">
        <f t="shared" si="2"/>
        <v>bye</v>
      </c>
      <c r="T47" s="262" t="str">
        <f t="shared" si="3"/>
        <v>bye</v>
      </c>
    </row>
    <row r="48" spans="1:20" ht="12" customHeight="1">
      <c r="A48" s="285">
        <v>245</v>
      </c>
      <c r="B48" s="259">
        <v>1</v>
      </c>
      <c r="C48" s="259" t="s">
        <v>18</v>
      </c>
      <c r="D48" s="286"/>
      <c r="E48" s="286"/>
      <c r="F48" s="263" t="str">
        <f>IF(ISBLANK('32'!C127),"bye",'32'!C127)</f>
        <v>bye</v>
      </c>
      <c r="G48" s="263" t="str">
        <f>IF(F48="bye","",INDEX(spisak!$E$4:$E$497,MATCH(F48,spisak!$B$4:$B$497,0)))</f>
        <v/>
      </c>
      <c r="H48" s="263" t="str">
        <f>IF(ISBLANK('32'!C129),"bye",'32'!C129)</f>
        <v>bye</v>
      </c>
      <c r="I48" s="263" t="str">
        <f>IF(H48="bye","",INDEX(spisak!$E$4:$E$497,MATCH(H48,spisak!$B$4:$B$497,0)))</f>
        <v/>
      </c>
      <c r="J48" s="308"/>
      <c r="K48" s="308"/>
      <c r="L48" s="292"/>
      <c r="M48" s="292"/>
      <c r="N48" s="292"/>
      <c r="O48" s="292"/>
      <c r="P48" s="292"/>
      <c r="Q48" s="292"/>
      <c r="R48" s="292"/>
      <c r="S48" s="261" t="str">
        <f t="shared" si="2"/>
        <v>bye</v>
      </c>
      <c r="T48" s="262" t="str">
        <f t="shared" si="3"/>
        <v>bye</v>
      </c>
    </row>
    <row r="49" spans="1:20" ht="12" customHeight="1">
      <c r="A49" s="288">
        <v>246</v>
      </c>
      <c r="B49" s="264">
        <v>2</v>
      </c>
      <c r="C49" s="264" t="s">
        <v>18</v>
      </c>
      <c r="D49" s="289"/>
      <c r="E49" s="289"/>
      <c r="F49" s="265" t="str">
        <f>S33</f>
        <v>bye</v>
      </c>
      <c r="G49" s="265" t="str">
        <f>IF(F49="bye","",INDEX(spisak!$E$4:$E$497,MATCH(F49,spisak!$B$4:$B$497,0)))</f>
        <v/>
      </c>
      <c r="H49" s="265" t="str">
        <f>S34</f>
        <v>bye</v>
      </c>
      <c r="I49" s="265" t="str">
        <f>IF(H49="bye","",INDEX(spisak!$E$4:$E$497,MATCH(H49,spisak!$B$4:$B$497,0)))</f>
        <v/>
      </c>
      <c r="J49" s="308"/>
      <c r="K49" s="308"/>
      <c r="L49" s="293"/>
      <c r="M49" s="293"/>
      <c r="N49" s="293"/>
      <c r="O49" s="293"/>
      <c r="P49" s="293"/>
      <c r="Q49" s="293"/>
      <c r="R49" s="293"/>
      <c r="S49" s="261" t="str">
        <f t="shared" si="2"/>
        <v>bye</v>
      </c>
      <c r="T49" s="262" t="str">
        <f t="shared" si="3"/>
        <v>bye</v>
      </c>
    </row>
    <row r="50" spans="1:20" ht="12" customHeight="1">
      <c r="A50" s="288">
        <v>247</v>
      </c>
      <c r="B50" s="264">
        <v>2</v>
      </c>
      <c r="C50" s="264" t="s">
        <v>18</v>
      </c>
      <c r="D50" s="289"/>
      <c r="E50" s="289"/>
      <c r="F50" s="265" t="str">
        <f>S35</f>
        <v>bye</v>
      </c>
      <c r="G50" s="265" t="str">
        <f>IF(F50="bye","",INDEX(spisak!$E$4:$E$497,MATCH(F50,spisak!$B$4:$B$497,0)))</f>
        <v/>
      </c>
      <c r="H50" s="265" t="str">
        <f>S36</f>
        <v>bye</v>
      </c>
      <c r="I50" s="265" t="str">
        <f>IF(H50="bye","",INDEX(spisak!$E$4:$E$497,MATCH(H50,spisak!$B$4:$B$497,0)))</f>
        <v/>
      </c>
      <c r="J50" s="308"/>
      <c r="K50" s="308"/>
      <c r="L50" s="293"/>
      <c r="M50" s="293"/>
      <c r="N50" s="293"/>
      <c r="O50" s="293"/>
      <c r="P50" s="293"/>
      <c r="Q50" s="293"/>
      <c r="R50" s="293"/>
      <c r="S50" s="261" t="str">
        <f t="shared" si="2"/>
        <v>bye</v>
      </c>
      <c r="T50" s="262" t="str">
        <f t="shared" si="3"/>
        <v>bye</v>
      </c>
    </row>
    <row r="51" spans="1:20" ht="12" customHeight="1">
      <c r="A51" s="288">
        <v>248</v>
      </c>
      <c r="B51" s="264">
        <v>2</v>
      </c>
      <c r="C51" s="264" t="s">
        <v>18</v>
      </c>
      <c r="D51" s="289"/>
      <c r="E51" s="289"/>
      <c r="F51" s="265" t="str">
        <f>S37</f>
        <v>bye</v>
      </c>
      <c r="G51" s="265" t="str">
        <f>IF(F51="bye","",INDEX(spisak!$E$4:$E$497,MATCH(F51,spisak!$B$4:$B$497,0)))</f>
        <v/>
      </c>
      <c r="H51" s="265" t="str">
        <f>S38</f>
        <v>bye</v>
      </c>
      <c r="I51" s="265" t="str">
        <f>IF(H51="bye","",INDEX(spisak!$E$4:$E$497,MATCH(H51,spisak!$B$4:$B$497,0)))</f>
        <v/>
      </c>
      <c r="J51" s="308"/>
      <c r="K51" s="308"/>
      <c r="L51" s="293"/>
      <c r="M51" s="293"/>
      <c r="N51" s="293"/>
      <c r="O51" s="293"/>
      <c r="P51" s="293"/>
      <c r="Q51" s="293"/>
      <c r="R51" s="293"/>
      <c r="S51" s="261" t="str">
        <f t="shared" si="2"/>
        <v>bye</v>
      </c>
      <c r="T51" s="262" t="str">
        <f t="shared" si="3"/>
        <v>bye</v>
      </c>
    </row>
    <row r="52" spans="1:20" ht="12" customHeight="1">
      <c r="A52" s="288">
        <v>249</v>
      </c>
      <c r="B52" s="264">
        <v>2</v>
      </c>
      <c r="C52" s="264" t="s">
        <v>18</v>
      </c>
      <c r="D52" s="289"/>
      <c r="E52" s="289"/>
      <c r="F52" s="265" t="str">
        <f>S39</f>
        <v>bye</v>
      </c>
      <c r="G52" s="265" t="str">
        <f>IF(F52="bye","",INDEX(spisak!$E$4:$E$497,MATCH(F52,spisak!$B$4:$B$497,0)))</f>
        <v/>
      </c>
      <c r="H52" s="265" t="str">
        <f>S40</f>
        <v>bye</v>
      </c>
      <c r="I52" s="265" t="str">
        <f>IF(H52="bye","",INDEX(spisak!$E$4:$E$497,MATCH(H52,spisak!$B$4:$B$497,0)))</f>
        <v/>
      </c>
      <c r="J52" s="308"/>
      <c r="K52" s="308"/>
      <c r="L52" s="293"/>
      <c r="M52" s="293"/>
      <c r="N52" s="293"/>
      <c r="O52" s="293"/>
      <c r="P52" s="293"/>
      <c r="Q52" s="293"/>
      <c r="R52" s="293"/>
      <c r="S52" s="261" t="str">
        <f t="shared" si="2"/>
        <v>bye</v>
      </c>
      <c r="T52" s="262" t="str">
        <f t="shared" si="3"/>
        <v>bye</v>
      </c>
    </row>
    <row r="53" spans="1:20" ht="12" customHeight="1">
      <c r="A53" s="288">
        <v>250</v>
      </c>
      <c r="B53" s="264">
        <v>2</v>
      </c>
      <c r="C53" s="264" t="s">
        <v>18</v>
      </c>
      <c r="D53" s="289"/>
      <c r="E53" s="289"/>
      <c r="F53" s="265" t="str">
        <f>S41</f>
        <v>bye</v>
      </c>
      <c r="G53" s="265" t="str">
        <f>IF(F53="bye","",INDEX(spisak!$E$4:$E$497,MATCH(F53,spisak!$B$4:$B$497,0)))</f>
        <v/>
      </c>
      <c r="H53" s="265" t="str">
        <f>S42</f>
        <v>bye</v>
      </c>
      <c r="I53" s="265" t="str">
        <f>IF(H53="bye","",INDEX(spisak!$E$4:$E$497,MATCH(H53,spisak!$B$4:$B$497,0)))</f>
        <v/>
      </c>
      <c r="J53" s="308"/>
      <c r="K53" s="308"/>
      <c r="L53" s="293"/>
      <c r="M53" s="293"/>
      <c r="N53" s="293"/>
      <c r="O53" s="293"/>
      <c r="P53" s="293"/>
      <c r="Q53" s="293"/>
      <c r="R53" s="293"/>
      <c r="S53" s="261" t="str">
        <f t="shared" si="2"/>
        <v>bye</v>
      </c>
      <c r="T53" s="262" t="str">
        <f t="shared" si="3"/>
        <v>bye</v>
      </c>
    </row>
    <row r="54" spans="1:20" ht="12" customHeight="1">
      <c r="A54" s="288">
        <v>251</v>
      </c>
      <c r="B54" s="264">
        <v>2</v>
      </c>
      <c r="C54" s="264" t="s">
        <v>18</v>
      </c>
      <c r="D54" s="289"/>
      <c r="E54" s="289"/>
      <c r="F54" s="265" t="str">
        <f>S43</f>
        <v>bye</v>
      </c>
      <c r="G54" s="265" t="str">
        <f>IF(F54="bye","",INDEX(spisak!$E$4:$E$497,MATCH(F54,spisak!$B$4:$B$497,0)))</f>
        <v/>
      </c>
      <c r="H54" s="265" t="str">
        <f>S44</f>
        <v>bye</v>
      </c>
      <c r="I54" s="265" t="str">
        <f>IF(H54="bye","",INDEX(spisak!$E$4:$E$497,MATCH(H54,spisak!$B$4:$B$497,0)))</f>
        <v/>
      </c>
      <c r="J54" s="308"/>
      <c r="K54" s="308"/>
      <c r="L54" s="293"/>
      <c r="M54" s="293"/>
      <c r="N54" s="293"/>
      <c r="O54" s="293"/>
      <c r="P54" s="293"/>
      <c r="Q54" s="293"/>
      <c r="R54" s="293"/>
      <c r="S54" s="261" t="str">
        <f t="shared" si="2"/>
        <v>bye</v>
      </c>
      <c r="T54" s="262" t="str">
        <f t="shared" si="3"/>
        <v>bye</v>
      </c>
    </row>
    <row r="55" spans="1:20" ht="12" customHeight="1">
      <c r="A55" s="288">
        <v>252</v>
      </c>
      <c r="B55" s="264">
        <v>2</v>
      </c>
      <c r="C55" s="264" t="s">
        <v>18</v>
      </c>
      <c r="D55" s="289"/>
      <c r="E55" s="289"/>
      <c r="F55" s="265" t="str">
        <f>S45</f>
        <v>bye</v>
      </c>
      <c r="G55" s="265" t="str">
        <f>IF(F55="bye","",INDEX(spisak!$E$4:$E$497,MATCH(F55,spisak!$B$4:$B$497,0)))</f>
        <v/>
      </c>
      <c r="H55" s="265" t="str">
        <f>S46</f>
        <v>bye</v>
      </c>
      <c r="I55" s="265" t="str">
        <f>IF(H55="bye","",INDEX(spisak!$E$4:$E$497,MATCH(H55,spisak!$B$4:$B$497,0)))</f>
        <v/>
      </c>
      <c r="J55" s="308"/>
      <c r="K55" s="308"/>
      <c r="L55" s="293"/>
      <c r="M55" s="293"/>
      <c r="N55" s="293"/>
      <c r="O55" s="293"/>
      <c r="P55" s="293"/>
      <c r="Q55" s="293"/>
      <c r="R55" s="293"/>
      <c r="S55" s="261" t="str">
        <f t="shared" si="2"/>
        <v>bye</v>
      </c>
      <c r="T55" s="262" t="str">
        <f t="shared" si="3"/>
        <v>bye</v>
      </c>
    </row>
    <row r="56" spans="1:20" ht="12" customHeight="1">
      <c r="A56" s="288">
        <v>253</v>
      </c>
      <c r="B56" s="264">
        <v>2</v>
      </c>
      <c r="C56" s="264" t="s">
        <v>18</v>
      </c>
      <c r="D56" s="289"/>
      <c r="E56" s="289"/>
      <c r="F56" s="265" t="str">
        <f>S47</f>
        <v>bye</v>
      </c>
      <c r="G56" s="265" t="str">
        <f>IF(F56="bye","",INDEX(spisak!$E$4:$E$497,MATCH(F56,spisak!$B$4:$B$497,0)))</f>
        <v/>
      </c>
      <c r="H56" s="265" t="str">
        <f>S48</f>
        <v>bye</v>
      </c>
      <c r="I56" s="265" t="str">
        <f>IF(H56="bye","",INDEX(spisak!$E$4:$E$497,MATCH(H56,spisak!$B$4:$B$497,0)))</f>
        <v/>
      </c>
      <c r="J56" s="308"/>
      <c r="K56" s="308"/>
      <c r="L56" s="293"/>
      <c r="M56" s="293"/>
      <c r="N56" s="293"/>
      <c r="O56" s="293"/>
      <c r="P56" s="293"/>
      <c r="Q56" s="293"/>
      <c r="R56" s="293"/>
      <c r="S56" s="261" t="str">
        <f t="shared" si="2"/>
        <v>bye</v>
      </c>
      <c r="T56" s="262" t="str">
        <f t="shared" si="3"/>
        <v>bye</v>
      </c>
    </row>
    <row r="57" spans="1:20" ht="12" customHeight="1">
      <c r="A57" s="290">
        <v>254</v>
      </c>
      <c r="B57" s="294" t="s">
        <v>16</v>
      </c>
      <c r="C57" s="266" t="s">
        <v>18</v>
      </c>
      <c r="D57" s="291"/>
      <c r="E57" s="291"/>
      <c r="F57" s="267" t="str">
        <f>S49</f>
        <v>bye</v>
      </c>
      <c r="G57" s="267" t="str">
        <f>IF(F57="bye","",INDEX(spisak!$E$4:$E$497,MATCH(F57,spisak!$B$4:$B$497,0)))</f>
        <v/>
      </c>
      <c r="H57" s="267" t="str">
        <f>S50</f>
        <v>bye</v>
      </c>
      <c r="I57" s="267" t="str">
        <f>IF(H57="bye","",INDEX(spisak!$E$4:$E$497,MATCH(H57,spisak!$B$4:$B$497,0)))</f>
        <v/>
      </c>
      <c r="J57" s="308"/>
      <c r="K57" s="308"/>
      <c r="L57" s="295"/>
      <c r="M57" s="295"/>
      <c r="N57" s="295"/>
      <c r="O57" s="295"/>
      <c r="P57" s="295"/>
      <c r="Q57" s="295"/>
      <c r="R57" s="295"/>
      <c r="S57" s="261" t="str">
        <f t="shared" si="2"/>
        <v>bye</v>
      </c>
      <c r="T57" s="262" t="str">
        <f t="shared" si="3"/>
        <v>bye</v>
      </c>
    </row>
    <row r="58" spans="1:20" ht="12" customHeight="1">
      <c r="A58" s="290">
        <v>255</v>
      </c>
      <c r="B58" s="266" t="s">
        <v>16</v>
      </c>
      <c r="C58" s="266" t="s">
        <v>18</v>
      </c>
      <c r="D58" s="291"/>
      <c r="E58" s="291"/>
      <c r="F58" s="267" t="str">
        <f>S51</f>
        <v>bye</v>
      </c>
      <c r="G58" s="267" t="str">
        <f>IF(F58="bye","",INDEX(spisak!$E$4:$E$497,MATCH(F58,spisak!$B$4:$B$497,0)))</f>
        <v/>
      </c>
      <c r="H58" s="267" t="str">
        <f>S52</f>
        <v>bye</v>
      </c>
      <c r="I58" s="267" t="str">
        <f>IF(H58="bye","",INDEX(spisak!$E$4:$E$497,MATCH(H58,spisak!$B$4:$B$497,0)))</f>
        <v/>
      </c>
      <c r="J58" s="308"/>
      <c r="K58" s="308"/>
      <c r="L58" s="295"/>
      <c r="M58" s="295"/>
      <c r="N58" s="295"/>
      <c r="O58" s="295"/>
      <c r="P58" s="295"/>
      <c r="Q58" s="295"/>
      <c r="R58" s="295"/>
      <c r="S58" s="261" t="str">
        <f t="shared" si="2"/>
        <v>bye</v>
      </c>
      <c r="T58" s="262" t="str">
        <f t="shared" si="3"/>
        <v>bye</v>
      </c>
    </row>
    <row r="59" spans="1:20" ht="12" customHeight="1">
      <c r="A59" s="290">
        <v>256</v>
      </c>
      <c r="B59" s="266" t="s">
        <v>16</v>
      </c>
      <c r="C59" s="266" t="s">
        <v>18</v>
      </c>
      <c r="D59" s="291"/>
      <c r="E59" s="291"/>
      <c r="F59" s="267" t="str">
        <f>S53</f>
        <v>bye</v>
      </c>
      <c r="G59" s="267" t="str">
        <f>IF(F59="bye","",INDEX(spisak!$E$4:$E$497,MATCH(F59,spisak!$B$4:$B$497,0)))</f>
        <v/>
      </c>
      <c r="H59" s="267" t="str">
        <f>S54</f>
        <v>bye</v>
      </c>
      <c r="I59" s="267" t="str">
        <f>IF(H59="bye","",INDEX(spisak!$E$4:$E$497,MATCH(H59,spisak!$B$4:$B$497,0)))</f>
        <v/>
      </c>
      <c r="J59" s="308"/>
      <c r="K59" s="308"/>
      <c r="L59" s="295"/>
      <c r="M59" s="295"/>
      <c r="N59" s="295"/>
      <c r="O59" s="295"/>
      <c r="P59" s="295"/>
      <c r="Q59" s="295"/>
      <c r="R59" s="295"/>
      <c r="S59" s="261" t="str">
        <f t="shared" si="2"/>
        <v>bye</v>
      </c>
      <c r="T59" s="262" t="str">
        <f t="shared" si="3"/>
        <v>bye</v>
      </c>
    </row>
    <row r="60" spans="1:20" ht="12" customHeight="1">
      <c r="A60" s="290">
        <v>257</v>
      </c>
      <c r="B60" s="266" t="s">
        <v>16</v>
      </c>
      <c r="C60" s="266" t="s">
        <v>18</v>
      </c>
      <c r="D60" s="291"/>
      <c r="E60" s="291"/>
      <c r="F60" s="267" t="str">
        <f>S55</f>
        <v>bye</v>
      </c>
      <c r="G60" s="267" t="str">
        <f>IF(F60="bye","",INDEX(spisak!$E$4:$E$497,MATCH(F60,spisak!$B$4:$B$497,0)))</f>
        <v/>
      </c>
      <c r="H60" s="267" t="str">
        <f>S56</f>
        <v>bye</v>
      </c>
      <c r="I60" s="267" t="str">
        <f>IF(H60="bye","",INDEX(spisak!$E$4:$E$497,MATCH(H60,spisak!$B$4:$B$497,0)))</f>
        <v/>
      </c>
      <c r="J60" s="308"/>
      <c r="K60" s="308"/>
      <c r="L60" s="295"/>
      <c r="M60" s="295"/>
      <c r="N60" s="295"/>
      <c r="O60" s="295"/>
      <c r="P60" s="295"/>
      <c r="Q60" s="295"/>
      <c r="R60" s="295"/>
      <c r="S60" s="261" t="str">
        <f t="shared" si="2"/>
        <v>bye</v>
      </c>
      <c r="T60" s="262" t="str">
        <f t="shared" si="3"/>
        <v>bye</v>
      </c>
    </row>
    <row r="61" spans="1:20" ht="12" customHeight="1">
      <c r="A61" s="285">
        <v>258</v>
      </c>
      <c r="B61" s="259" t="s">
        <v>17</v>
      </c>
      <c r="C61" s="259" t="s">
        <v>18</v>
      </c>
      <c r="D61" s="286"/>
      <c r="E61" s="286"/>
      <c r="F61" s="263" t="str">
        <f>S57</f>
        <v>bye</v>
      </c>
      <c r="G61" s="263" t="str">
        <f>IF(F61="bye","",INDEX(spisak!$E$4:$E$497,MATCH(F61,spisak!$B$4:$B$497,0)))</f>
        <v/>
      </c>
      <c r="H61" s="263" t="str">
        <f>S58</f>
        <v>bye</v>
      </c>
      <c r="I61" s="263" t="str">
        <f>IF(H61="bye","",INDEX(spisak!$E$4:$E$497,MATCH(H61,spisak!$B$4:$B$497,0)))</f>
        <v/>
      </c>
      <c r="J61" s="308"/>
      <c r="K61" s="308"/>
      <c r="L61" s="292"/>
      <c r="M61" s="292"/>
      <c r="N61" s="292"/>
      <c r="O61" s="292"/>
      <c r="P61" s="292"/>
      <c r="Q61" s="292"/>
      <c r="R61" s="292"/>
      <c r="S61" s="261" t="str">
        <f t="shared" si="2"/>
        <v>bye</v>
      </c>
      <c r="T61" s="262" t="str">
        <f t="shared" si="3"/>
        <v>bye</v>
      </c>
    </row>
    <row r="62" spans="1:20" ht="12" customHeight="1">
      <c r="A62" s="285">
        <v>259</v>
      </c>
      <c r="B62" s="259" t="s">
        <v>17</v>
      </c>
      <c r="C62" s="259" t="s">
        <v>18</v>
      </c>
      <c r="D62" s="286"/>
      <c r="E62" s="286"/>
      <c r="F62" s="263" t="str">
        <f>S59</f>
        <v>bye</v>
      </c>
      <c r="G62" s="263" t="str">
        <f>IF(F62="bye","",INDEX(spisak!$E$4:$E$497,MATCH(F62,spisak!$B$4:$B$497,0)))</f>
        <v/>
      </c>
      <c r="H62" s="263" t="str">
        <f>S60</f>
        <v>bye</v>
      </c>
      <c r="I62" s="263" t="str">
        <f>IF(H62="bye","",INDEX(spisak!$E$4:$E$497,MATCH(H62,spisak!$B$4:$B$497,0)))</f>
        <v/>
      </c>
      <c r="J62" s="308"/>
      <c r="K62" s="308"/>
      <c r="L62" s="292"/>
      <c r="M62" s="292"/>
      <c r="N62" s="292"/>
      <c r="O62" s="292"/>
      <c r="P62" s="292"/>
      <c r="Q62" s="292"/>
      <c r="R62" s="292"/>
      <c r="S62" s="261" t="str">
        <f t="shared" si="2"/>
        <v>bye</v>
      </c>
      <c r="T62" s="262" t="str">
        <f t="shared" si="3"/>
        <v>bye</v>
      </c>
    </row>
    <row r="63" spans="1:20" ht="12" customHeight="1">
      <c r="A63" s="271">
        <v>260</v>
      </c>
      <c r="B63" s="272" t="s">
        <v>15</v>
      </c>
      <c r="C63" s="272" t="s">
        <v>18</v>
      </c>
      <c r="D63" s="306"/>
      <c r="E63" s="306"/>
      <c r="F63" s="273" t="str">
        <f>S61</f>
        <v>bye</v>
      </c>
      <c r="G63" s="273" t="str">
        <f>IF(F63="bye","",INDEX(spisak!$E$4:$E$497,MATCH(F63,spisak!$B$4:$B$497,0)))</f>
        <v/>
      </c>
      <c r="H63" s="273" t="str">
        <f>S62</f>
        <v>bye</v>
      </c>
      <c r="I63" s="273" t="str">
        <f>IF(H63="bye","",INDEX(spisak!$E$4:$E$497,MATCH(H63,spisak!$B$4:$B$497,0)))</f>
        <v/>
      </c>
      <c r="J63" s="308"/>
      <c r="K63" s="308"/>
      <c r="L63" s="300"/>
      <c r="M63" s="300"/>
      <c r="N63" s="300"/>
      <c r="O63" s="300"/>
      <c r="P63" s="300"/>
      <c r="Q63" s="300"/>
      <c r="R63" s="300"/>
      <c r="S63" s="261" t="str">
        <f t="shared" si="2"/>
        <v>bye</v>
      </c>
      <c r="T63" s="262" t="str">
        <f t="shared" si="3"/>
        <v>bye</v>
      </c>
    </row>
    <row r="64" spans="1:20" ht="12" customHeight="1">
      <c r="A64" s="274">
        <v>262</v>
      </c>
      <c r="B64" s="275"/>
      <c r="C64" s="275"/>
      <c r="D64" s="307"/>
      <c r="E64" s="307"/>
      <c r="F64" s="276" t="str">
        <f>S32</f>
        <v/>
      </c>
      <c r="G64" s="276" t="e">
        <f>IF(F64="bye","",INDEX(spisak!$E$4:$E$497,MATCH(F64,spisak!$B$4:$B$497,0)))</f>
        <v>#N/A</v>
      </c>
      <c r="H64" s="276" t="str">
        <f>S63</f>
        <v>bye</v>
      </c>
      <c r="I64" s="301" t="str">
        <f>IF(H64="bye","",INDEX(spisak!$E$4:$E$497,MATCH(H64,spisak!$B$4:$B$497,0)))</f>
        <v/>
      </c>
      <c r="J64" s="308"/>
      <c r="K64" s="308"/>
      <c r="L64" s="277"/>
      <c r="M64" s="277"/>
      <c r="N64" s="277"/>
      <c r="O64" s="277"/>
      <c r="P64" s="277"/>
      <c r="Q64" s="277"/>
      <c r="R64" s="277"/>
      <c r="S64" s="261" t="str">
        <f t="shared" si="2"/>
        <v/>
      </c>
      <c r="T64" s="262" t="str">
        <f t="shared" si="3"/>
        <v/>
      </c>
    </row>
    <row r="65" spans="20:20" ht="12" customHeight="1">
      <c r="T65" s="262" t="str">
        <f>IF(AND(F65="***",H65="***"),"***",IF(F65="***",H65,IF(H65="***",F65,IF(ISBLANK(J65),"",IF(J65&gt;K65,H65,F65)))))</f>
        <v/>
      </c>
    </row>
  </sheetData>
  <sheetProtection sheet="1" objects="1" scenarios="1" selectLockedCells="1"/>
  <sortState ref="A2:AE262">
    <sortCondition ref="A2:A262"/>
    <sortCondition ref="B2:B262"/>
    <sortCondition ref="C2:C262"/>
  </sortState>
  <mergeCells count="1">
    <mergeCell ref="J1:K1"/>
  </mergeCells>
  <phoneticPr fontId="1" type="noConversion"/>
  <printOptions gridLines="1"/>
  <pageMargins left="0.27559055118110237" right="0.27559055118110237" top="0.43307086614173229" bottom="0.43307086614173229" header="0.19685039370078741" footer="0.15748031496062992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5"/>
  <dimension ref="A1:P121"/>
  <sheetViews>
    <sheetView topLeftCell="A25" zoomScaleSheetLayoutView="90" workbookViewId="0">
      <selection activeCell="J5" sqref="J5"/>
    </sheetView>
  </sheetViews>
  <sheetFormatPr defaultRowHeight="15.75" customHeight="1"/>
  <cols>
    <col min="1" max="7" width="7.5703125" style="127" customWidth="1"/>
    <col min="8" max="8" width="9.140625" style="127"/>
    <col min="9" max="9" width="14.85546875" style="132" customWidth="1"/>
    <col min="10" max="10" width="14.85546875" style="134" customWidth="1"/>
    <col min="11" max="11" width="14.85546875" style="133" customWidth="1"/>
    <col min="12" max="12" width="14.85546875" style="134" customWidth="1"/>
    <col min="13" max="13" width="14.85546875" style="126" customWidth="1"/>
    <col min="14" max="14" width="14.85546875" style="127" customWidth="1"/>
    <col min="15" max="15" width="9.140625" style="127"/>
    <col min="16" max="16" width="27.140625" style="127" customWidth="1"/>
    <col min="17" max="16384" width="9.140625" style="127"/>
  </cols>
  <sheetData>
    <row r="1" spans="1:16" ht="15.75" customHeight="1" thickBot="1">
      <c r="A1" s="161" t="s">
        <v>71</v>
      </c>
      <c r="B1" s="161" t="s">
        <v>72</v>
      </c>
      <c r="C1" s="161" t="s">
        <v>73</v>
      </c>
      <c r="D1" s="161" t="s">
        <v>74</v>
      </c>
      <c r="E1" s="161" t="s">
        <v>87</v>
      </c>
      <c r="F1" s="161" t="s">
        <v>86</v>
      </c>
      <c r="G1" s="162" t="s">
        <v>75</v>
      </c>
      <c r="H1" s="167" t="s">
        <v>91</v>
      </c>
      <c r="I1" s="211" t="str">
        <f>info!C3</f>
        <v>Pojedinačno prvenstvo RSTSN za kadete I kadetkinje</v>
      </c>
      <c r="J1" s="138"/>
      <c r="K1" s="139"/>
      <c r="L1" s="140"/>
      <c r="M1" s="140"/>
      <c r="N1" s="140" t="str">
        <f>info!C4</f>
        <v>kadetkinje parovi</v>
      </c>
    </row>
    <row r="2" spans="1:16" ht="12.75" customHeight="1" thickTop="1">
      <c r="A2" s="157">
        <v>210</v>
      </c>
      <c r="B2" s="157">
        <v>160</v>
      </c>
      <c r="C2" s="157">
        <v>140</v>
      </c>
      <c r="D2" s="157">
        <v>120</v>
      </c>
      <c r="E2" s="157">
        <v>100</v>
      </c>
      <c r="F2" s="157">
        <v>250</v>
      </c>
      <c r="G2" s="158" t="s">
        <v>94</v>
      </c>
      <c r="H2" s="157">
        <v>230</v>
      </c>
      <c r="I2" s="128"/>
      <c r="J2" s="129"/>
      <c r="K2" s="130"/>
      <c r="L2" s="129"/>
    </row>
    <row r="3" spans="1:16" ht="12.75" customHeight="1">
      <c r="A3" s="157">
        <v>180</v>
      </c>
      <c r="B3" s="157">
        <v>140</v>
      </c>
      <c r="C3" s="157">
        <v>120</v>
      </c>
      <c r="D3" s="157">
        <v>100</v>
      </c>
      <c r="E3" s="157">
        <v>80</v>
      </c>
      <c r="F3" s="157">
        <v>220</v>
      </c>
      <c r="G3" s="158" t="s">
        <v>93</v>
      </c>
      <c r="H3" s="157">
        <v>200</v>
      </c>
      <c r="I3" s="136"/>
      <c r="J3" s="189"/>
      <c r="K3" s="190"/>
      <c r="L3" s="189"/>
    </row>
    <row r="4" spans="1:16" ht="12.75" customHeight="1">
      <c r="A4" s="157">
        <v>150</v>
      </c>
      <c r="B4" s="157">
        <v>120</v>
      </c>
      <c r="C4" s="157">
        <v>100</v>
      </c>
      <c r="D4" s="157">
        <v>80</v>
      </c>
      <c r="E4" s="157">
        <v>60</v>
      </c>
      <c r="F4" s="157">
        <v>190</v>
      </c>
      <c r="G4" s="158" t="s">
        <v>60</v>
      </c>
      <c r="H4" s="164">
        <v>180</v>
      </c>
      <c r="I4" s="165" t="s">
        <v>67</v>
      </c>
      <c r="J4" s="191">
        <f>COUNT(#REF!)</f>
        <v>0</v>
      </c>
      <c r="L4" s="192"/>
      <c r="M4" s="131"/>
    </row>
    <row r="5" spans="1:16" ht="12.75" customHeight="1">
      <c r="A5" s="157">
        <v>120</v>
      </c>
      <c r="B5" s="157">
        <v>100</v>
      </c>
      <c r="C5" s="157">
        <v>80</v>
      </c>
      <c r="D5" s="157">
        <v>60</v>
      </c>
      <c r="E5" s="157">
        <v>40</v>
      </c>
      <c r="F5" s="157">
        <v>160</v>
      </c>
      <c r="G5" s="158" t="s">
        <v>61</v>
      </c>
      <c r="H5" s="164">
        <v>170</v>
      </c>
      <c r="I5" s="166" t="s">
        <v>58</v>
      </c>
      <c r="J5" s="191" t="e">
        <f t="array" ref="J5">SUM(SMALL(#REF!,{1;2;3;4;5;6;7;8}))</f>
        <v>#REF!</v>
      </c>
      <c r="L5" s="192"/>
      <c r="M5" s="131"/>
      <c r="P5" s="193"/>
    </row>
    <row r="6" spans="1:16" ht="12.75" customHeight="1">
      <c r="A6" s="157">
        <v>100</v>
      </c>
      <c r="B6" s="157">
        <v>80</v>
      </c>
      <c r="C6" s="157">
        <v>60</v>
      </c>
      <c r="D6" s="157">
        <v>40</v>
      </c>
      <c r="E6" s="157">
        <v>20</v>
      </c>
      <c r="F6" s="157">
        <v>140</v>
      </c>
      <c r="G6" s="158" t="s">
        <v>62</v>
      </c>
      <c r="H6" s="164">
        <v>165</v>
      </c>
      <c r="I6" s="166" t="s">
        <v>66</v>
      </c>
      <c r="J6" s="168" t="e">
        <f>IF(AND(J5&gt;=36,J5&lt;=45),"B",IF(AND(J5&gt;=46,J5&lt;=55),"C",IF(AND(J5&gt;=56,J5&lt;=65),"D",IF(J5&gt;65,"E","A"))))</f>
        <v>#REF!</v>
      </c>
      <c r="L6" s="192"/>
      <c r="M6" s="131"/>
      <c r="P6" s="193"/>
    </row>
    <row r="7" spans="1:16" ht="12.75" customHeight="1">
      <c r="A7" s="157">
        <v>70</v>
      </c>
      <c r="B7" s="157">
        <v>60</v>
      </c>
      <c r="C7" s="157">
        <v>40</v>
      </c>
      <c r="D7" s="157">
        <v>20</v>
      </c>
      <c r="E7" s="157">
        <v>10</v>
      </c>
      <c r="F7" s="157">
        <v>110</v>
      </c>
      <c r="G7" s="158" t="s">
        <v>63</v>
      </c>
      <c r="H7" s="157">
        <v>160</v>
      </c>
      <c r="I7" s="137"/>
      <c r="J7" s="129"/>
      <c r="K7" s="130"/>
      <c r="L7" s="192"/>
      <c r="M7" s="131"/>
      <c r="P7" s="193"/>
    </row>
    <row r="8" spans="1:16" ht="12.75" customHeight="1">
      <c r="A8" s="157">
        <v>40</v>
      </c>
      <c r="B8" s="157">
        <v>30</v>
      </c>
      <c r="C8" s="157">
        <v>20</v>
      </c>
      <c r="D8" s="157">
        <v>10</v>
      </c>
      <c r="E8" s="157">
        <v>5</v>
      </c>
      <c r="F8" s="157">
        <v>80</v>
      </c>
      <c r="G8" s="158" t="s">
        <v>92</v>
      </c>
      <c r="H8" s="157">
        <v>155</v>
      </c>
      <c r="I8" s="137"/>
      <c r="J8" s="194"/>
      <c r="K8" s="195"/>
      <c r="L8" s="192"/>
      <c r="M8" s="131"/>
      <c r="P8" s="193"/>
    </row>
    <row r="9" spans="1:16" ht="12.75" customHeight="1">
      <c r="A9" s="157">
        <v>15</v>
      </c>
      <c r="B9" s="157">
        <v>10</v>
      </c>
      <c r="C9" s="157">
        <v>8</v>
      </c>
      <c r="D9" s="157">
        <v>4</v>
      </c>
      <c r="E9" s="157">
        <v>2</v>
      </c>
      <c r="F9" s="157">
        <v>20</v>
      </c>
      <c r="G9" s="158" t="s">
        <v>88</v>
      </c>
      <c r="H9" s="157">
        <v>150</v>
      </c>
      <c r="I9" s="141" t="s">
        <v>68</v>
      </c>
      <c r="J9" s="135"/>
      <c r="K9" s="135"/>
      <c r="L9" s="163"/>
      <c r="M9" s="131"/>
      <c r="P9" s="193"/>
    </row>
    <row r="10" spans="1:16" ht="12.75" customHeight="1">
      <c r="A10" s="157">
        <v>8</v>
      </c>
      <c r="B10" s="157">
        <v>6</v>
      </c>
      <c r="C10" s="157">
        <v>4</v>
      </c>
      <c r="D10" s="157">
        <v>2</v>
      </c>
      <c r="E10" s="157">
        <v>1</v>
      </c>
      <c r="F10" s="157">
        <v>10</v>
      </c>
      <c r="G10" s="159" t="s">
        <v>89</v>
      </c>
      <c r="H10" s="157">
        <v>145</v>
      </c>
      <c r="I10" s="196" t="s">
        <v>59</v>
      </c>
      <c r="J10" s="196" t="s">
        <v>64</v>
      </c>
      <c r="K10" s="197" t="s">
        <v>65</v>
      </c>
      <c r="L10" s="196" t="s">
        <v>59</v>
      </c>
      <c r="M10" s="196" t="s">
        <v>64</v>
      </c>
      <c r="N10" s="197" t="s">
        <v>65</v>
      </c>
      <c r="P10" s="193"/>
    </row>
    <row r="11" spans="1:16" ht="12.75" customHeight="1">
      <c r="H11" s="157">
        <v>140</v>
      </c>
      <c r="I11" s="142" t="s">
        <v>94</v>
      </c>
      <c r="J11" s="196" t="str">
        <f>partije!S64</f>
        <v/>
      </c>
      <c r="K11" s="197" t="e">
        <f ca="1">INDEX(INDIRECT($J$6&amp;"2"):INDIRECT($J$6&amp;"10"),MATCH(I11,$G$2:$G$10,0))</f>
        <v>#REF!</v>
      </c>
      <c r="L11" s="142" t="s">
        <v>92</v>
      </c>
      <c r="M11" s="209"/>
      <c r="N11" s="197" t="e">
        <f ca="1">INDEX(INDIRECT($J$6&amp;"2"):INDIRECT($J$6&amp;"10"),MATCH(L11,$G$2:$G$10,0))</f>
        <v>#REF!</v>
      </c>
    </row>
    <row r="12" spans="1:16" ht="12.75" customHeight="1">
      <c r="A12" s="160"/>
      <c r="B12" s="160"/>
      <c r="C12" s="160"/>
      <c r="D12" s="160"/>
      <c r="E12" s="160"/>
      <c r="F12" s="160"/>
      <c r="G12" s="160"/>
      <c r="H12" s="157">
        <v>135</v>
      </c>
      <c r="I12" s="142" t="s">
        <v>93</v>
      </c>
      <c r="J12" s="196" t="str">
        <f>partije!T64</f>
        <v/>
      </c>
      <c r="K12" s="197" t="e">
        <f ca="1">INDEX(INDIRECT($J$6&amp;"2"):INDIRECT($J$6&amp;"10"),MATCH(I12,$G$2:$G$10,0))</f>
        <v>#REF!</v>
      </c>
      <c r="L12" s="142" t="s">
        <v>92</v>
      </c>
      <c r="M12" s="196" t="str">
        <f>partije!T3</f>
        <v>bye</v>
      </c>
      <c r="N12" s="197" t="e">
        <f ca="1">INDEX(INDIRECT($J$6&amp;"2"):INDIRECT($J$6&amp;"10"),MATCH(L12,$G$2:$G$10,0))</f>
        <v>#REF!</v>
      </c>
    </row>
    <row r="13" spans="1:16" ht="12.75" customHeight="1">
      <c r="A13" s="160"/>
      <c r="B13" s="160"/>
      <c r="C13" s="160"/>
      <c r="D13" s="160"/>
      <c r="E13" s="160"/>
      <c r="F13" s="160"/>
      <c r="G13" s="160"/>
      <c r="H13" s="157">
        <v>130</v>
      </c>
      <c r="I13" s="142" t="s">
        <v>60</v>
      </c>
      <c r="J13" s="196" t="str">
        <f>partije!T32</f>
        <v>bye</v>
      </c>
      <c r="K13" s="197" t="e">
        <f ca="1">INDEX(INDIRECT($J$6&amp;"2"):INDIRECT($J$6&amp;"10"),MATCH(I13,$G$2:$G$10,0))</f>
        <v>#REF!</v>
      </c>
      <c r="L13" s="142" t="s">
        <v>92</v>
      </c>
      <c r="M13" s="196" t="str">
        <f>partije!T4</f>
        <v>bye</v>
      </c>
      <c r="N13" s="197" t="e">
        <f ca="1">INDEX(INDIRECT($J$6&amp;"2"):INDIRECT($J$6&amp;"10"),MATCH(L13,$G$2:$G$10,0))</f>
        <v>#REF!</v>
      </c>
    </row>
    <row r="14" spans="1:16" ht="12.75" customHeight="1">
      <c r="I14" s="142" t="s">
        <v>60</v>
      </c>
      <c r="J14" s="196" t="str">
        <f>partije!T63</f>
        <v>bye</v>
      </c>
      <c r="K14" s="197" t="e">
        <f ca="1">INDEX(INDIRECT($J$6&amp;"2"):INDIRECT($J$6&amp;"10"),MATCH(I14,$G$2:$G$10,0))</f>
        <v>#REF!</v>
      </c>
      <c r="L14" s="142" t="s">
        <v>92</v>
      </c>
      <c r="M14" s="196" t="str">
        <f>partije!T5</f>
        <v>bye</v>
      </c>
      <c r="N14" s="197" t="e">
        <f ca="1">INDEX(INDIRECT($J$6&amp;"2"):INDIRECT($J$6&amp;"10"),MATCH(L14,$G$2:$G$10,0))</f>
        <v>#REF!</v>
      </c>
    </row>
    <row r="15" spans="1:16" ht="12.75" customHeight="1">
      <c r="I15" s="142" t="s">
        <v>61</v>
      </c>
      <c r="J15" s="196" t="str">
        <f>partije!T30</f>
        <v>bye</v>
      </c>
      <c r="K15" s="197" t="e">
        <f ca="1">INDEX(INDIRECT($J$6&amp;"2"):INDIRECT($J$6&amp;"10"),MATCH(I15,$G$2:$G$10,0))</f>
        <v>#REF!</v>
      </c>
      <c r="L15" s="142" t="s">
        <v>92</v>
      </c>
      <c r="M15" s="209"/>
      <c r="N15" s="197" t="e">
        <f ca="1">INDEX(INDIRECT($J$6&amp;"2"):INDIRECT($J$6&amp;"10"),MATCH(L15,$G$2:$G$10,0))</f>
        <v>#REF!</v>
      </c>
    </row>
    <row r="16" spans="1:16" ht="12.75" customHeight="1">
      <c r="I16" s="142" t="s">
        <v>61</v>
      </c>
      <c r="J16" s="196" t="str">
        <f>partije!T31</f>
        <v>bye</v>
      </c>
      <c r="K16" s="197" t="e">
        <f ca="1">INDEX(INDIRECT($J$6&amp;"2"):INDIRECT($J$6&amp;"10"),MATCH(I16,$G$2:$G$10,0))</f>
        <v>#REF!</v>
      </c>
      <c r="L16" s="142" t="s">
        <v>92</v>
      </c>
      <c r="M16" s="196" t="str">
        <f>partije!T7</f>
        <v>bye</v>
      </c>
      <c r="N16" s="197" t="e">
        <f ca="1">INDEX(INDIRECT($J$6&amp;"2"):INDIRECT($J$6&amp;"10"),MATCH(L16,$G$2:$G$10,0))</f>
        <v>#REF!</v>
      </c>
    </row>
    <row r="17" spans="1:14" ht="12.75" customHeight="1">
      <c r="I17" s="142" t="s">
        <v>61</v>
      </c>
      <c r="J17" s="196" t="str">
        <f>partije!T61</f>
        <v>bye</v>
      </c>
      <c r="K17" s="197" t="e">
        <f ca="1">INDEX(INDIRECT($J$6&amp;"2"):INDIRECT($J$6&amp;"10"),MATCH(I17,$G$2:$G$10,0))</f>
        <v>#REF!</v>
      </c>
      <c r="L17" s="142" t="s">
        <v>92</v>
      </c>
      <c r="M17" s="196" t="str">
        <f>partije!T8</f>
        <v>bye</v>
      </c>
      <c r="N17" s="197" t="e">
        <f ca="1">INDEX(INDIRECT($J$6&amp;"2"):INDIRECT($J$6&amp;"10"),MATCH(L17,$G$2:$G$10,0))</f>
        <v>#REF!</v>
      </c>
    </row>
    <row r="18" spans="1:14" ht="12.75" customHeight="1">
      <c r="A18" s="548" t="s">
        <v>76</v>
      </c>
      <c r="B18" s="548"/>
      <c r="I18" s="142" t="s">
        <v>61</v>
      </c>
      <c r="J18" s="196" t="str">
        <f>partije!T62</f>
        <v>bye</v>
      </c>
      <c r="K18" s="197" t="e">
        <f ca="1">INDEX(INDIRECT($J$6&amp;"2"):INDIRECT($J$6&amp;"10"),MATCH(I18,$G$2:$G$10,0))</f>
        <v>#REF!</v>
      </c>
      <c r="L18" s="142" t="s">
        <v>92</v>
      </c>
      <c r="M18" s="209"/>
      <c r="N18" s="197" t="e">
        <f ca="1">INDEX(INDIRECT($J$6&amp;"2"):INDIRECT($J$6&amp;"10"),MATCH(L18,$G$2:$G$10,0))</f>
        <v>#REF!</v>
      </c>
    </row>
    <row r="19" spans="1:14" ht="12.75" customHeight="1">
      <c r="A19" s="549" t="s">
        <v>77</v>
      </c>
      <c r="B19" s="198" t="s">
        <v>78</v>
      </c>
      <c r="I19" s="142" t="s">
        <v>62</v>
      </c>
      <c r="J19" s="196" t="str">
        <f>partije!T26</f>
        <v>Krstić Aleksandra,Aleksić Kristina</v>
      </c>
      <c r="K19" s="197" t="e">
        <f ca="1">INDEX(INDIRECT($J$6&amp;"2"):INDIRECT($J$6&amp;"10"),MATCH(I19,$G$2:$G$10,0))</f>
        <v>#REF!</v>
      </c>
      <c r="L19" s="142" t="s">
        <v>92</v>
      </c>
      <c r="M19" s="209"/>
      <c r="N19" s="197" t="e">
        <f ca="1">INDEX(INDIRECT($J$6&amp;"2"):INDIRECT($J$6&amp;"10"),MATCH(L19,$G$2:$G$10,0))</f>
        <v>#REF!</v>
      </c>
    </row>
    <row r="20" spans="1:14" ht="12.75" customHeight="1">
      <c r="A20" s="550"/>
      <c r="B20" s="199" t="s">
        <v>79</v>
      </c>
      <c r="I20" s="142" t="s">
        <v>62</v>
      </c>
      <c r="J20" s="196" t="str">
        <f>partije!T27</f>
        <v>bye</v>
      </c>
      <c r="K20" s="197" t="e">
        <f ca="1">INDEX(INDIRECT($J$6&amp;"2"):INDIRECT($J$6&amp;"10"),MATCH(I20,$G$2:$G$10,0))</f>
        <v>#REF!</v>
      </c>
      <c r="L20" s="142" t="s">
        <v>92</v>
      </c>
      <c r="M20" s="196" t="str">
        <f>partije!T11</f>
        <v>bye</v>
      </c>
      <c r="N20" s="197" t="e">
        <f ca="1">INDEX(INDIRECT($J$6&amp;"2"):INDIRECT($J$6&amp;"10"),MATCH(L20,$G$2:$G$10,0))</f>
        <v>#REF!</v>
      </c>
    </row>
    <row r="21" spans="1:14" ht="12.75" customHeight="1">
      <c r="A21" s="200" t="s">
        <v>72</v>
      </c>
      <c r="B21" s="200" t="s">
        <v>80</v>
      </c>
      <c r="I21" s="142" t="s">
        <v>62</v>
      </c>
      <c r="J21" s="196" t="str">
        <f>partije!T28</f>
        <v>bye</v>
      </c>
      <c r="K21" s="197" t="e">
        <f ca="1">INDEX(INDIRECT($J$6&amp;"2"):INDIRECT($J$6&amp;"10"),MATCH(I21,$G$2:$G$10,0))</f>
        <v>#REF!</v>
      </c>
      <c r="L21" s="142" t="s">
        <v>92</v>
      </c>
      <c r="M21" s="196" t="str">
        <f>partije!T12</f>
        <v>bye</v>
      </c>
      <c r="N21" s="197" t="e">
        <f ca="1">INDEX(INDIRECT($J$6&amp;"2"):INDIRECT($J$6&amp;"10"),MATCH(L21,$G$2:$G$10,0))</f>
        <v>#REF!</v>
      </c>
    </row>
    <row r="22" spans="1:14" ht="12.75" customHeight="1">
      <c r="A22" s="200" t="s">
        <v>73</v>
      </c>
      <c r="B22" s="200" t="s">
        <v>81</v>
      </c>
      <c r="I22" s="142" t="s">
        <v>62</v>
      </c>
      <c r="J22" s="196" t="str">
        <f>partije!T29</f>
        <v>Popović Natalija,Petrićević Milica</v>
      </c>
      <c r="K22" s="197" t="e">
        <f ca="1">INDEX(INDIRECT($J$6&amp;"2"):INDIRECT($J$6&amp;"10"),MATCH(I22,$G$2:$G$10,0))</f>
        <v>#REF!</v>
      </c>
      <c r="L22" s="142" t="s">
        <v>92</v>
      </c>
      <c r="M22" s="209"/>
      <c r="N22" s="197" t="e">
        <f ca="1">INDEX(INDIRECT($J$6&amp;"2"):INDIRECT($J$6&amp;"10"),MATCH(L22,$G$2:$G$10,0))</f>
        <v>#REF!</v>
      </c>
    </row>
    <row r="23" spans="1:14" ht="12.75" customHeight="1">
      <c r="A23" s="200" t="s">
        <v>74</v>
      </c>
      <c r="B23" s="200" t="s">
        <v>82</v>
      </c>
      <c r="I23" s="142" t="s">
        <v>62</v>
      </c>
      <c r="J23" s="196" t="str">
        <f>partije!T57</f>
        <v>bye</v>
      </c>
      <c r="K23" s="197" t="e">
        <f ca="1">INDEX(INDIRECT($J$6&amp;"2"):INDIRECT($J$6&amp;"10"),MATCH(I23,$G$2:$G$10,0))</f>
        <v>#REF!</v>
      </c>
      <c r="L23" s="142" t="s">
        <v>92</v>
      </c>
      <c r="M23" s="196" t="str">
        <f>partije!T14</f>
        <v>bye</v>
      </c>
      <c r="N23" s="197" t="e">
        <f ca="1">INDEX(INDIRECT($J$6&amp;"2"):INDIRECT($J$6&amp;"10"),MATCH(L23,$G$2:$G$10,0))</f>
        <v>#REF!</v>
      </c>
    </row>
    <row r="24" spans="1:14" ht="12.75" customHeight="1">
      <c r="A24" s="200" t="s">
        <v>87</v>
      </c>
      <c r="B24" s="200" t="s">
        <v>90</v>
      </c>
      <c r="I24" s="142" t="s">
        <v>62</v>
      </c>
      <c r="J24" s="196" t="str">
        <f>partije!T58</f>
        <v>bye</v>
      </c>
      <c r="K24" s="197" t="e">
        <f ca="1">INDEX(INDIRECT($J$6&amp;"2"):INDIRECT($J$6&amp;"10"),MATCH(I24,$G$2:$G$10,0))</f>
        <v>#REF!</v>
      </c>
      <c r="L24" s="142" t="s">
        <v>92</v>
      </c>
      <c r="M24" s="196" t="str">
        <f>partije!T15</f>
        <v>bye</v>
      </c>
      <c r="N24" s="197" t="e">
        <f ca="1">INDEX(INDIRECT($J$6&amp;"2"):INDIRECT($J$6&amp;"10"),MATCH(L24,$G$2:$G$10,0))</f>
        <v>#REF!</v>
      </c>
    </row>
    <row r="25" spans="1:14" ht="12.75" customHeight="1">
      <c r="I25" s="142" t="s">
        <v>62</v>
      </c>
      <c r="J25" s="196" t="str">
        <f>partije!T59</f>
        <v>bye</v>
      </c>
      <c r="K25" s="197" t="e">
        <f ca="1">INDEX(INDIRECT($J$6&amp;"2"):INDIRECT($J$6&amp;"10"),MATCH(I25,$G$2:$G$10,0))</f>
        <v>#REF!</v>
      </c>
      <c r="L25" s="142" t="s">
        <v>92</v>
      </c>
      <c r="M25" s="196" t="str">
        <f>partije!T16</f>
        <v>bye</v>
      </c>
      <c r="N25" s="197" t="e">
        <f ca="1">INDEX(INDIRECT($J$6&amp;"2"):INDIRECT($J$6&amp;"10"),MATCH(L25,$G$2:$G$10,0))</f>
        <v>#REF!</v>
      </c>
    </row>
    <row r="26" spans="1:14" ht="12.75" customHeight="1">
      <c r="I26" s="142" t="s">
        <v>62</v>
      </c>
      <c r="J26" s="196" t="str">
        <f>partije!T60</f>
        <v>bye</v>
      </c>
      <c r="K26" s="197" t="e">
        <f ca="1">INDEX(INDIRECT($J$6&amp;"2"):INDIRECT($J$6&amp;"10"),MATCH(I26,$G$2:$G$10,0))</f>
        <v>#REF!</v>
      </c>
      <c r="L26" s="142" t="s">
        <v>92</v>
      </c>
      <c r="M26" s="196"/>
      <c r="N26" s="197" t="e">
        <f ca="1">INDEX(INDIRECT($J$6&amp;"2"):INDIRECT($J$6&amp;"10"),MATCH(L26,$G$2:$G$10,0))</f>
        <v>#REF!</v>
      </c>
    </row>
    <row r="27" spans="1:14" ht="12.75" customHeight="1">
      <c r="I27" s="142" t="s">
        <v>63</v>
      </c>
      <c r="J27" s="196" t="str">
        <f>partije!T18</f>
        <v>Krstić Aleksandra,Aleksić Kristina</v>
      </c>
      <c r="K27" s="197" t="e">
        <f ca="1">INDEX(INDIRECT($J$6&amp;"2"):INDIRECT($J$6&amp;"10"),MATCH(I27,$G$2:$G$10,0))</f>
        <v>#REF!</v>
      </c>
      <c r="L27" s="142" t="s">
        <v>92</v>
      </c>
      <c r="M27" s="209"/>
      <c r="N27" s="197" t="e">
        <f ca="1">INDEX(INDIRECT($J$6&amp;"2"):INDIRECT($J$6&amp;"10"),MATCH(L27,$G$2:$G$10,0))</f>
        <v>#REF!</v>
      </c>
    </row>
    <row r="28" spans="1:14" ht="12.75" customHeight="1">
      <c r="I28" s="142" t="s">
        <v>63</v>
      </c>
      <c r="J28" s="196" t="str">
        <f>partije!T19</f>
        <v>bye</v>
      </c>
      <c r="K28" s="197" t="e">
        <f ca="1">INDEX(INDIRECT($J$6&amp;"2"):INDIRECT($J$6&amp;"10"),MATCH(I28,$G$2:$G$10,0))</f>
        <v>#REF!</v>
      </c>
      <c r="L28" s="142" t="s">
        <v>92</v>
      </c>
      <c r="M28" s="196" t="str">
        <f>partije!T34</f>
        <v>bye</v>
      </c>
      <c r="N28" s="197" t="e">
        <f ca="1">INDEX(INDIRECT($J$6&amp;"2"):INDIRECT($J$6&amp;"10"),MATCH(L28,$G$2:$G$10,0))</f>
        <v>#REF!</v>
      </c>
    </row>
    <row r="29" spans="1:14" ht="12.75" customHeight="1">
      <c r="I29" s="142" t="s">
        <v>63</v>
      </c>
      <c r="J29" s="196" t="str">
        <f>partije!T20</f>
        <v>Gudžić Dejana,Sudimac Jana</v>
      </c>
      <c r="K29" s="197" t="e">
        <f ca="1">INDEX(INDIRECT($J$6&amp;"2"):INDIRECT($J$6&amp;"10"),MATCH(I29,$G$2:$G$10,0))</f>
        <v>#REF!</v>
      </c>
      <c r="L29" s="142" t="s">
        <v>92</v>
      </c>
      <c r="M29" s="196" t="str">
        <f>partije!T35</f>
        <v>bye</v>
      </c>
      <c r="N29" s="197" t="e">
        <f ca="1">INDEX(INDIRECT($J$6&amp;"2"):INDIRECT($J$6&amp;"10"),MATCH(L29,$G$2:$G$10,0))</f>
        <v>#REF!</v>
      </c>
    </row>
    <row r="30" spans="1:14" ht="12.75" customHeight="1">
      <c r="I30" s="142" t="s">
        <v>63</v>
      </c>
      <c r="J30" s="196" t="str">
        <f>partije!T21</f>
        <v>Janković Ivana,Babić Jana</v>
      </c>
      <c r="K30" s="197" t="e">
        <f ca="1">INDEX(INDIRECT($J$6&amp;"2"):INDIRECT($J$6&amp;"10"),MATCH(I30,$G$2:$G$10,0))</f>
        <v>#REF!</v>
      </c>
      <c r="L30" s="142" t="s">
        <v>92</v>
      </c>
      <c r="M30" s="196" t="str">
        <f>partije!T36</f>
        <v>bye</v>
      </c>
      <c r="N30" s="197" t="e">
        <f ca="1">INDEX(INDIRECT($J$6&amp;"2"):INDIRECT($J$6&amp;"10"),MATCH(L30,$G$2:$G$10,0))</f>
        <v>#REF!</v>
      </c>
    </row>
    <row r="31" spans="1:14" ht="12.75" customHeight="1">
      <c r="I31" s="142" t="s">
        <v>63</v>
      </c>
      <c r="J31" s="196" t="str">
        <f>partije!T22</f>
        <v>Mitrović Milica,Vasiljević Jelena</v>
      </c>
      <c r="K31" s="197" t="e">
        <f ca="1">INDEX(INDIRECT($J$6&amp;"2"):INDIRECT($J$6&amp;"10"),MATCH(I31,$G$2:$G$10,0))</f>
        <v>#REF!</v>
      </c>
      <c r="L31" s="142" t="s">
        <v>92</v>
      </c>
      <c r="M31" s="209"/>
      <c r="N31" s="197" t="e">
        <f ca="1">INDEX(INDIRECT($J$6&amp;"2"):INDIRECT($J$6&amp;"10"),MATCH(L31,$G$2:$G$10,0))</f>
        <v>#REF!</v>
      </c>
    </row>
    <row r="32" spans="1:14" ht="12.75" customHeight="1">
      <c r="I32" s="142" t="s">
        <v>63</v>
      </c>
      <c r="J32" s="196" t="str">
        <f>partije!T23</f>
        <v>Vasić Mina,Jovanović Luna</v>
      </c>
      <c r="K32" s="197" t="e">
        <f ca="1">INDEX(INDIRECT($J$6&amp;"2"):INDIRECT($J$6&amp;"10"),MATCH(I32,$G$2:$G$10,0))</f>
        <v>#REF!</v>
      </c>
      <c r="L32" s="142" t="s">
        <v>92</v>
      </c>
      <c r="M32" s="196" t="str">
        <f>partije!T38</f>
        <v>bye</v>
      </c>
      <c r="N32" s="197" t="e">
        <f ca="1">INDEX(INDIRECT($J$6&amp;"2"):INDIRECT($J$6&amp;"10"),MATCH(L32,$G$2:$G$10,0))</f>
        <v>#REF!</v>
      </c>
    </row>
    <row r="33" spans="8:14" ht="12.75" customHeight="1">
      <c r="I33" s="142" t="s">
        <v>63</v>
      </c>
      <c r="J33" s="196" t="str">
        <f>partije!T24</f>
        <v>bye</v>
      </c>
      <c r="K33" s="197" t="e">
        <f ca="1">INDEX(INDIRECT($J$6&amp;"2"):INDIRECT($J$6&amp;"10"),MATCH(I33,$G$2:$G$10,0))</f>
        <v>#REF!</v>
      </c>
      <c r="L33" s="142" t="s">
        <v>92</v>
      </c>
      <c r="M33" s="196" t="str">
        <f>partije!T39</f>
        <v>bye</v>
      </c>
      <c r="N33" s="197" t="e">
        <f ca="1">INDEX(INDIRECT($J$6&amp;"2"):INDIRECT($J$6&amp;"10"),MATCH(L33,$G$2:$G$10,0))</f>
        <v>#REF!</v>
      </c>
    </row>
    <row r="34" spans="8:14" ht="12.75" customHeight="1">
      <c r="I34" s="142" t="s">
        <v>63</v>
      </c>
      <c r="J34" s="196" t="str">
        <f>partije!T25</f>
        <v>Popović Natalija,Petrićević Milica</v>
      </c>
      <c r="K34" s="197" t="e">
        <f ca="1">INDEX(INDIRECT($J$6&amp;"2"):INDIRECT($J$6&amp;"10"),MATCH(I34,$G$2:$G$10,0))</f>
        <v>#REF!</v>
      </c>
      <c r="L34" s="142" t="s">
        <v>92</v>
      </c>
      <c r="M34" s="209"/>
      <c r="N34" s="197" t="e">
        <f ca="1">INDEX(INDIRECT($J$6&amp;"2"):INDIRECT($J$6&amp;"10"),MATCH(L34,$G$2:$G$10,0))</f>
        <v>#REF!</v>
      </c>
    </row>
    <row r="35" spans="8:14" ht="12.75" customHeight="1">
      <c r="I35" s="142" t="s">
        <v>63</v>
      </c>
      <c r="J35" s="196" t="str">
        <f>partije!T49</f>
        <v>bye</v>
      </c>
      <c r="K35" s="197" t="e">
        <f ca="1">INDEX(INDIRECT($J$6&amp;"2"):INDIRECT($J$6&amp;"10"),MATCH(I35,$G$2:$G$10,0))</f>
        <v>#REF!</v>
      </c>
      <c r="L35" s="142" t="s">
        <v>92</v>
      </c>
      <c r="M35" s="209"/>
      <c r="N35" s="197" t="e">
        <f ca="1">INDEX(INDIRECT($J$6&amp;"2"):INDIRECT($J$6&amp;"10"),MATCH(L35,$G$2:$G$10,0))</f>
        <v>#REF!</v>
      </c>
    </row>
    <row r="36" spans="8:14" ht="12.75" customHeight="1">
      <c r="I36" s="142" t="s">
        <v>63</v>
      </c>
      <c r="J36" s="196" t="str">
        <f>partije!T50</f>
        <v>bye</v>
      </c>
      <c r="K36" s="197" t="e">
        <f ca="1">INDEX(INDIRECT($J$6&amp;"2"):INDIRECT($J$6&amp;"10"),MATCH(I36,$G$2:$G$10,0))</f>
        <v>#REF!</v>
      </c>
      <c r="L36" s="142" t="s">
        <v>92</v>
      </c>
      <c r="M36" s="196" t="str">
        <f>partije!T42</f>
        <v>bye</v>
      </c>
      <c r="N36" s="197" t="e">
        <f ca="1">INDEX(INDIRECT($J$6&amp;"2"):INDIRECT($J$6&amp;"10"),MATCH(L36,$G$2:$G$10,0))</f>
        <v>#REF!</v>
      </c>
    </row>
    <row r="37" spans="8:14" ht="12.75" customHeight="1">
      <c r="I37" s="142" t="s">
        <v>63</v>
      </c>
      <c r="J37" s="196" t="str">
        <f>partije!T51</f>
        <v>bye</v>
      </c>
      <c r="K37" s="197" t="e">
        <f ca="1">INDEX(INDIRECT($J$6&amp;"2"):INDIRECT($J$6&amp;"10"),MATCH(I37,$G$2:$G$10,0))</f>
        <v>#REF!</v>
      </c>
      <c r="L37" s="142" t="s">
        <v>92</v>
      </c>
      <c r="M37" s="196" t="str">
        <f>partije!T43</f>
        <v>bye</v>
      </c>
      <c r="N37" s="197" t="e">
        <f ca="1">INDEX(INDIRECT($J$6&amp;"2"):INDIRECT($J$6&amp;"10"),MATCH(L37,$G$2:$G$10,0))</f>
        <v>#REF!</v>
      </c>
    </row>
    <row r="38" spans="8:14" ht="12.75" customHeight="1">
      <c r="I38" s="142" t="s">
        <v>63</v>
      </c>
      <c r="J38" s="196" t="str">
        <f>partije!T52</f>
        <v>bye</v>
      </c>
      <c r="K38" s="197" t="e">
        <f ca="1">INDEX(INDIRECT($J$6&amp;"2"):INDIRECT($J$6&amp;"10"),MATCH(I38,$G$2:$G$10,0))</f>
        <v>#REF!</v>
      </c>
      <c r="L38" s="142" t="s">
        <v>92</v>
      </c>
      <c r="M38" s="209"/>
      <c r="N38" s="197" t="e">
        <f ca="1">INDEX(INDIRECT($J$6&amp;"2"):INDIRECT($J$6&amp;"10"),MATCH(L38,$G$2:$G$10,0))</f>
        <v>#REF!</v>
      </c>
    </row>
    <row r="39" spans="8:14" ht="12.75" customHeight="1">
      <c r="I39" s="142" t="s">
        <v>63</v>
      </c>
      <c r="J39" s="196" t="str">
        <f>partije!T53</f>
        <v>bye</v>
      </c>
      <c r="K39" s="197" t="e">
        <f ca="1">INDEX(INDIRECT($J$6&amp;"2"):INDIRECT($J$6&amp;"10"),MATCH(I39,$G$2:$G$10,0))</f>
        <v>#REF!</v>
      </c>
      <c r="L39" s="142" t="s">
        <v>92</v>
      </c>
      <c r="M39" s="196" t="str">
        <f>partije!T45</f>
        <v>bye</v>
      </c>
      <c r="N39" s="197" t="e">
        <f ca="1">INDEX(INDIRECT($J$6&amp;"2"):INDIRECT($J$6&amp;"10"),MATCH(L39,$G$2:$G$10,0))</f>
        <v>#REF!</v>
      </c>
    </row>
    <row r="40" spans="8:14" ht="12.75" customHeight="1">
      <c r="I40" s="142" t="s">
        <v>63</v>
      </c>
      <c r="J40" s="196" t="str">
        <f>partije!T54</f>
        <v>bye</v>
      </c>
      <c r="K40" s="197" t="e">
        <f ca="1">INDEX(INDIRECT($J$6&amp;"2"):INDIRECT($J$6&amp;"10"),MATCH(I40,$G$2:$G$10,0))</f>
        <v>#REF!</v>
      </c>
      <c r="L40" s="142" t="s">
        <v>92</v>
      </c>
      <c r="M40" s="196" t="str">
        <f>partije!T46</f>
        <v>bye</v>
      </c>
      <c r="N40" s="197" t="e">
        <f ca="1">INDEX(INDIRECT($J$6&amp;"2"):INDIRECT($J$6&amp;"10"),MATCH(L40,$G$2:$G$10,0))</f>
        <v>#REF!</v>
      </c>
    </row>
    <row r="41" spans="8:14" ht="12.75" customHeight="1">
      <c r="I41" s="142" t="s">
        <v>63</v>
      </c>
      <c r="J41" s="196" t="str">
        <f>partije!T55</f>
        <v>bye</v>
      </c>
      <c r="K41" s="197" t="e">
        <f ca="1">INDEX(INDIRECT($J$6&amp;"2"):INDIRECT($J$6&amp;"10"),MATCH(I41,$G$2:$G$10,0))</f>
        <v>#REF!</v>
      </c>
      <c r="L41" s="142" t="s">
        <v>92</v>
      </c>
      <c r="M41" s="196" t="str">
        <f>partije!T47</f>
        <v>bye</v>
      </c>
      <c r="N41" s="197" t="e">
        <f ca="1">INDEX(INDIRECT($J$6&amp;"2"):INDIRECT($J$6&amp;"10"),MATCH(L41,$G$2:$G$10,0))</f>
        <v>#REF!</v>
      </c>
    </row>
    <row r="42" spans="8:14" ht="12.75" customHeight="1">
      <c r="I42" s="142" t="s">
        <v>63</v>
      </c>
      <c r="J42" s="196" t="str">
        <f>partije!T56</f>
        <v>bye</v>
      </c>
      <c r="K42" s="197" t="e">
        <f ca="1">INDEX(INDIRECT($J$6&amp;"2"):INDIRECT($J$6&amp;"10"),MATCH(I42,$G$2:$G$10,0))</f>
        <v>#REF!</v>
      </c>
      <c r="L42" s="142" t="s">
        <v>92</v>
      </c>
      <c r="M42" s="196"/>
      <c r="N42" s="197" t="e">
        <f ca="1">INDEX(INDIRECT($J$6&amp;"2"):INDIRECT($J$6&amp;"10"),MATCH(L42,$G$2:$G$10,0))</f>
        <v>#REF!</v>
      </c>
    </row>
    <row r="43" spans="8:14" ht="12.75" customHeight="1">
      <c r="I43" s="143"/>
      <c r="J43" s="201"/>
      <c r="K43" s="202"/>
      <c r="L43" s="192"/>
      <c r="M43" s="131"/>
    </row>
    <row r="44" spans="8:14" ht="12.75" customHeight="1">
      <c r="I44" s="141" t="s">
        <v>70</v>
      </c>
      <c r="J44" s="144"/>
      <c r="K44" s="145"/>
      <c r="L44" s="203"/>
      <c r="M44" s="146"/>
    </row>
    <row r="45" spans="8:14" ht="12.75" customHeight="1">
      <c r="I45" s="142" t="s">
        <v>83</v>
      </c>
      <c r="J45" s="148" t="s">
        <v>69</v>
      </c>
      <c r="K45" s="149" t="s">
        <v>84</v>
      </c>
      <c r="L45" s="142" t="s">
        <v>85</v>
      </c>
      <c r="M45" s="148" t="s">
        <v>69</v>
      </c>
      <c r="N45" s="147" t="s">
        <v>84</v>
      </c>
    </row>
    <row r="46" spans="8:14" ht="12.75" customHeight="1">
      <c r="H46" s="204"/>
      <c r="I46" s="156" t="e">
        <f>#REF!</f>
        <v>#REF!</v>
      </c>
      <c r="J46" s="205"/>
      <c r="K46" s="206" t="str">
        <f ca="1">IF(J46=0,"8",INDIRECT($J$6&amp;"9")*J46)</f>
        <v>8</v>
      </c>
      <c r="L46" s="156" t="e">
        <f>#REF!</f>
        <v>#REF!</v>
      </c>
      <c r="M46" s="155" t="str">
        <f>IF(ISERROR(L46),"",COUNTIF(partije!#REF!,L46))</f>
        <v/>
      </c>
      <c r="N46" s="150" t="str">
        <f ca="1">IF(ISERROR(L46),"",IF(M46=0,"8",INDIRECT($J$6&amp;"9")*M46))</f>
        <v/>
      </c>
    </row>
    <row r="47" spans="8:14" ht="12.75" customHeight="1">
      <c r="I47" s="156" t="e">
        <f>#REF!</f>
        <v>#REF!</v>
      </c>
      <c r="J47" s="205" t="str">
        <f>IF(ISERROR(L47),"",COUNTIF(partije!#REF!,I47))</f>
        <v/>
      </c>
      <c r="K47" s="206" t="e">
        <f t="shared" ref="K47:K63" ca="1" si="0">IF(J47=0,"8",INDIRECT($J$6&amp;"9")*J47)</f>
        <v>#REF!</v>
      </c>
      <c r="L47" s="156" t="e">
        <f>#REF!</f>
        <v>#REF!</v>
      </c>
      <c r="M47" s="155" t="str">
        <f>IF(ISERROR(L47),"",COUNTIF(partije!#REF!,L47))</f>
        <v/>
      </c>
      <c r="N47" s="150" t="str">
        <f t="shared" ref="N47:N60" ca="1" si="1">IF(ISERROR(L47),"",IF(M47=0,"8",INDIRECT($J$6&amp;"9")*M47))</f>
        <v/>
      </c>
    </row>
    <row r="48" spans="8:14" ht="12.75" customHeight="1">
      <c r="I48" s="156" t="e">
        <f>#REF!</f>
        <v>#REF!</v>
      </c>
      <c r="J48" s="205" t="str">
        <f>IF(ISERROR(L48),"",COUNTIF(partije!#REF!,I48))</f>
        <v/>
      </c>
      <c r="K48" s="206" t="e">
        <f t="shared" ca="1" si="0"/>
        <v>#REF!</v>
      </c>
      <c r="L48" s="156" t="e">
        <f>#REF!</f>
        <v>#REF!</v>
      </c>
      <c r="M48" s="155" t="str">
        <f>IF(ISERROR(L48),"",COUNTIF(partije!#REF!,L48))</f>
        <v/>
      </c>
      <c r="N48" s="150" t="str">
        <f t="shared" ca="1" si="1"/>
        <v/>
      </c>
    </row>
    <row r="49" spans="9:14" ht="12.75" customHeight="1">
      <c r="I49" s="156" t="e">
        <f>#REF!</f>
        <v>#REF!</v>
      </c>
      <c r="J49" s="205" t="e">
        <f>IF(ISERROR(L49),"",COUNTIF(partije!#REF!,I49))</f>
        <v>#REF!</v>
      </c>
      <c r="K49" s="206" t="e">
        <f t="shared" ca="1" si="0"/>
        <v>#REF!</v>
      </c>
      <c r="L49" s="156"/>
      <c r="M49" s="155"/>
      <c r="N49" s="150"/>
    </row>
    <row r="50" spans="9:14" ht="12.75" customHeight="1">
      <c r="I50" s="156" t="e">
        <f>#REF!</f>
        <v>#REF!</v>
      </c>
      <c r="J50" s="205" t="str">
        <f>IF(ISERROR(L50),"",COUNTIF(partije!#REF!,I50))</f>
        <v/>
      </c>
      <c r="K50" s="206" t="e">
        <f t="shared" ca="1" si="0"/>
        <v>#REF!</v>
      </c>
      <c r="L50" s="156" t="e">
        <f>#REF!</f>
        <v>#REF!</v>
      </c>
      <c r="M50" s="155" t="str">
        <f>IF(ISERROR(L50),"",COUNTIF(partije!#REF!,L50))</f>
        <v/>
      </c>
      <c r="N50" s="150" t="str">
        <f t="shared" ca="1" si="1"/>
        <v/>
      </c>
    </row>
    <row r="51" spans="9:14" ht="12.75" customHeight="1">
      <c r="I51" s="156" t="e">
        <f>#REF!</f>
        <v>#REF!</v>
      </c>
      <c r="J51" s="205" t="str">
        <f>IF(ISERROR(L51),"",COUNTIF(partije!#REF!,I51))</f>
        <v/>
      </c>
      <c r="K51" s="206" t="e">
        <f t="shared" ca="1" si="0"/>
        <v>#REF!</v>
      </c>
      <c r="L51" s="156" t="e">
        <f>#REF!</f>
        <v>#REF!</v>
      </c>
      <c r="M51" s="155" t="str">
        <f>IF(ISERROR(L51),"",COUNTIF(partije!#REF!,L51))</f>
        <v/>
      </c>
      <c r="N51" s="150" t="str">
        <f t="shared" ca="1" si="1"/>
        <v/>
      </c>
    </row>
    <row r="52" spans="9:14" ht="12.75" customHeight="1">
      <c r="I52" s="156" t="e">
        <f>#REF!</f>
        <v>#REF!</v>
      </c>
      <c r="J52" s="205" t="str">
        <f>IF(ISERROR(L52),"",COUNTIF(partije!#REF!,I52))</f>
        <v/>
      </c>
      <c r="K52" s="206" t="e">
        <f t="shared" ca="1" si="0"/>
        <v>#REF!</v>
      </c>
      <c r="L52" s="156" t="e">
        <f>#REF!</f>
        <v>#REF!</v>
      </c>
      <c r="M52" s="155" t="str">
        <f>IF(ISERROR(L52),"",COUNTIF(partije!#REF!,L52))</f>
        <v/>
      </c>
      <c r="N52" s="150" t="str">
        <f t="shared" ca="1" si="1"/>
        <v/>
      </c>
    </row>
    <row r="53" spans="9:14" ht="12.75" customHeight="1">
      <c r="I53" s="156" t="e">
        <f>#REF!</f>
        <v>#REF!</v>
      </c>
      <c r="J53" s="205" t="str">
        <f>IF(ISERROR(L53),"",COUNTIF(partije!#REF!,I53))</f>
        <v/>
      </c>
      <c r="K53" s="206" t="e">
        <f t="shared" ca="1" si="0"/>
        <v>#REF!</v>
      </c>
      <c r="L53" s="156" t="e">
        <f>#REF!</f>
        <v>#REF!</v>
      </c>
      <c r="M53" s="155" t="str">
        <f>IF(ISERROR(L53),"",COUNTIF(partije!#REF!,L53))</f>
        <v/>
      </c>
      <c r="N53" s="150" t="str">
        <f t="shared" ca="1" si="1"/>
        <v/>
      </c>
    </row>
    <row r="54" spans="9:14" ht="12.75" customHeight="1">
      <c r="I54" s="156" t="e">
        <f>#REF!</f>
        <v>#REF!</v>
      </c>
      <c r="J54" s="205" t="str">
        <f>IF(ISERROR(L54),"",COUNTIF(partije!#REF!,I54))</f>
        <v/>
      </c>
      <c r="K54" s="206" t="e">
        <f t="shared" ca="1" si="0"/>
        <v>#REF!</v>
      </c>
      <c r="L54" s="156" t="e">
        <f>#REF!</f>
        <v>#REF!</v>
      </c>
      <c r="M54" s="155" t="str">
        <f>IF(ISERROR(L54),"",COUNTIF(partije!#REF!,L54))</f>
        <v/>
      </c>
      <c r="N54" s="150" t="str">
        <f t="shared" ca="1" si="1"/>
        <v/>
      </c>
    </row>
    <row r="55" spans="9:14" ht="12.75" customHeight="1">
      <c r="I55" s="156" t="e">
        <f>#REF!</f>
        <v>#REF!</v>
      </c>
      <c r="J55" s="205" t="str">
        <f>IF(ISERROR(L55),"",COUNTIF(partije!#REF!,I55))</f>
        <v/>
      </c>
      <c r="K55" s="206" t="e">
        <f t="shared" ca="1" si="0"/>
        <v>#REF!</v>
      </c>
      <c r="L55" s="156" t="e">
        <f>#REF!</f>
        <v>#REF!</v>
      </c>
      <c r="M55" s="155" t="str">
        <f>IF(ISERROR(L55),"",COUNTIF(partije!#REF!,L55))</f>
        <v/>
      </c>
      <c r="N55" s="150" t="str">
        <f t="shared" ca="1" si="1"/>
        <v/>
      </c>
    </row>
    <row r="56" spans="9:14" ht="12.75" customHeight="1">
      <c r="I56" s="156" t="e">
        <f>#REF!</f>
        <v>#REF!</v>
      </c>
      <c r="J56" s="205" t="str">
        <f>IF(ISERROR(L56),"",COUNTIF(partije!#REF!,I56))</f>
        <v/>
      </c>
      <c r="K56" s="206" t="e">
        <f t="shared" ca="1" si="0"/>
        <v>#REF!</v>
      </c>
      <c r="L56" s="156" t="e">
        <f>#REF!</f>
        <v>#REF!</v>
      </c>
      <c r="M56" s="155" t="str">
        <f>IF(ISERROR(L56),"",COUNTIF(partije!#REF!,L56))</f>
        <v/>
      </c>
      <c r="N56" s="150" t="str">
        <f t="shared" ca="1" si="1"/>
        <v/>
      </c>
    </row>
    <row r="57" spans="9:14" ht="12.75" customHeight="1">
      <c r="I57" s="156" t="e">
        <f>#REF!</f>
        <v>#REF!</v>
      </c>
      <c r="J57" s="205" t="str">
        <f>IF(ISERROR(L57),"",COUNTIF(partije!#REF!,I57))</f>
        <v/>
      </c>
      <c r="K57" s="206" t="e">
        <f t="shared" ca="1" si="0"/>
        <v>#REF!</v>
      </c>
      <c r="L57" s="156" t="e">
        <f>#REF!</f>
        <v>#REF!</v>
      </c>
      <c r="M57" s="155" t="str">
        <f>IF(ISERROR(L57),"",COUNTIF(partije!#REF!,L57))</f>
        <v/>
      </c>
      <c r="N57" s="150" t="str">
        <f t="shared" ca="1" si="1"/>
        <v/>
      </c>
    </row>
    <row r="58" spans="9:14" ht="12.75" customHeight="1">
      <c r="I58" s="156" t="e">
        <f>#REF!</f>
        <v>#REF!</v>
      </c>
      <c r="J58" s="205" t="e">
        <f>IF(ISERROR(L58),"",COUNTIF(partije!#REF!,I58))</f>
        <v>#REF!</v>
      </c>
      <c r="K58" s="206" t="e">
        <f t="shared" ca="1" si="0"/>
        <v>#REF!</v>
      </c>
      <c r="L58" s="156"/>
      <c r="M58" s="155"/>
      <c r="N58" s="150"/>
    </row>
    <row r="59" spans="9:14" ht="12.75" customHeight="1">
      <c r="I59" s="156" t="e">
        <f>#REF!</f>
        <v>#REF!</v>
      </c>
      <c r="J59" s="205" t="str">
        <f>IF(ISERROR(L59),"",COUNTIF(partije!#REF!,I59))</f>
        <v/>
      </c>
      <c r="K59" s="206" t="e">
        <f t="shared" ca="1" si="0"/>
        <v>#REF!</v>
      </c>
      <c r="L59" s="156" t="e">
        <f>#REF!</f>
        <v>#REF!</v>
      </c>
      <c r="M59" s="155" t="str">
        <f>IF(ISERROR(L59),"",COUNTIF(partije!#REF!,L59))</f>
        <v/>
      </c>
      <c r="N59" s="150" t="str">
        <f t="shared" ca="1" si="1"/>
        <v/>
      </c>
    </row>
    <row r="60" spans="9:14" ht="12.75" customHeight="1">
      <c r="I60" s="156" t="e">
        <f>#REF!</f>
        <v>#REF!</v>
      </c>
      <c r="J60" s="205" t="str">
        <f>IF(ISERROR(L60),"",COUNTIF(partije!#REF!,I60))</f>
        <v/>
      </c>
      <c r="K60" s="206" t="e">
        <f t="shared" ca="1" si="0"/>
        <v>#REF!</v>
      </c>
      <c r="L60" s="156" t="e">
        <f>#REF!</f>
        <v>#REF!</v>
      </c>
      <c r="M60" s="155" t="str">
        <f>IF(ISERROR(L60),"",COUNTIF(partije!#REF!,L60))</f>
        <v/>
      </c>
      <c r="N60" s="150" t="str">
        <f t="shared" ca="1" si="1"/>
        <v/>
      </c>
    </row>
    <row r="61" spans="9:14" ht="12.75" customHeight="1">
      <c r="I61" s="156" t="e">
        <f>#REF!</f>
        <v>#REF!</v>
      </c>
      <c r="J61" s="205" t="str">
        <f>IF(ISERROR(L61),"",COUNTIF(partije!#REF!,I61))</f>
        <v/>
      </c>
      <c r="K61" s="206" t="e">
        <f t="shared" ca="1" si="0"/>
        <v>#REF!</v>
      </c>
      <c r="L61" s="156" t="e">
        <f>#REF!</f>
        <v>#REF!</v>
      </c>
      <c r="M61" s="155" t="str">
        <f>IF(ISERROR(L61),"",COUNTIF(partije!#REF!,L61))</f>
        <v/>
      </c>
      <c r="N61" s="150" t="str">
        <f ca="1">IF(ISERROR(L61),"",IF(M61=0,"8",INDIRECT($J$6&amp;"9")*M61))</f>
        <v/>
      </c>
    </row>
    <row r="62" spans="9:14" ht="12.75" customHeight="1">
      <c r="I62" s="156"/>
      <c r="J62" s="205"/>
      <c r="K62" s="206"/>
      <c r="L62" s="156" t="e">
        <f>#REF!</f>
        <v>#REF!</v>
      </c>
      <c r="M62" s="155" t="str">
        <f>IF(ISERROR(L62),"",COUNTIF(partije!#REF!,L62))</f>
        <v/>
      </c>
      <c r="N62" s="150" t="str">
        <f t="shared" ref="N62:N75" ca="1" si="2">IF(ISERROR(L62),"",INDIRECT($J$6&amp;"9"))</f>
        <v/>
      </c>
    </row>
    <row r="63" spans="9:14" ht="12.75" customHeight="1">
      <c r="I63" s="156" t="e">
        <f>#REF!</f>
        <v>#REF!</v>
      </c>
      <c r="J63" s="205" t="str">
        <f>IF(ISERROR(L63),"",COUNTIF(partije!$S$2:$S$281,I63))</f>
        <v/>
      </c>
      <c r="K63" s="206" t="e">
        <f t="shared" ca="1" si="0"/>
        <v>#REF!</v>
      </c>
      <c r="L63" s="156" t="e">
        <f>#REF!</f>
        <v>#REF!</v>
      </c>
      <c r="M63" s="155">
        <v>1</v>
      </c>
      <c r="N63" s="210" t="str">
        <f t="shared" ca="1" si="2"/>
        <v/>
      </c>
    </row>
    <row r="64" spans="9:14" ht="12.75" customHeight="1">
      <c r="I64" s="156" t="e">
        <f>#REF!</f>
        <v>#REF!</v>
      </c>
      <c r="J64" s="205" t="str">
        <f>IF(ISERROR(L64),"",COUNTIF(partije!#REF!,I64))</f>
        <v/>
      </c>
      <c r="K64" s="206" t="e">
        <f t="shared" ref="K64:K75" ca="1" si="3">INDIRECT($J$6&amp;"8")*J64</f>
        <v>#REF!</v>
      </c>
      <c r="L64" s="156" t="e">
        <f>#REF!</f>
        <v>#REF!</v>
      </c>
      <c r="M64" s="155" t="str">
        <f>IF(ISERROR(L64),"",COUNTIF(partije!#REF!,L64))</f>
        <v/>
      </c>
      <c r="N64" s="150" t="str">
        <f t="shared" ca="1" si="2"/>
        <v/>
      </c>
    </row>
    <row r="65" spans="9:14" ht="12.75" customHeight="1">
      <c r="I65" s="156" t="e">
        <f>#REF!</f>
        <v>#REF!</v>
      </c>
      <c r="J65" s="205" t="str">
        <f>IF(ISERROR(L65),"",COUNTIF(partije!#REF!,I65))</f>
        <v/>
      </c>
      <c r="K65" s="206" t="e">
        <f t="shared" ca="1" si="3"/>
        <v>#REF!</v>
      </c>
      <c r="L65" s="156" t="e">
        <f>#REF!</f>
        <v>#REF!</v>
      </c>
      <c r="M65" s="155" t="str">
        <f>IF(ISERROR(L65),"",COUNTIF(partije!#REF!,L65))</f>
        <v/>
      </c>
      <c r="N65" s="150" t="str">
        <f t="shared" ca="1" si="2"/>
        <v/>
      </c>
    </row>
    <row r="66" spans="9:14" ht="12.75" customHeight="1">
      <c r="I66" s="156" t="e">
        <f>#REF!</f>
        <v>#REF!</v>
      </c>
      <c r="J66" s="205" t="str">
        <f>IF(ISERROR(L66),"",COUNTIF(partije!#REF!,I66))</f>
        <v/>
      </c>
      <c r="K66" s="206" t="e">
        <f t="shared" ca="1" si="3"/>
        <v>#REF!</v>
      </c>
      <c r="L66" s="156" t="e">
        <f>#REF!</f>
        <v>#REF!</v>
      </c>
      <c r="M66" s="155" t="str">
        <f>IF(ISERROR(L66),"",COUNTIF(partije!#REF!,L66))</f>
        <v/>
      </c>
      <c r="N66" s="150" t="str">
        <f t="shared" ca="1" si="2"/>
        <v/>
      </c>
    </row>
    <row r="67" spans="9:14" ht="12.75" customHeight="1">
      <c r="I67" s="156" t="e">
        <f>#REF!</f>
        <v>#REF!</v>
      </c>
      <c r="J67" s="205" t="str">
        <f>IF(ISERROR(L67),"",COUNTIF(partije!#REF!,I67))</f>
        <v/>
      </c>
      <c r="K67" s="206" t="e">
        <f t="shared" ca="1" si="3"/>
        <v>#REF!</v>
      </c>
      <c r="L67" s="156" t="e">
        <f>#REF!</f>
        <v>#REF!</v>
      </c>
      <c r="M67" s="155" t="str">
        <f>IF(ISERROR(L67),"",COUNTIF(partije!#REF!,L67))</f>
        <v/>
      </c>
      <c r="N67" s="150" t="str">
        <f t="shared" ca="1" si="2"/>
        <v/>
      </c>
    </row>
    <row r="68" spans="9:14" ht="12.75" customHeight="1">
      <c r="I68" s="156" t="e">
        <f>#REF!</f>
        <v>#REF!</v>
      </c>
      <c r="J68" s="205" t="str">
        <f>IF(ISERROR(L68),"",COUNTIF(partije!#REF!,I68))</f>
        <v/>
      </c>
      <c r="K68" s="206" t="e">
        <f t="shared" ca="1" si="3"/>
        <v>#REF!</v>
      </c>
      <c r="L68" s="156" t="e">
        <f>#REF!</f>
        <v>#REF!</v>
      </c>
      <c r="M68" s="155" t="str">
        <f>IF(ISERROR(L68),"",COUNTIF(partije!#REF!,L68))</f>
        <v/>
      </c>
      <c r="N68" s="150" t="str">
        <f t="shared" ca="1" si="2"/>
        <v/>
      </c>
    </row>
    <row r="69" spans="9:14" ht="12.75" customHeight="1">
      <c r="I69" s="156" t="e">
        <f>#REF!</f>
        <v>#REF!</v>
      </c>
      <c r="J69" s="205" t="str">
        <f>IF(ISERROR(L69),"",COUNTIF(partije!#REF!,I69))</f>
        <v/>
      </c>
      <c r="K69" s="206" t="e">
        <f t="shared" ca="1" si="3"/>
        <v>#REF!</v>
      </c>
      <c r="L69" s="156" t="e">
        <f>#REF!</f>
        <v>#REF!</v>
      </c>
      <c r="M69" s="155" t="str">
        <f>IF(ISERROR(L69),"",COUNTIF(partije!#REF!,L69))</f>
        <v/>
      </c>
      <c r="N69" s="150" t="str">
        <f t="shared" ca="1" si="2"/>
        <v/>
      </c>
    </row>
    <row r="70" spans="9:14" ht="12.75" customHeight="1">
      <c r="I70" s="156" t="e">
        <f>#REF!</f>
        <v>#REF!</v>
      </c>
      <c r="J70" s="205" t="str">
        <f>IF(ISERROR(L70),"",COUNTIF(partije!#REF!,I70))</f>
        <v/>
      </c>
      <c r="K70" s="206" t="e">
        <f t="shared" ca="1" si="3"/>
        <v>#REF!</v>
      </c>
      <c r="L70" s="156" t="e">
        <f>#REF!</f>
        <v>#REF!</v>
      </c>
      <c r="M70" s="155" t="str">
        <f>IF(ISERROR(L70),"",COUNTIF(partije!#REF!,L70))</f>
        <v/>
      </c>
      <c r="N70" s="150" t="str">
        <f t="shared" ca="1" si="2"/>
        <v/>
      </c>
    </row>
    <row r="71" spans="9:14" ht="12.75" customHeight="1">
      <c r="I71" s="156" t="e">
        <f>#REF!</f>
        <v>#REF!</v>
      </c>
      <c r="J71" s="205" t="str">
        <f>IF(ISERROR(L71),"",COUNTIF(partije!#REF!,I71))</f>
        <v/>
      </c>
      <c r="K71" s="206" t="e">
        <f t="shared" ca="1" si="3"/>
        <v>#REF!</v>
      </c>
      <c r="L71" s="156" t="e">
        <f>#REF!</f>
        <v>#REF!</v>
      </c>
      <c r="M71" s="155" t="str">
        <f>IF(ISERROR(L71),"",COUNTIF(partije!#REF!,L71))</f>
        <v/>
      </c>
      <c r="N71" s="150" t="str">
        <f t="shared" ca="1" si="2"/>
        <v/>
      </c>
    </row>
    <row r="72" spans="9:14" ht="12.75" customHeight="1">
      <c r="I72" s="156" t="e">
        <f>#REF!</f>
        <v>#REF!</v>
      </c>
      <c r="J72" s="205" t="str">
        <f>IF(ISERROR(L72),"",COUNTIF(partije!#REF!,I72))</f>
        <v/>
      </c>
      <c r="K72" s="206" t="e">
        <f t="shared" ca="1" si="3"/>
        <v>#REF!</v>
      </c>
      <c r="L72" s="156" t="e">
        <f>#REF!</f>
        <v>#REF!</v>
      </c>
      <c r="M72" s="155" t="str">
        <f>IF(ISERROR(L72),"",COUNTIF(partije!#REF!,L72))</f>
        <v/>
      </c>
      <c r="N72" s="150" t="str">
        <f t="shared" ca="1" si="2"/>
        <v/>
      </c>
    </row>
    <row r="73" spans="9:14" ht="12.75" customHeight="1">
      <c r="I73" s="156" t="e">
        <f>#REF!</f>
        <v>#REF!</v>
      </c>
      <c r="J73" s="205" t="str">
        <f>IF(ISERROR(L73),"",COUNTIF(partije!#REF!,I73))</f>
        <v/>
      </c>
      <c r="K73" s="206" t="e">
        <f t="shared" ca="1" si="3"/>
        <v>#REF!</v>
      </c>
      <c r="L73" s="156" t="e">
        <f>#REF!</f>
        <v>#REF!</v>
      </c>
      <c r="M73" s="155" t="str">
        <f>IF(ISERROR(L73),"",COUNTIF(partije!#REF!,L73))</f>
        <v/>
      </c>
      <c r="N73" s="150" t="str">
        <f t="shared" ca="1" si="2"/>
        <v/>
      </c>
    </row>
    <row r="74" spans="9:14" ht="12.75" customHeight="1">
      <c r="I74" s="156" t="e">
        <f>#REF!</f>
        <v>#REF!</v>
      </c>
      <c r="J74" s="205" t="str">
        <f>IF(ISERROR(L74),"",COUNTIF(partije!#REF!,I74))</f>
        <v/>
      </c>
      <c r="K74" s="206" t="e">
        <f t="shared" ca="1" si="3"/>
        <v>#REF!</v>
      </c>
      <c r="L74" s="156" t="e">
        <f>#REF!</f>
        <v>#REF!</v>
      </c>
      <c r="M74" s="155" t="str">
        <f>IF(ISERROR(L74),"",COUNTIF(partije!#REF!,L74))</f>
        <v/>
      </c>
      <c r="N74" s="150" t="str">
        <f t="shared" ca="1" si="2"/>
        <v/>
      </c>
    </row>
    <row r="75" spans="9:14" ht="12.75" customHeight="1">
      <c r="I75" s="156" t="e">
        <f>#REF!</f>
        <v>#REF!</v>
      </c>
      <c r="J75" s="205" t="str">
        <f>IF(ISERROR(L75),"",COUNTIF(partije!#REF!,I75))</f>
        <v/>
      </c>
      <c r="K75" s="206" t="e">
        <f t="shared" ca="1" si="3"/>
        <v>#REF!</v>
      </c>
      <c r="L75" s="156" t="e">
        <f>#REF!</f>
        <v>#REF!</v>
      </c>
      <c r="M75" s="155" t="str">
        <f>IF(ISERROR(L75),"",COUNTIF(partije!#REF!,L75))</f>
        <v/>
      </c>
      <c r="N75" s="150" t="str">
        <f t="shared" ca="1" si="2"/>
        <v/>
      </c>
    </row>
    <row r="76" spans="9:14" ht="15.75" customHeight="1">
      <c r="I76" s="151"/>
      <c r="J76" s="152"/>
      <c r="K76" s="153"/>
      <c r="L76" s="152"/>
      <c r="M76" s="154"/>
      <c r="N76" s="154"/>
    </row>
    <row r="77" spans="9:14" ht="15.75" customHeight="1">
      <c r="I77" s="151"/>
      <c r="J77" s="152"/>
      <c r="K77" s="153"/>
      <c r="L77" s="152"/>
      <c r="M77" s="154"/>
      <c r="N77" s="154"/>
    </row>
    <row r="78" spans="9:14" ht="15.75" customHeight="1">
      <c r="I78" s="151"/>
      <c r="J78" s="152"/>
      <c r="K78" s="153"/>
      <c r="L78" s="152"/>
      <c r="M78" s="154"/>
      <c r="N78" s="154"/>
    </row>
    <row r="79" spans="9:14" ht="15.75" customHeight="1">
      <c r="I79" s="151"/>
      <c r="J79" s="152"/>
      <c r="K79" s="153"/>
      <c r="L79" s="152"/>
      <c r="M79" s="154"/>
      <c r="N79" s="154"/>
    </row>
    <row r="80" spans="9:14" ht="15.75" customHeight="1">
      <c r="I80" s="151"/>
      <c r="J80" s="152"/>
      <c r="K80" s="153"/>
      <c r="L80" s="152"/>
      <c r="M80" s="154"/>
      <c r="N80" s="154"/>
    </row>
    <row r="81" spans="9:14" ht="15.75" customHeight="1">
      <c r="I81" s="151"/>
      <c r="J81" s="152"/>
      <c r="K81" s="153"/>
      <c r="L81" s="152"/>
      <c r="M81" s="154"/>
      <c r="N81" s="154"/>
    </row>
    <row r="82" spans="9:14" ht="15.75" customHeight="1">
      <c r="I82" s="151"/>
      <c r="J82" s="152"/>
      <c r="K82" s="153"/>
      <c r="L82" s="152"/>
      <c r="M82" s="154"/>
      <c r="N82" s="154"/>
    </row>
    <row r="83" spans="9:14" ht="15.75" customHeight="1">
      <c r="I83" s="151"/>
      <c r="J83" s="152"/>
      <c r="K83" s="153"/>
      <c r="L83" s="152"/>
      <c r="M83" s="154"/>
      <c r="N83" s="154"/>
    </row>
    <row r="84" spans="9:14" ht="15.75" customHeight="1">
      <c r="I84" s="151"/>
      <c r="J84" s="152"/>
      <c r="K84" s="153"/>
      <c r="L84" s="152"/>
      <c r="M84" s="154"/>
      <c r="N84" s="154"/>
    </row>
    <row r="85" spans="9:14" ht="15.75" customHeight="1">
      <c r="I85" s="151"/>
      <c r="J85" s="152"/>
      <c r="K85" s="153"/>
      <c r="L85" s="152"/>
      <c r="M85" s="154"/>
      <c r="N85" s="154"/>
    </row>
    <row r="86" spans="9:14" ht="15.75" customHeight="1">
      <c r="I86" s="151"/>
      <c r="J86" s="152"/>
      <c r="K86" s="153"/>
      <c r="L86" s="152"/>
      <c r="M86" s="154"/>
      <c r="N86" s="154"/>
    </row>
    <row r="87" spans="9:14" ht="15.75" customHeight="1">
      <c r="I87" s="151"/>
      <c r="J87" s="152"/>
      <c r="K87" s="153"/>
      <c r="L87" s="152"/>
      <c r="M87" s="154"/>
      <c r="N87" s="154"/>
    </row>
    <row r="88" spans="9:14" ht="15.75" customHeight="1">
      <c r="I88" s="151"/>
      <c r="J88" s="152"/>
      <c r="K88" s="153"/>
      <c r="L88" s="152"/>
      <c r="M88" s="154"/>
      <c r="N88" s="154"/>
    </row>
    <row r="89" spans="9:14" ht="15.75" customHeight="1">
      <c r="I89" s="151"/>
      <c r="J89" s="152"/>
      <c r="K89" s="153"/>
      <c r="L89" s="152"/>
      <c r="M89" s="154"/>
      <c r="N89" s="154"/>
    </row>
    <row r="90" spans="9:14" ht="15.75" customHeight="1">
      <c r="I90" s="151"/>
      <c r="J90" s="152"/>
      <c r="K90" s="153"/>
      <c r="L90" s="152"/>
      <c r="M90" s="154"/>
      <c r="N90" s="154"/>
    </row>
    <row r="91" spans="9:14" ht="15.75" customHeight="1">
      <c r="I91" s="151"/>
      <c r="J91" s="152"/>
      <c r="K91" s="153"/>
      <c r="L91" s="152"/>
      <c r="M91" s="154"/>
      <c r="N91" s="154"/>
    </row>
    <row r="92" spans="9:14" ht="15.75" customHeight="1">
      <c r="I92" s="151"/>
      <c r="J92" s="152"/>
      <c r="K92" s="153"/>
      <c r="L92" s="152"/>
      <c r="M92" s="154"/>
      <c r="N92" s="154"/>
    </row>
    <row r="93" spans="9:14" ht="15.75" customHeight="1">
      <c r="I93" s="151"/>
      <c r="J93" s="152"/>
      <c r="K93" s="153"/>
      <c r="L93" s="152"/>
      <c r="M93" s="154"/>
      <c r="N93" s="154"/>
    </row>
    <row r="94" spans="9:14" ht="15.75" customHeight="1">
      <c r="I94" s="151"/>
      <c r="J94" s="152"/>
      <c r="K94" s="153"/>
      <c r="L94" s="152"/>
      <c r="M94" s="154"/>
      <c r="N94" s="154"/>
    </row>
    <row r="95" spans="9:14" ht="15.75" customHeight="1">
      <c r="I95" s="151"/>
      <c r="J95" s="152"/>
      <c r="K95" s="153"/>
      <c r="L95" s="152"/>
      <c r="M95" s="154"/>
      <c r="N95" s="154"/>
    </row>
    <row r="96" spans="9:14" ht="15.75" customHeight="1">
      <c r="I96" s="151"/>
      <c r="J96" s="152"/>
      <c r="K96" s="153"/>
      <c r="L96" s="152"/>
      <c r="M96" s="154"/>
      <c r="N96" s="154"/>
    </row>
    <row r="97" spans="9:14" ht="15.75" customHeight="1">
      <c r="I97" s="151"/>
      <c r="J97" s="152"/>
      <c r="K97" s="153"/>
      <c r="L97" s="152"/>
      <c r="M97" s="154"/>
      <c r="N97" s="154"/>
    </row>
    <row r="98" spans="9:14" ht="15.75" customHeight="1">
      <c r="I98" s="151"/>
      <c r="J98" s="152"/>
      <c r="K98" s="153"/>
      <c r="L98" s="152"/>
      <c r="M98" s="154"/>
      <c r="N98" s="154"/>
    </row>
    <row r="99" spans="9:14" ht="15.75" customHeight="1">
      <c r="I99" s="151"/>
      <c r="J99" s="152"/>
      <c r="K99" s="153"/>
      <c r="L99" s="152"/>
      <c r="M99" s="154"/>
      <c r="N99" s="154"/>
    </row>
    <row r="100" spans="9:14" ht="15.75" customHeight="1">
      <c r="I100" s="151"/>
      <c r="J100" s="152"/>
      <c r="K100" s="153"/>
      <c r="L100" s="152"/>
      <c r="M100" s="154"/>
      <c r="N100" s="154"/>
    </row>
    <row r="101" spans="9:14" ht="15.75" customHeight="1">
      <c r="I101" s="151"/>
      <c r="J101" s="152"/>
      <c r="K101" s="153"/>
      <c r="L101" s="152"/>
      <c r="M101" s="154"/>
      <c r="N101" s="154"/>
    </row>
    <row r="102" spans="9:14" ht="15.75" customHeight="1">
      <c r="I102" s="151"/>
      <c r="J102" s="152"/>
      <c r="K102" s="153"/>
      <c r="L102" s="152"/>
      <c r="M102" s="154"/>
      <c r="N102" s="154"/>
    </row>
    <row r="103" spans="9:14" ht="15.75" customHeight="1">
      <c r="I103" s="151"/>
      <c r="J103" s="152"/>
      <c r="K103" s="153"/>
      <c r="L103" s="152"/>
      <c r="M103" s="154"/>
      <c r="N103" s="154"/>
    </row>
    <row r="104" spans="9:14" ht="15.75" customHeight="1">
      <c r="I104" s="151"/>
      <c r="J104" s="152"/>
      <c r="K104" s="153"/>
      <c r="L104" s="152"/>
      <c r="M104" s="154"/>
      <c r="N104" s="154"/>
    </row>
    <row r="105" spans="9:14" ht="15.75" customHeight="1">
      <c r="I105" s="151"/>
      <c r="J105" s="152"/>
      <c r="K105" s="153"/>
      <c r="L105" s="152"/>
      <c r="M105" s="154"/>
      <c r="N105" s="154"/>
    </row>
    <row r="106" spans="9:14" ht="15.75" customHeight="1">
      <c r="I106" s="151"/>
      <c r="J106" s="152"/>
      <c r="K106" s="153"/>
      <c r="L106" s="152"/>
      <c r="M106" s="154"/>
      <c r="N106" s="154"/>
    </row>
    <row r="107" spans="9:14" ht="15.75" customHeight="1">
      <c r="I107" s="151"/>
      <c r="J107" s="152"/>
      <c r="K107" s="153"/>
      <c r="L107" s="152"/>
      <c r="M107" s="154"/>
      <c r="N107" s="154"/>
    </row>
    <row r="108" spans="9:14" ht="15.75" customHeight="1">
      <c r="I108" s="151"/>
      <c r="J108" s="152"/>
      <c r="K108" s="153"/>
      <c r="L108" s="152"/>
      <c r="M108" s="154"/>
      <c r="N108" s="154"/>
    </row>
    <row r="109" spans="9:14" ht="15.75" customHeight="1">
      <c r="I109" s="151"/>
      <c r="J109" s="152"/>
      <c r="K109" s="153"/>
      <c r="L109" s="152"/>
      <c r="M109" s="154"/>
      <c r="N109" s="154"/>
    </row>
    <row r="110" spans="9:14" ht="15.75" customHeight="1">
      <c r="I110" s="151"/>
      <c r="J110" s="152"/>
      <c r="K110" s="153"/>
      <c r="L110" s="152"/>
      <c r="M110" s="154"/>
      <c r="N110" s="154"/>
    </row>
    <row r="111" spans="9:14" ht="15.75" customHeight="1">
      <c r="I111" s="151"/>
      <c r="J111" s="152"/>
      <c r="K111" s="153"/>
      <c r="L111" s="152"/>
      <c r="M111" s="154"/>
      <c r="N111" s="154"/>
    </row>
    <row r="112" spans="9:14" ht="15.75" customHeight="1">
      <c r="I112" s="151"/>
      <c r="J112" s="152"/>
      <c r="K112" s="153"/>
      <c r="L112" s="152"/>
      <c r="M112" s="154"/>
      <c r="N112" s="154"/>
    </row>
    <row r="113" spans="9:14" ht="15.75" customHeight="1">
      <c r="I113" s="151"/>
      <c r="J113" s="152"/>
      <c r="K113" s="153"/>
      <c r="L113" s="152"/>
      <c r="M113" s="154"/>
      <c r="N113" s="154"/>
    </row>
    <row r="114" spans="9:14" ht="15.75" customHeight="1">
      <c r="I114" s="151"/>
      <c r="J114" s="152"/>
      <c r="K114" s="153"/>
      <c r="L114" s="152"/>
      <c r="M114" s="154"/>
      <c r="N114" s="154"/>
    </row>
    <row r="115" spans="9:14" ht="15.75" customHeight="1">
      <c r="I115" s="151"/>
      <c r="J115" s="152"/>
      <c r="K115" s="153"/>
      <c r="L115" s="152"/>
      <c r="M115" s="154"/>
      <c r="N115" s="154"/>
    </row>
    <row r="116" spans="9:14" ht="15.75" customHeight="1">
      <c r="I116" s="151"/>
      <c r="J116" s="152"/>
      <c r="K116" s="153"/>
      <c r="L116" s="152"/>
      <c r="M116" s="154"/>
      <c r="N116" s="154"/>
    </row>
    <row r="117" spans="9:14" ht="15.75" customHeight="1">
      <c r="I117" s="151"/>
      <c r="J117" s="152"/>
      <c r="K117" s="153"/>
      <c r="L117" s="152"/>
      <c r="M117" s="154"/>
      <c r="N117" s="154"/>
    </row>
    <row r="118" spans="9:14" ht="15.75" customHeight="1">
      <c r="I118" s="151"/>
      <c r="J118" s="152"/>
      <c r="K118" s="153"/>
      <c r="L118" s="152"/>
      <c r="M118" s="154"/>
      <c r="N118" s="154"/>
    </row>
    <row r="119" spans="9:14" ht="15.75" customHeight="1">
      <c r="I119" s="151"/>
      <c r="J119" s="152"/>
      <c r="K119" s="153"/>
      <c r="L119" s="152"/>
      <c r="M119" s="154"/>
      <c r="N119" s="154"/>
    </row>
    <row r="120" spans="9:14" ht="15.75" customHeight="1">
      <c r="I120" s="151"/>
      <c r="J120" s="152"/>
      <c r="K120" s="153"/>
      <c r="L120" s="152"/>
      <c r="M120" s="154"/>
      <c r="N120" s="154"/>
    </row>
    <row r="121" spans="9:14" ht="15.75" customHeight="1">
      <c r="I121" s="151"/>
      <c r="J121" s="152"/>
      <c r="K121" s="153"/>
      <c r="L121" s="152"/>
      <c r="M121" s="154"/>
      <c r="N121" s="154"/>
    </row>
  </sheetData>
  <sheetProtection selectLockedCells="1"/>
  <mergeCells count="2">
    <mergeCell ref="A18:B18"/>
    <mergeCell ref="A19:A20"/>
  </mergeCells>
  <conditionalFormatting sqref="I10">
    <cfRule type="duplicateValues" dxfId="21" priority="13" stopIfTrue="1"/>
  </conditionalFormatting>
  <conditionalFormatting sqref="J4:J6">
    <cfRule type="duplicateValues" dxfId="20" priority="12" stopIfTrue="1"/>
  </conditionalFormatting>
  <conditionalFormatting sqref="J76:J65536 J8:J45 I4:I6 J2:J3">
    <cfRule type="duplicateValues" dxfId="19" priority="11" stopIfTrue="1"/>
  </conditionalFormatting>
  <conditionalFormatting sqref="L45:M45">
    <cfRule type="duplicateValues" dxfId="18" priority="10" stopIfTrue="1"/>
  </conditionalFormatting>
  <conditionalFormatting sqref="J76:J65536 I10 J8 J10:J42 I4:I6 J2:J3">
    <cfRule type="duplicateValues" dxfId="17" priority="9" stopIfTrue="1"/>
  </conditionalFormatting>
  <conditionalFormatting sqref="M45">
    <cfRule type="duplicateValues" dxfId="16" priority="8" stopIfTrue="1"/>
  </conditionalFormatting>
  <conditionalFormatting sqref="L46:L75 I46:I75 K45:K75">
    <cfRule type="containsErrors" dxfId="15" priority="7" stopIfTrue="1">
      <formula>ISERROR(I45)</formula>
    </cfRule>
  </conditionalFormatting>
  <conditionalFormatting sqref="K45:K75 N46:N75">
    <cfRule type="cellIs" dxfId="14" priority="6" stopIfTrue="1" operator="equal">
      <formula>0</formula>
    </cfRule>
  </conditionalFormatting>
  <conditionalFormatting sqref="M11:M42">
    <cfRule type="duplicateValues" dxfId="13" priority="5" stopIfTrue="1"/>
  </conditionalFormatting>
  <conditionalFormatting sqref="L10">
    <cfRule type="duplicateValues" dxfId="12" priority="4" stopIfTrue="1"/>
  </conditionalFormatting>
  <conditionalFormatting sqref="M10">
    <cfRule type="duplicateValues" dxfId="11" priority="3" stopIfTrue="1"/>
  </conditionalFormatting>
  <conditionalFormatting sqref="L10:M10">
    <cfRule type="duplicateValues" dxfId="10" priority="2" stopIfTrue="1"/>
  </conditionalFormatting>
  <conditionalFormatting sqref="J11:J42 M11:M42">
    <cfRule type="duplicateValues" dxfId="9" priority="1"/>
  </conditionalFormatting>
  <pageMargins left="0.82677165354330717" right="0.35433070866141736" top="0.27559055118110237" bottom="0.35433070866141736" header="0.19685039370078741" footer="0.31496062992125984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K48"/>
  <sheetViews>
    <sheetView workbookViewId="0">
      <selection activeCell="F11" sqref="F11"/>
    </sheetView>
  </sheetViews>
  <sheetFormatPr defaultRowHeight="18"/>
  <cols>
    <col min="1" max="1" width="11.28515625" style="79" customWidth="1"/>
    <col min="2" max="2" width="8.140625" style="79" customWidth="1"/>
    <col min="3" max="4" width="8.7109375" style="79" customWidth="1"/>
    <col min="5" max="5" width="7.42578125" style="79" customWidth="1"/>
    <col min="6" max="6" width="2.7109375" style="79" customWidth="1"/>
    <col min="7" max="7" width="7.42578125" style="79" customWidth="1"/>
    <col min="8" max="9" width="8.7109375" style="79" customWidth="1"/>
    <col min="10" max="10" width="8" style="79" customWidth="1"/>
    <col min="11" max="16384" width="9.140625" style="79"/>
  </cols>
  <sheetData>
    <row r="1" spans="1:11" s="75" customFormat="1" ht="17.25" customHeight="1">
      <c r="A1" s="75" t="str">
        <f>info!C3</f>
        <v>Pojedinačno prvenstvo RSTSN za kadete I kadetkinje</v>
      </c>
      <c r="F1" s="76"/>
      <c r="K1" s="77"/>
    </row>
    <row r="2" spans="1:11" ht="17.25" customHeight="1">
      <c r="A2" s="554" t="s">
        <v>45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</row>
    <row r="3" spans="1:11" ht="9.75" customHeight="1"/>
    <row r="4" spans="1:11" ht="17.25" customHeight="1">
      <c r="A4" s="555" t="str">
        <f>info!C4</f>
        <v>kadetkinje parovi</v>
      </c>
      <c r="B4" s="555"/>
      <c r="C4" s="555"/>
      <c r="D4" s="555"/>
      <c r="E4" s="555"/>
      <c r="F4" s="555"/>
      <c r="G4" s="555"/>
      <c r="H4" s="555"/>
      <c r="I4" s="555"/>
      <c r="J4" s="555"/>
      <c r="K4" s="555"/>
    </row>
    <row r="5" spans="1:11" ht="11.25" customHeight="1"/>
    <row r="6" spans="1:11" ht="17.25" customHeight="1">
      <c r="A6" s="81" t="s">
        <v>46</v>
      </c>
      <c r="B6" s="84" t="str">
        <f>INDEX(partije!$B$2:$B$113,MATCH($K$6,partije!$A$2:$A$113,0))</f>
        <v>SF</v>
      </c>
      <c r="C6" s="82" t="s">
        <v>47</v>
      </c>
      <c r="D6" s="84" t="str">
        <f>INDEX(partije!$C$2:$C$113,MATCH($K$6,partije!$A$2:$A$113,0))</f>
        <v>gz</v>
      </c>
      <c r="F6" s="83"/>
      <c r="G6" s="81" t="s">
        <v>48</v>
      </c>
      <c r="H6" s="84"/>
      <c r="I6" s="83"/>
      <c r="J6" s="81" t="s">
        <v>49</v>
      </c>
      <c r="K6" s="256">
        <f>partije!AE1</f>
        <v>227</v>
      </c>
    </row>
    <row r="7" spans="1:11" ht="9.75" customHeight="1">
      <c r="A7" s="81"/>
      <c r="B7" s="83"/>
    </row>
    <row r="8" spans="1:11" ht="17.25" customHeight="1">
      <c r="E8" s="82" t="s">
        <v>50</v>
      </c>
      <c r="F8" s="78"/>
      <c r="G8" s="78" t="s">
        <v>51</v>
      </c>
    </row>
    <row r="9" spans="1:11" ht="22.5" customHeight="1">
      <c r="B9" s="556" t="str">
        <f>INDEX(partije!$F$2:$F$368,MATCH($K$6,partije!$A$2:$A$368,0))</f>
        <v>Krstić Aleksandra,Aleksić Kristina</v>
      </c>
      <c r="C9" s="557"/>
      <c r="D9" s="557"/>
      <c r="E9" s="558"/>
      <c r="F9" s="80" t="s">
        <v>52</v>
      </c>
      <c r="G9" s="559" t="str">
        <f>INDEX(partije!H2:H368,MATCH(K6,partije!A2:A368,0))</f>
        <v/>
      </c>
      <c r="H9" s="560"/>
      <c r="I9" s="560"/>
      <c r="J9" s="561"/>
    </row>
    <row r="10" spans="1:11" ht="22.5" customHeight="1">
      <c r="B10" s="562" t="str">
        <f>INDEX(partije!$G$2:$G$368,MATCH($K$6,partije!$A$2:$A$368,0))</f>
        <v>SFS Borac - Paraćin</v>
      </c>
      <c r="C10" s="562"/>
      <c r="D10" s="562"/>
      <c r="E10" s="562"/>
      <c r="F10" s="80"/>
      <c r="G10" s="563" t="e">
        <f>INDEX(partije!I2:I368,MATCH(K6,partije!A2:A368,0))</f>
        <v>#N/A</v>
      </c>
      <c r="H10" s="563"/>
      <c r="I10" s="563"/>
      <c r="J10" s="563"/>
    </row>
    <row r="11" spans="1:11" ht="17.25" customHeight="1">
      <c r="B11" s="83"/>
    </row>
    <row r="12" spans="1:11" ht="17.25" customHeight="1">
      <c r="D12" s="78" t="s">
        <v>5</v>
      </c>
      <c r="E12" s="85"/>
      <c r="F12" s="80" t="s">
        <v>52</v>
      </c>
      <c r="G12" s="85"/>
    </row>
    <row r="13" spans="1:11" ht="17.25" customHeight="1">
      <c r="D13" s="78" t="s">
        <v>6</v>
      </c>
      <c r="E13" s="85"/>
      <c r="F13" s="80" t="s">
        <v>52</v>
      </c>
      <c r="G13" s="85"/>
    </row>
    <row r="14" spans="1:11" ht="17.25" customHeight="1">
      <c r="D14" s="78" t="s">
        <v>7</v>
      </c>
      <c r="E14" s="85"/>
      <c r="F14" s="80" t="s">
        <v>52</v>
      </c>
      <c r="G14" s="85"/>
    </row>
    <row r="15" spans="1:11" ht="17.25" customHeight="1">
      <c r="D15" s="78" t="s">
        <v>8</v>
      </c>
      <c r="E15" s="85"/>
      <c r="F15" s="80" t="s">
        <v>52</v>
      </c>
      <c r="G15" s="85"/>
    </row>
    <row r="16" spans="1:11" ht="17.25" customHeight="1">
      <c r="D16" s="78" t="s">
        <v>9</v>
      </c>
      <c r="E16" s="85"/>
      <c r="F16" s="80" t="s">
        <v>52</v>
      </c>
      <c r="G16" s="85"/>
    </row>
    <row r="17" spans="1:11" ht="17.25" customHeight="1" thickBot="1">
      <c r="D17" s="78"/>
      <c r="E17" s="83"/>
      <c r="F17" s="80"/>
      <c r="G17" s="83"/>
    </row>
    <row r="18" spans="1:11" ht="17.25" customHeight="1" thickTop="1" thickBot="1">
      <c r="D18" s="78" t="s">
        <v>53</v>
      </c>
      <c r="E18" s="86"/>
      <c r="F18" s="80" t="s">
        <v>52</v>
      </c>
      <c r="G18" s="86"/>
    </row>
    <row r="19" spans="1:11" ht="14.25" customHeight="1" thickTop="1"/>
    <row r="20" spans="1:11" ht="17.25" customHeight="1">
      <c r="B20" s="81" t="s">
        <v>54</v>
      </c>
      <c r="C20" s="551"/>
      <c r="D20" s="552"/>
      <c r="E20" s="552"/>
      <c r="F20" s="552"/>
      <c r="G20" s="552"/>
      <c r="H20" s="552"/>
      <c r="I20" s="553"/>
    </row>
    <row r="21" spans="1:11" ht="14.25" customHeight="1">
      <c r="B21" s="81"/>
    </row>
    <row r="22" spans="1:11" ht="17.25" customHeight="1">
      <c r="B22" s="81" t="s">
        <v>55</v>
      </c>
      <c r="C22" s="551"/>
      <c r="D22" s="552"/>
      <c r="E22" s="552"/>
      <c r="F22" s="552"/>
      <c r="G22" s="552"/>
      <c r="H22" s="552"/>
      <c r="I22" s="553"/>
    </row>
    <row r="23" spans="1:11" ht="17.25" customHeight="1" thickBo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ht="17.25" customHeight="1" thickTop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5" customFormat="1" ht="17.25" customHeight="1">
      <c r="A25" s="75" t="str">
        <f>info!C3</f>
        <v>Pojedinačno prvenstvo RSTSN za kadete I kadetkinje</v>
      </c>
      <c r="F25" s="76"/>
      <c r="K25" s="77"/>
    </row>
    <row r="26" spans="1:11" ht="17.25" customHeight="1">
      <c r="A26" s="554" t="s">
        <v>45</v>
      </c>
      <c r="B26" s="554"/>
      <c r="C26" s="554"/>
      <c r="D26" s="554"/>
      <c r="E26" s="554"/>
      <c r="F26" s="554"/>
      <c r="G26" s="554"/>
      <c r="H26" s="554"/>
      <c r="I26" s="554"/>
      <c r="J26" s="554"/>
      <c r="K26" s="554"/>
    </row>
    <row r="27" spans="1:11" ht="8.25" customHeight="1"/>
    <row r="28" spans="1:11" ht="17.25" customHeight="1">
      <c r="A28" s="555" t="str">
        <f>A4</f>
        <v>kadetkinje parovi</v>
      </c>
      <c r="B28" s="555"/>
      <c r="C28" s="555"/>
      <c r="D28" s="555"/>
      <c r="E28" s="555"/>
      <c r="F28" s="555"/>
      <c r="G28" s="555"/>
      <c r="H28" s="555"/>
      <c r="I28" s="555"/>
      <c r="J28" s="555"/>
      <c r="K28" s="555"/>
    </row>
    <row r="29" spans="1:11" ht="17.25" customHeight="1"/>
    <row r="30" spans="1:11" ht="17.25" customHeight="1">
      <c r="A30" s="81" t="s">
        <v>46</v>
      </c>
      <c r="B30" s="84" t="str">
        <f>INDEX(partije!$B$2:$B$113,MATCH($K$30,partije!$A$2:$A$113,0))</f>
        <v>SF</v>
      </c>
      <c r="C30" s="82" t="s">
        <v>47</v>
      </c>
      <c r="D30" s="84" t="str">
        <f>INDEX(partije!$C$2:$C$113,MATCH($K$30,partije!$A$2:$A$113,0))</f>
        <v>gz</v>
      </c>
      <c r="F30" s="83"/>
      <c r="G30" s="81" t="s">
        <v>48</v>
      </c>
      <c r="H30" s="84"/>
      <c r="I30" s="83"/>
      <c r="J30" s="81" t="s">
        <v>49</v>
      </c>
      <c r="K30" s="256">
        <f>partije!AF1</f>
        <v>228</v>
      </c>
    </row>
    <row r="31" spans="1:11" ht="17.25" customHeight="1">
      <c r="A31" s="81"/>
      <c r="B31" s="83"/>
    </row>
    <row r="32" spans="1:11" ht="17.25" customHeight="1">
      <c r="E32" s="82" t="s">
        <v>50</v>
      </c>
      <c r="F32" s="78"/>
      <c r="G32" s="78" t="s">
        <v>51</v>
      </c>
    </row>
    <row r="33" spans="1:11" ht="22.5" customHeight="1">
      <c r="B33" s="556" t="str">
        <f>INDEX(partije!$F$2:$F$368,MATCH($K$30,partije!$A$2:$A$368,0))</f>
        <v/>
      </c>
      <c r="C33" s="557"/>
      <c r="D33" s="557"/>
      <c r="E33" s="558"/>
      <c r="F33" s="80" t="s">
        <v>52</v>
      </c>
      <c r="G33" s="559" t="str">
        <f>INDEX(partije!H2:H113,MATCH(K30,partije!A2:A113,0))</f>
        <v>Popović Natalija,Petrićević Milica</v>
      </c>
      <c r="H33" s="560"/>
      <c r="I33" s="560"/>
      <c r="J33" s="561"/>
    </row>
    <row r="34" spans="1:11" ht="22.5" customHeight="1">
      <c r="B34" s="562" t="e">
        <f>INDEX(partije!$G$2:$G$368,MATCH($K$30,partije!$A$2:$A$368,0))</f>
        <v>#N/A</v>
      </c>
      <c r="C34" s="562"/>
      <c r="D34" s="562"/>
      <c r="E34" s="562"/>
      <c r="F34" s="80"/>
      <c r="G34" s="563" t="str">
        <f>INDEX(partije!I2:I368,MATCH(K30,partije!A2:A368,0))</f>
        <v>Stoni,Vranjski top spin</v>
      </c>
      <c r="H34" s="563"/>
      <c r="I34" s="563"/>
      <c r="J34" s="563"/>
    </row>
    <row r="35" spans="1:11" ht="17.25" customHeight="1">
      <c r="B35" s="83"/>
    </row>
    <row r="36" spans="1:11" ht="17.25" customHeight="1">
      <c r="D36" s="78" t="s">
        <v>5</v>
      </c>
      <c r="E36" s="85"/>
      <c r="F36" s="80" t="s">
        <v>52</v>
      </c>
      <c r="G36" s="85"/>
    </row>
    <row r="37" spans="1:11" ht="17.25" customHeight="1">
      <c r="D37" s="78" t="s">
        <v>6</v>
      </c>
      <c r="E37" s="85"/>
      <c r="F37" s="80" t="s">
        <v>52</v>
      </c>
      <c r="G37" s="85"/>
    </row>
    <row r="38" spans="1:11" ht="17.25" customHeight="1">
      <c r="D38" s="78" t="s">
        <v>7</v>
      </c>
      <c r="E38" s="85"/>
      <c r="F38" s="80" t="s">
        <v>52</v>
      </c>
      <c r="G38" s="85"/>
    </row>
    <row r="39" spans="1:11" ht="17.25" customHeight="1">
      <c r="D39" s="78" t="s">
        <v>8</v>
      </c>
      <c r="E39" s="85"/>
      <c r="F39" s="80" t="s">
        <v>52</v>
      </c>
      <c r="G39" s="85"/>
    </row>
    <row r="40" spans="1:11" ht="17.25" customHeight="1">
      <c r="D40" s="78" t="s">
        <v>9</v>
      </c>
      <c r="E40" s="85"/>
      <c r="F40" s="80" t="s">
        <v>52</v>
      </c>
      <c r="G40" s="85"/>
    </row>
    <row r="41" spans="1:11" ht="14.25" customHeight="1" thickBot="1">
      <c r="D41" s="78"/>
      <c r="E41" s="83"/>
      <c r="F41" s="80"/>
      <c r="G41" s="83"/>
    </row>
    <row r="42" spans="1:11" ht="17.25" customHeight="1" thickTop="1" thickBot="1">
      <c r="D42" s="78" t="s">
        <v>53</v>
      </c>
      <c r="E42" s="86"/>
      <c r="F42" s="80" t="s">
        <v>52</v>
      </c>
      <c r="G42" s="86"/>
    </row>
    <row r="43" spans="1:11" ht="17.25" customHeight="1" thickTop="1"/>
    <row r="44" spans="1:11" ht="17.25" customHeight="1">
      <c r="B44" s="81" t="s">
        <v>54</v>
      </c>
      <c r="C44" s="551"/>
      <c r="D44" s="552"/>
      <c r="E44" s="552"/>
      <c r="F44" s="552"/>
      <c r="G44" s="552"/>
      <c r="H44" s="552"/>
      <c r="I44" s="553"/>
    </row>
    <row r="45" spans="1:11" ht="14.25" customHeight="1">
      <c r="B45" s="81"/>
    </row>
    <row r="46" spans="1:11" ht="17.25" customHeight="1">
      <c r="B46" s="81" t="s">
        <v>55</v>
      </c>
      <c r="C46" s="551"/>
      <c r="D46" s="552"/>
      <c r="E46" s="552"/>
      <c r="F46" s="552"/>
      <c r="G46" s="552"/>
      <c r="H46" s="552"/>
      <c r="I46" s="553"/>
    </row>
    <row r="47" spans="1:11" ht="17.25" customHeight="1" thickBot="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1" ht="18.75" thickTop="1"/>
  </sheetData>
  <sheetProtection sheet="1" objects="1" scenarios="1" selectLockedCells="1"/>
  <mergeCells count="16">
    <mergeCell ref="C44:I44"/>
    <mergeCell ref="C46:I46"/>
    <mergeCell ref="A26:K26"/>
    <mergeCell ref="A28:K28"/>
    <mergeCell ref="B34:E34"/>
    <mergeCell ref="G34:J34"/>
    <mergeCell ref="B33:E33"/>
    <mergeCell ref="G33:J33"/>
    <mergeCell ref="C20:I20"/>
    <mergeCell ref="C22:I22"/>
    <mergeCell ref="A2:K2"/>
    <mergeCell ref="A4:K4"/>
    <mergeCell ref="B9:E9"/>
    <mergeCell ref="G9:J9"/>
    <mergeCell ref="B10:E10"/>
    <mergeCell ref="G10:J10"/>
  </mergeCells>
  <phoneticPr fontId="28" type="noConversion"/>
  <conditionalFormatting sqref="A1:K1048576">
    <cfRule type="containsErrors" dxfId="8" priority="2" stopIfTrue="1">
      <formula>ISERROR(A1)</formula>
    </cfRule>
  </conditionalFormatting>
  <conditionalFormatting sqref="K6 K30">
    <cfRule type="cellIs" dxfId="7" priority="1" operator="equal">
      <formula>0</formula>
    </cfRule>
  </conditionalFormatting>
  <pageMargins left="0.55118110236220474" right="0.15748031496062992" top="0.39370078740157483" bottom="0.39370078740157483" header="0.51181102362204722" footer="0.51181102362204722"/>
  <pageSetup paperSize="9" orientation="portrait" errors="blank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Q32"/>
  <sheetViews>
    <sheetView zoomScale="70" zoomScaleNormal="70" workbookViewId="0">
      <selection activeCell="K20" sqref="K20"/>
    </sheetView>
  </sheetViews>
  <sheetFormatPr defaultRowHeight="21" customHeight="1"/>
  <cols>
    <col min="1" max="1" width="5.28515625" style="254" customWidth="1"/>
    <col min="2" max="2" width="34.42578125" style="10" customWidth="1"/>
    <col min="3" max="7" width="7.7109375" style="255" customWidth="1"/>
    <col min="8" max="8" width="10.5703125" style="255" customWidth="1"/>
    <col min="9" max="9" width="5.140625" style="10" customWidth="1"/>
    <col min="10" max="10" width="5.28515625" style="10" customWidth="1"/>
    <col min="11" max="11" width="34.28515625" style="10" customWidth="1"/>
    <col min="12" max="16" width="7.7109375" style="10" customWidth="1"/>
    <col min="17" max="17" width="10.5703125" style="10" customWidth="1"/>
    <col min="18" max="16384" width="9.140625" style="60"/>
  </cols>
  <sheetData>
    <row r="1" spans="1:17" s="118" customFormat="1" ht="15.75" customHeight="1" thickBot="1">
      <c r="A1" s="253">
        <f>partije!U1</f>
        <v>215</v>
      </c>
      <c r="B1" s="114" t="str">
        <f>"kolo " &amp; INDEX(partije!$B$2:$B$113,MATCH(A1,partije!$A$2:$A$113,0))</f>
        <v>kolo 2</v>
      </c>
      <c r="C1" s="115" t="s">
        <v>37</v>
      </c>
      <c r="D1" s="116" t="s">
        <v>38</v>
      </c>
      <c r="E1" s="116" t="s">
        <v>39</v>
      </c>
      <c r="F1" s="116" t="s">
        <v>40</v>
      </c>
      <c r="G1" s="117" t="s">
        <v>41</v>
      </c>
      <c r="H1" s="117" t="s">
        <v>42</v>
      </c>
      <c r="J1" s="253">
        <f>partije!Z1</f>
        <v>220</v>
      </c>
      <c r="K1" s="114" t="str">
        <f>"kolo " &amp; INDEX(partije!$B$2:$B$113,MATCH(J1,partije!$A$2:$A$113,0))</f>
        <v>kolo 2</v>
      </c>
      <c r="L1" s="115" t="s">
        <v>37</v>
      </c>
      <c r="M1" s="116" t="s">
        <v>38</v>
      </c>
      <c r="N1" s="116" t="s">
        <v>39</v>
      </c>
      <c r="O1" s="116" t="s">
        <v>40</v>
      </c>
      <c r="P1" s="117" t="s">
        <v>41</v>
      </c>
      <c r="Q1" s="117" t="s">
        <v>42</v>
      </c>
    </row>
    <row r="2" spans="1:17" s="61" customFormat="1" ht="39.75" customHeight="1" thickBot="1">
      <c r="A2" s="564" t="str">
        <f>"grupa " &amp; INDEX(partije!$C$2:$C$113,MATCH(A1,partije!$A$2:$A$113,0))</f>
        <v>grupa gz</v>
      </c>
      <c r="B2" s="119" t="str">
        <f>INDEX(partije!$F$2:$F$336,MATCH(A1,partije!$A$2:$A$336,0))&amp;" - "&amp;INDEX(partije!$G$2:$G$336,MATCH(A1,partije!$A$2:$A$336,0))</f>
        <v>Krstić Aleksandra,Aleksić Kristina - SFS Borac - Paraćin</v>
      </c>
      <c r="C2" s="62"/>
      <c r="D2" s="63"/>
      <c r="E2" s="63"/>
      <c r="F2" s="64"/>
      <c r="G2" s="64"/>
      <c r="H2" s="65"/>
      <c r="J2" s="564" t="str">
        <f>"grupa " &amp; INDEX(partije!$C$2:$C$113,MATCH(J1,partije!$A$2:$A$113,0))</f>
        <v>grupa gz</v>
      </c>
      <c r="K2" s="119" t="str">
        <f>INDEX(partije!$F$2:$F$336,MATCH(J1,partije!$A$2:$A$336,0))&amp;" - "&amp;INDEX(partije!$G$2:$G$336,MATCH(J1,partije!$A$2:$A$336,0))</f>
        <v xml:space="preserve">bye - </v>
      </c>
      <c r="L2" s="62"/>
      <c r="M2" s="63"/>
      <c r="N2" s="63"/>
      <c r="O2" s="64"/>
      <c r="P2" s="64"/>
      <c r="Q2" s="65"/>
    </row>
    <row r="3" spans="1:17" s="61" customFormat="1" ht="39.75" customHeight="1" thickBot="1">
      <c r="A3" s="564"/>
      <c r="B3" s="120" t="str">
        <f>INDEX(partije!$H$2:$H$336,MATCH(A1,partije!$A$2:$A$336,0))&amp;" - "&amp;INDEX(partije!$I$2:$I$336,MATCH(A1,partije!$A$2:$A$336,0))</f>
        <v xml:space="preserve">bye - </v>
      </c>
      <c r="C3" s="66"/>
      <c r="D3" s="67"/>
      <c r="E3" s="67"/>
      <c r="F3" s="68"/>
      <c r="G3" s="68"/>
      <c r="H3" s="65"/>
      <c r="J3" s="564"/>
      <c r="K3" s="120" t="str">
        <f>INDEX(partije!$H$2:$H$336,MATCH(J1,partije!$A$2:$A$336,0))&amp;" - "&amp;INDEX(partije!$I$2:$I$336,MATCH(J1,partije!$A$2:$A$336,0))</f>
        <v>Vasić Mina,Jovanović Luna - Stoni,Hajduk Veljko</v>
      </c>
      <c r="L3" s="66"/>
      <c r="M3" s="67"/>
      <c r="N3" s="67"/>
      <c r="O3" s="68"/>
      <c r="P3" s="68"/>
      <c r="Q3" s="65"/>
    </row>
    <row r="4" spans="1:17" s="124" customFormat="1" ht="24" customHeight="1">
      <c r="A4" s="121"/>
      <c r="B4" s="122" t="s">
        <v>43</v>
      </c>
      <c r="C4" s="123"/>
      <c r="D4" s="123"/>
      <c r="E4" s="123"/>
      <c r="F4" s="123"/>
      <c r="G4" s="123"/>
      <c r="H4" s="123"/>
      <c r="J4" s="121"/>
      <c r="K4" s="122" t="s">
        <v>43</v>
      </c>
      <c r="L4" s="123"/>
      <c r="M4" s="123"/>
      <c r="N4" s="123"/>
      <c r="O4" s="123"/>
      <c r="P4" s="123"/>
      <c r="Q4" s="123"/>
    </row>
    <row r="5" spans="1:17" s="124" customFormat="1" ht="24" customHeight="1">
      <c r="A5" s="121"/>
      <c r="B5" s="122" t="s">
        <v>44</v>
      </c>
      <c r="C5" s="125"/>
      <c r="D5" s="125"/>
      <c r="E5" s="125"/>
      <c r="F5" s="125"/>
      <c r="G5" s="125"/>
      <c r="H5" s="125"/>
      <c r="J5" s="121"/>
      <c r="K5" s="122" t="s">
        <v>44</v>
      </c>
      <c r="L5" s="125"/>
      <c r="M5" s="125"/>
      <c r="N5" s="125"/>
      <c r="O5" s="125"/>
      <c r="P5" s="125"/>
      <c r="Q5" s="125"/>
    </row>
    <row r="6" spans="1:17" s="61" customFormat="1" ht="14.25" customHeight="1" thickBot="1">
      <c r="A6" s="69"/>
      <c r="B6" s="70"/>
      <c r="C6" s="71"/>
      <c r="D6" s="71"/>
      <c r="E6" s="71"/>
      <c r="F6" s="71"/>
      <c r="G6" s="71"/>
      <c r="H6" s="71"/>
      <c r="J6" s="69"/>
      <c r="K6" s="70"/>
      <c r="L6" s="71"/>
      <c r="M6" s="71"/>
      <c r="N6" s="71"/>
      <c r="O6" s="71"/>
      <c r="P6" s="71"/>
      <c r="Q6" s="71"/>
    </row>
    <row r="7" spans="1:17" s="118" customFormat="1" ht="15.75" customHeight="1" thickBot="1">
      <c r="A7" s="253">
        <f>partije!V1</f>
        <v>216</v>
      </c>
      <c r="B7" s="114" t="str">
        <f>"kolo " &amp; INDEX(partije!$B$2:$B$113,MATCH(A7,partije!$A$2:$A$113,0))</f>
        <v>kolo 2</v>
      </c>
      <c r="C7" s="115" t="s">
        <v>37</v>
      </c>
      <c r="D7" s="116" t="s">
        <v>38</v>
      </c>
      <c r="E7" s="116" t="s">
        <v>39</v>
      </c>
      <c r="F7" s="116" t="s">
        <v>40</v>
      </c>
      <c r="G7" s="117" t="s">
        <v>41</v>
      </c>
      <c r="H7" s="117" t="s">
        <v>42</v>
      </c>
      <c r="J7" s="253">
        <f>partije!AA1</f>
        <v>221</v>
      </c>
      <c r="K7" s="114" t="str">
        <f>"kolo " &amp; INDEX(partije!$B$2:$B$113,MATCH(J7,partije!$A$2:$A$113,0))</f>
        <v>kolo 2</v>
      </c>
      <c r="L7" s="115" t="s">
        <v>37</v>
      </c>
      <c r="M7" s="116" t="s">
        <v>38</v>
      </c>
      <c r="N7" s="116" t="s">
        <v>39</v>
      </c>
      <c r="O7" s="116" t="s">
        <v>40</v>
      </c>
      <c r="P7" s="117" t="s">
        <v>41</v>
      </c>
      <c r="Q7" s="117" t="s">
        <v>42</v>
      </c>
    </row>
    <row r="8" spans="1:17" s="61" customFormat="1" ht="39.75" customHeight="1" thickBot="1">
      <c r="A8" s="564" t="str">
        <f>"grupa " &amp; INDEX(partije!$C$2:$C$113,MATCH(A7,partije!$A$2:$A$113,0))</f>
        <v>grupa gz</v>
      </c>
      <c r="B8" s="119" t="str">
        <f>INDEX(partije!$F$2:$F$336,MATCH(A7,partije!$A$2:$A$336,0))&amp;" - "&amp;INDEX(partije!$G$2:$G$336,MATCH(A7,partije!$A$2:$A$336,0))</f>
        <v xml:space="preserve">bye - </v>
      </c>
      <c r="C8" s="62"/>
      <c r="D8" s="63"/>
      <c r="E8" s="63"/>
      <c r="F8" s="64"/>
      <c r="G8" s="64"/>
      <c r="H8" s="65"/>
      <c r="J8" s="564" t="str">
        <f>"grupa " &amp; INDEX(partije!$C$2:$C$113,MATCH(J7,partije!$A$2:$A$113,0))</f>
        <v>grupa gz</v>
      </c>
      <c r="K8" s="119" t="str">
        <f>INDEX(partije!$F$2:$F$336,MATCH(J7,partije!$A$2:$A$336,0))&amp;" - "&amp;INDEX(partije!$G$2:$G$336,MATCH(J7,partije!$A$2:$A$336,0))</f>
        <v xml:space="preserve">bye - </v>
      </c>
      <c r="L8" s="62"/>
      <c r="M8" s="63"/>
      <c r="N8" s="63"/>
      <c r="O8" s="64"/>
      <c r="P8" s="64"/>
      <c r="Q8" s="65"/>
    </row>
    <row r="9" spans="1:17" s="61" customFormat="1" ht="39.75" customHeight="1" thickBot="1">
      <c r="A9" s="564"/>
      <c r="B9" s="120" t="str">
        <f>INDEX(partije!$H$2:$H$336,MATCH(A7,partije!$A$2:$A$336,0))&amp;" - "&amp;INDEX(partije!$I$2:$I$336,MATCH(A7,partije!$A$2:$A$336,0))</f>
        <v xml:space="preserve">bye - </v>
      </c>
      <c r="C9" s="66"/>
      <c r="D9" s="67"/>
      <c r="E9" s="67"/>
      <c r="F9" s="68"/>
      <c r="G9" s="68"/>
      <c r="H9" s="65"/>
      <c r="J9" s="564"/>
      <c r="K9" s="120" t="str">
        <f>INDEX(partije!$H$2:$H$336,MATCH(J7,partije!$A$2:$A$336,0))&amp;" - "&amp;INDEX(partije!$I$2:$I$336,MATCH(J7,partije!$A$2:$A$336,0))</f>
        <v xml:space="preserve">bye - </v>
      </c>
      <c r="L9" s="66"/>
      <c r="M9" s="67"/>
      <c r="N9" s="67"/>
      <c r="O9" s="68"/>
      <c r="P9" s="68"/>
      <c r="Q9" s="65"/>
    </row>
    <row r="10" spans="1:17" s="124" customFormat="1" ht="24" customHeight="1">
      <c r="A10" s="121"/>
      <c r="B10" s="122" t="s">
        <v>43</v>
      </c>
      <c r="C10" s="123"/>
      <c r="D10" s="123"/>
      <c r="E10" s="123"/>
      <c r="F10" s="123"/>
      <c r="G10" s="123"/>
      <c r="H10" s="123"/>
      <c r="J10" s="121"/>
      <c r="K10" s="122" t="s">
        <v>43</v>
      </c>
      <c r="L10" s="123"/>
      <c r="M10" s="123"/>
      <c r="N10" s="123"/>
      <c r="O10" s="123"/>
      <c r="P10" s="123"/>
      <c r="Q10" s="123"/>
    </row>
    <row r="11" spans="1:17" s="124" customFormat="1" ht="24" customHeight="1">
      <c r="A11" s="121"/>
      <c r="B11" s="122" t="s">
        <v>44</v>
      </c>
      <c r="C11" s="125"/>
      <c r="D11" s="125"/>
      <c r="E11" s="125"/>
      <c r="F11" s="125"/>
      <c r="G11" s="125"/>
      <c r="H11" s="125"/>
      <c r="J11" s="121"/>
      <c r="K11" s="122" t="s">
        <v>44</v>
      </c>
      <c r="L11" s="125"/>
      <c r="M11" s="125"/>
      <c r="N11" s="125"/>
      <c r="O11" s="125"/>
      <c r="P11" s="125"/>
      <c r="Q11" s="125"/>
    </row>
    <row r="12" spans="1:17" s="61" customFormat="1" ht="14.25" customHeight="1" thickBot="1">
      <c r="A12" s="69"/>
      <c r="C12" s="71"/>
      <c r="D12" s="71"/>
      <c r="E12" s="71"/>
      <c r="F12" s="71"/>
      <c r="G12" s="71"/>
      <c r="H12" s="71"/>
      <c r="J12" s="69"/>
      <c r="L12" s="71"/>
      <c r="M12" s="71"/>
      <c r="N12" s="71"/>
      <c r="O12" s="71"/>
      <c r="P12" s="71"/>
      <c r="Q12" s="71"/>
    </row>
    <row r="13" spans="1:17" s="118" customFormat="1" ht="15.75" customHeight="1" thickBot="1">
      <c r="A13" s="253">
        <f>partije!W1</f>
        <v>217</v>
      </c>
      <c r="B13" s="114" t="str">
        <f>"kolo " &amp; INDEX(partije!$B$2:$B$113,MATCH(A13,partije!$A$2:$A$113,0))</f>
        <v>kolo 2</v>
      </c>
      <c r="C13" s="115" t="s">
        <v>37</v>
      </c>
      <c r="D13" s="116" t="s">
        <v>38</v>
      </c>
      <c r="E13" s="116" t="s">
        <v>39</v>
      </c>
      <c r="F13" s="116" t="s">
        <v>40</v>
      </c>
      <c r="G13" s="117" t="s">
        <v>41</v>
      </c>
      <c r="H13" s="117" t="s">
        <v>42</v>
      </c>
      <c r="J13" s="253">
        <f>partije!AB1</f>
        <v>222</v>
      </c>
      <c r="K13" s="114" t="str">
        <f>"kolo " &amp; INDEX(partije!$B$2:$B$113,MATCH(J13,partije!$A$2:$A$113,0))</f>
        <v>kolo 2</v>
      </c>
      <c r="L13" s="115" t="s">
        <v>37</v>
      </c>
      <c r="M13" s="116" t="s">
        <v>38</v>
      </c>
      <c r="N13" s="116" t="s">
        <v>39</v>
      </c>
      <c r="O13" s="116" t="s">
        <v>40</v>
      </c>
      <c r="P13" s="117" t="s">
        <v>41</v>
      </c>
      <c r="Q13" s="117" t="s">
        <v>42</v>
      </c>
    </row>
    <row r="14" spans="1:17" s="61" customFormat="1" ht="39.75" customHeight="1" thickBot="1">
      <c r="A14" s="564" t="str">
        <f>"grupa " &amp; INDEX(partije!$C$2:$C$113,MATCH(A13,partije!$A$2:$A$113,0))</f>
        <v>grupa gz</v>
      </c>
      <c r="B14" s="119" t="str">
        <f>INDEX(partije!$F$2:$F$336,MATCH(A13,partije!$A$2:$A$336,0))&amp;" - "&amp;INDEX(partije!$G$2:$G$336,MATCH(A13,partije!$A$2:$A$336,0))</f>
        <v>Gudžić Dejana,Sudimac Jana - Goč,Napad</v>
      </c>
      <c r="C14" s="62"/>
      <c r="D14" s="63"/>
      <c r="E14" s="63"/>
      <c r="F14" s="64"/>
      <c r="G14" s="64"/>
      <c r="H14" s="65"/>
      <c r="J14" s="564" t="str">
        <f>"grupa " &amp; INDEX(partije!$C$2:$C$113,MATCH(J13,partije!$A$2:$A$113,0))</f>
        <v>grupa gz</v>
      </c>
      <c r="K14" s="119" t="str">
        <f>INDEX(partije!$F$2:$F$336,MATCH(J13,partije!$A$2:$A$336,0))&amp;" - "&amp;INDEX(partije!$G$2:$G$336,MATCH(J13,partije!$A$2:$A$336,0))</f>
        <v xml:space="preserve">bye - </v>
      </c>
      <c r="L14" s="62"/>
      <c r="M14" s="63"/>
      <c r="N14" s="63"/>
      <c r="O14" s="64"/>
      <c r="P14" s="64"/>
      <c r="Q14" s="65"/>
    </row>
    <row r="15" spans="1:17" s="61" customFormat="1" ht="39.75" customHeight="1" thickBot="1">
      <c r="A15" s="564"/>
      <c r="B15" s="120" t="str">
        <f>INDEX(partije!$H$2:$H$336,MATCH(A13,partije!$A$2:$A$336,0))&amp;" - "&amp;INDEX(partije!$I$2:$I$336,MATCH(A13,partije!$A$2:$A$336,0))</f>
        <v xml:space="preserve">bye - </v>
      </c>
      <c r="C15" s="66"/>
      <c r="D15" s="67"/>
      <c r="E15" s="67"/>
      <c r="F15" s="68"/>
      <c r="G15" s="68"/>
      <c r="H15" s="65"/>
      <c r="J15" s="564"/>
      <c r="K15" s="120" t="str">
        <f>INDEX(partije!$H$2:$H$336,MATCH(J13,partije!$A$2:$A$336,0))&amp;" - "&amp;INDEX(partije!$I$2:$I$336,MATCH(J13,partije!$A$2:$A$336,0))</f>
        <v>Popović Natalija,Petrićević Milica - Stoni,Vranjski top spin</v>
      </c>
      <c r="L15" s="66"/>
      <c r="M15" s="67"/>
      <c r="N15" s="67"/>
      <c r="O15" s="68"/>
      <c r="P15" s="68"/>
      <c r="Q15" s="65"/>
    </row>
    <row r="16" spans="1:17" s="124" customFormat="1" ht="24" customHeight="1">
      <c r="A16" s="121"/>
      <c r="B16" s="122" t="s">
        <v>43</v>
      </c>
      <c r="C16" s="123"/>
      <c r="D16" s="123"/>
      <c r="E16" s="123"/>
      <c r="F16" s="123"/>
      <c r="G16" s="123"/>
      <c r="H16" s="123"/>
      <c r="J16" s="121"/>
      <c r="K16" s="122" t="s">
        <v>43</v>
      </c>
      <c r="L16" s="123"/>
      <c r="M16" s="123"/>
      <c r="N16" s="123"/>
      <c r="O16" s="123"/>
      <c r="P16" s="123"/>
      <c r="Q16" s="123"/>
    </row>
    <row r="17" spans="1:17" s="124" customFormat="1" ht="24" customHeight="1">
      <c r="A17" s="121"/>
      <c r="B17" s="122" t="s">
        <v>44</v>
      </c>
      <c r="C17" s="125"/>
      <c r="D17" s="125"/>
      <c r="E17" s="125"/>
      <c r="F17" s="125"/>
      <c r="G17" s="125"/>
      <c r="H17" s="125"/>
      <c r="J17" s="121"/>
      <c r="K17" s="122" t="s">
        <v>44</v>
      </c>
      <c r="L17" s="125"/>
      <c r="M17" s="125"/>
      <c r="N17" s="125"/>
      <c r="O17" s="125"/>
      <c r="P17" s="125"/>
      <c r="Q17" s="125"/>
    </row>
    <row r="18" spans="1:17" s="61" customFormat="1" ht="14.25" customHeight="1" thickBot="1">
      <c r="A18" s="69"/>
      <c r="C18" s="71"/>
      <c r="D18" s="71"/>
      <c r="E18" s="71"/>
      <c r="F18" s="71"/>
      <c r="G18" s="71"/>
      <c r="H18" s="71"/>
      <c r="J18" s="69"/>
      <c r="L18" s="71"/>
      <c r="M18" s="71"/>
      <c r="N18" s="71"/>
      <c r="O18" s="71"/>
      <c r="P18" s="71"/>
      <c r="Q18" s="71"/>
    </row>
    <row r="19" spans="1:17" s="118" customFormat="1" ht="15.75" customHeight="1" thickBot="1">
      <c r="A19" s="253">
        <f>partije!X1</f>
        <v>218</v>
      </c>
      <c r="B19" s="114" t="str">
        <f>"kolo " &amp; INDEX(partije!$B$2:$B$113,MATCH(A19,partije!$A$2:$A$113,0))</f>
        <v>kolo 2</v>
      </c>
      <c r="C19" s="115" t="s">
        <v>37</v>
      </c>
      <c r="D19" s="116" t="s">
        <v>38</v>
      </c>
      <c r="E19" s="116" t="s">
        <v>39</v>
      </c>
      <c r="F19" s="116" t="s">
        <v>40</v>
      </c>
      <c r="G19" s="117" t="s">
        <v>41</v>
      </c>
      <c r="H19" s="117" t="s">
        <v>42</v>
      </c>
      <c r="J19" s="253">
        <f>partije!AC1</f>
        <v>0</v>
      </c>
      <c r="K19" s="114" t="e">
        <f>"kolo " &amp; INDEX(partije!$B$2:$B$113,MATCH(J19,partije!$A$2:$A$113,0))</f>
        <v>#N/A</v>
      </c>
      <c r="L19" s="115" t="s">
        <v>37</v>
      </c>
      <c r="M19" s="116" t="s">
        <v>38</v>
      </c>
      <c r="N19" s="116" t="s">
        <v>39</v>
      </c>
      <c r="O19" s="116" t="s">
        <v>40</v>
      </c>
      <c r="P19" s="117" t="s">
        <v>41</v>
      </c>
      <c r="Q19" s="117" t="s">
        <v>42</v>
      </c>
    </row>
    <row r="20" spans="1:17" s="61" customFormat="1" ht="39.75" customHeight="1" thickBot="1">
      <c r="A20" s="564" t="str">
        <f>"grupa " &amp; INDEX(partije!$C$2:$C$113,MATCH(A19,partije!$A$2:$A$113,0))</f>
        <v>grupa gz</v>
      </c>
      <c r="B20" s="119" t="str">
        <f>INDEX(partije!$F$2:$F$336,MATCH(A19,partije!$A$2:$A$336,0))&amp;" - "&amp;INDEX(partije!$G$2:$G$336,MATCH(A19,partije!$A$2:$A$336,0))</f>
        <v xml:space="preserve">bye - </v>
      </c>
      <c r="C20" s="62"/>
      <c r="D20" s="63"/>
      <c r="E20" s="63"/>
      <c r="F20" s="64"/>
      <c r="G20" s="64"/>
      <c r="H20" s="65"/>
      <c r="J20" s="564" t="e">
        <f>"grupa " &amp; INDEX(partije!$C$2:$C$113,MATCH(J19,partije!$A$2:$A$113,0))</f>
        <v>#N/A</v>
      </c>
      <c r="K20" s="119" t="e">
        <f>INDEX(partije!$F$2:$F$336,MATCH(J19,partije!$A$2:$A$336,0))&amp;" - "&amp;INDEX(partije!$G$2:$G$336,MATCH(J19,partije!$A$2:$A$336,0))</f>
        <v>#N/A</v>
      </c>
      <c r="L20" s="62"/>
      <c r="M20" s="63"/>
      <c r="N20" s="63"/>
      <c r="O20" s="64"/>
      <c r="P20" s="64"/>
      <c r="Q20" s="65"/>
    </row>
    <row r="21" spans="1:17" s="61" customFormat="1" ht="39.75" customHeight="1" thickBot="1">
      <c r="A21" s="564"/>
      <c r="B21" s="120" t="str">
        <f>INDEX(partije!$H$2:$H$336,MATCH(A19,partije!$A$2:$A$336,0))&amp;" - "&amp;INDEX(partije!$I$2:$I$336,MATCH(A19,partije!$A$2:$A$336,0))</f>
        <v>Janković Ivana,Babić Jana - Požega - Požega</v>
      </c>
      <c r="C21" s="66"/>
      <c r="D21" s="67"/>
      <c r="E21" s="67"/>
      <c r="F21" s="68"/>
      <c r="G21" s="68"/>
      <c r="H21" s="65"/>
      <c r="J21" s="564"/>
      <c r="K21" s="120" t="e">
        <f>INDEX(partije!$H$2:$H$336,MATCH(J19,partije!$A$2:$A$336,0))&amp;" - "&amp;INDEX(partije!$I$2:$I$336,MATCH(J19,partije!$A$2:$A$336,0))</f>
        <v>#N/A</v>
      </c>
      <c r="L21" s="66"/>
      <c r="M21" s="67"/>
      <c r="N21" s="67"/>
      <c r="O21" s="68"/>
      <c r="P21" s="68"/>
      <c r="Q21" s="65"/>
    </row>
    <row r="22" spans="1:17" s="124" customFormat="1" ht="24" customHeight="1">
      <c r="A22" s="121"/>
      <c r="B22" s="122" t="s">
        <v>43</v>
      </c>
      <c r="C22" s="123"/>
      <c r="D22" s="123"/>
      <c r="E22" s="123"/>
      <c r="F22" s="123"/>
      <c r="G22" s="123"/>
      <c r="H22" s="123"/>
      <c r="J22" s="121"/>
      <c r="K22" s="122" t="s">
        <v>43</v>
      </c>
      <c r="L22" s="123"/>
      <c r="M22" s="123"/>
      <c r="N22" s="123"/>
      <c r="O22" s="123"/>
      <c r="P22" s="123"/>
      <c r="Q22" s="123"/>
    </row>
    <row r="23" spans="1:17" s="124" customFormat="1" ht="24" customHeight="1">
      <c r="A23" s="121"/>
      <c r="B23" s="122" t="s">
        <v>44</v>
      </c>
      <c r="C23" s="125"/>
      <c r="D23" s="125"/>
      <c r="E23" s="125"/>
      <c r="F23" s="125"/>
      <c r="G23" s="125"/>
      <c r="H23" s="125"/>
      <c r="J23" s="121"/>
      <c r="K23" s="122" t="s">
        <v>44</v>
      </c>
      <c r="L23" s="125"/>
      <c r="M23" s="125"/>
      <c r="N23" s="125"/>
      <c r="O23" s="125"/>
      <c r="P23" s="125"/>
      <c r="Q23" s="125"/>
    </row>
    <row r="24" spans="1:17" s="61" customFormat="1" ht="14.25" customHeight="1" thickBot="1">
      <c r="A24" s="69"/>
      <c r="C24" s="71"/>
      <c r="D24" s="71"/>
      <c r="E24" s="71"/>
      <c r="F24" s="71"/>
      <c r="G24" s="71"/>
      <c r="H24" s="71"/>
      <c r="J24" s="69"/>
      <c r="L24" s="71"/>
      <c r="M24" s="71"/>
      <c r="N24" s="71"/>
      <c r="O24" s="71"/>
      <c r="P24" s="71"/>
      <c r="Q24" s="71"/>
    </row>
    <row r="25" spans="1:17" s="118" customFormat="1" ht="15.75" customHeight="1" thickBot="1">
      <c r="A25" s="253">
        <f>partije!Y1</f>
        <v>219</v>
      </c>
      <c r="B25" s="114" t="str">
        <f>"kolo " &amp; INDEX(partije!$B$2:$B$113,MATCH(A25,partije!$A$2:$A$113,0))</f>
        <v>kolo 2</v>
      </c>
      <c r="C25" s="115" t="s">
        <v>37</v>
      </c>
      <c r="D25" s="116" t="s">
        <v>38</v>
      </c>
      <c r="E25" s="116" t="s">
        <v>39</v>
      </c>
      <c r="F25" s="116" t="s">
        <v>40</v>
      </c>
      <c r="G25" s="117" t="s">
        <v>41</v>
      </c>
      <c r="H25" s="117" t="s">
        <v>42</v>
      </c>
      <c r="J25" s="253">
        <f>partije!AD1</f>
        <v>0</v>
      </c>
      <c r="K25" s="114" t="e">
        <f>"kolo " &amp; INDEX(partije!$B$2:$B$113,MATCH(J25,partije!$A$2:$A$113,0))</f>
        <v>#N/A</v>
      </c>
      <c r="L25" s="115" t="s">
        <v>37</v>
      </c>
      <c r="M25" s="116" t="s">
        <v>38</v>
      </c>
      <c r="N25" s="116" t="s">
        <v>39</v>
      </c>
      <c r="O25" s="116" t="s">
        <v>40</v>
      </c>
      <c r="P25" s="117" t="s">
        <v>41</v>
      </c>
      <c r="Q25" s="117" t="s">
        <v>42</v>
      </c>
    </row>
    <row r="26" spans="1:17" s="61" customFormat="1" ht="39.75" customHeight="1" thickBot="1">
      <c r="A26" s="564" t="str">
        <f>"grupa " &amp; INDEX(partije!$C$2:$C$113,MATCH(A25,partije!$A$2:$A$113,0))</f>
        <v>grupa gz</v>
      </c>
      <c r="B26" s="119" t="str">
        <f>INDEX(partije!$F$2:$F$336,MATCH(A25,partije!$A$2:$A$336,0))&amp;" - "&amp;INDEX(partije!$G$2:$G$336,MATCH(A25,partije!$A$2:$A$336,0))</f>
        <v>Mitrović Milica,Vasiljević Jelena - Požega - Požega</v>
      </c>
      <c r="C26" s="62"/>
      <c r="D26" s="63"/>
      <c r="E26" s="63"/>
      <c r="F26" s="64"/>
      <c r="G26" s="64"/>
      <c r="H26" s="65"/>
      <c r="J26" s="564" t="e">
        <f>"grupa " &amp; INDEX(partije!$C$2:$C$113,MATCH(J25,partije!$A$2:$A$113,0))</f>
        <v>#N/A</v>
      </c>
      <c r="K26" s="119" t="e">
        <f>INDEX(partije!$F$2:$F$336,MATCH(J25,partije!$A$2:$A$336,0))&amp;" - "&amp;INDEX(partije!$G$2:$G$336,MATCH(J25,partije!$A$2:$A$336,0))</f>
        <v>#N/A</v>
      </c>
      <c r="L26" s="62"/>
      <c r="M26" s="63"/>
      <c r="N26" s="63"/>
      <c r="O26" s="64"/>
      <c r="P26" s="64"/>
      <c r="Q26" s="65"/>
    </row>
    <row r="27" spans="1:17" s="61" customFormat="1" ht="39.75" customHeight="1" thickBot="1">
      <c r="A27" s="564"/>
      <c r="B27" s="120" t="str">
        <f>INDEX(partije!$H$2:$H$336,MATCH(A25,partije!$A$2:$A$336,0))&amp;" - "&amp;INDEX(partije!$I$2:$I$336,MATCH(A25,partije!$A$2:$A$336,0))</f>
        <v xml:space="preserve">bye - </v>
      </c>
      <c r="C27" s="66"/>
      <c r="D27" s="67"/>
      <c r="E27" s="67"/>
      <c r="F27" s="68"/>
      <c r="G27" s="68"/>
      <c r="H27" s="65"/>
      <c r="J27" s="564"/>
      <c r="K27" s="120" t="e">
        <f>INDEX(partije!$H$2:$H$336,MATCH(J25,partije!$A$2:$A$336,0))&amp;" - "&amp;INDEX(partije!$I$2:$I$336,MATCH(J25,partije!$A$2:$A$336,0))</f>
        <v>#N/A</v>
      </c>
      <c r="L27" s="66"/>
      <c r="M27" s="67"/>
      <c r="N27" s="67"/>
      <c r="O27" s="68"/>
      <c r="P27" s="68"/>
      <c r="Q27" s="65"/>
    </row>
    <row r="28" spans="1:17" s="124" customFormat="1" ht="24" customHeight="1">
      <c r="A28" s="121"/>
      <c r="B28" s="122" t="s">
        <v>43</v>
      </c>
      <c r="C28" s="123"/>
      <c r="D28" s="123"/>
      <c r="E28" s="123"/>
      <c r="F28" s="123"/>
      <c r="G28" s="123"/>
      <c r="H28" s="123"/>
      <c r="J28" s="121"/>
      <c r="K28" s="122" t="s">
        <v>43</v>
      </c>
      <c r="L28" s="123"/>
      <c r="M28" s="123"/>
      <c r="N28" s="123"/>
      <c r="O28" s="123"/>
      <c r="P28" s="123"/>
      <c r="Q28" s="123"/>
    </row>
    <row r="29" spans="1:17" s="124" customFormat="1" ht="24" customHeight="1">
      <c r="A29" s="121"/>
      <c r="B29" s="122" t="s">
        <v>44</v>
      </c>
      <c r="C29" s="125"/>
      <c r="D29" s="125"/>
      <c r="E29" s="125"/>
      <c r="F29" s="125"/>
      <c r="G29" s="125"/>
      <c r="H29" s="125"/>
      <c r="J29" s="121"/>
      <c r="K29" s="122" t="s">
        <v>44</v>
      </c>
      <c r="L29" s="125"/>
      <c r="M29" s="125"/>
      <c r="N29" s="125"/>
      <c r="O29" s="125"/>
      <c r="P29" s="125"/>
      <c r="Q29" s="125"/>
    </row>
    <row r="30" spans="1:17" s="61" customFormat="1" ht="30" customHeight="1">
      <c r="A30" s="69"/>
      <c r="C30" s="71"/>
      <c r="D30" s="71"/>
      <c r="E30" s="71"/>
      <c r="F30" s="71"/>
      <c r="G30" s="71"/>
      <c r="H30" s="71"/>
      <c r="J30" s="69"/>
      <c r="L30" s="71"/>
      <c r="M30" s="71"/>
      <c r="N30" s="71"/>
      <c r="O30" s="71"/>
      <c r="P30" s="71"/>
      <c r="Q30" s="71"/>
    </row>
    <row r="31" spans="1:17" s="61" customFormat="1" ht="21" customHeight="1">
      <c r="A31" s="69"/>
      <c r="C31" s="71"/>
      <c r="D31" s="71"/>
      <c r="E31" s="71"/>
      <c r="F31" s="71"/>
      <c r="G31" s="71"/>
      <c r="H31" s="71"/>
    </row>
    <row r="32" spans="1:17" s="61" customFormat="1" ht="21" customHeight="1">
      <c r="A32" s="69"/>
      <c r="C32" s="71"/>
      <c r="D32" s="71"/>
      <c r="E32" s="71"/>
      <c r="F32" s="71"/>
      <c r="G32" s="71"/>
      <c r="H32" s="71"/>
    </row>
  </sheetData>
  <sheetProtection sheet="1" objects="1" scenarios="1" selectLockedCells="1"/>
  <mergeCells count="10">
    <mergeCell ref="A2:A3"/>
    <mergeCell ref="J2:J3"/>
    <mergeCell ref="A8:A9"/>
    <mergeCell ref="J8:J9"/>
    <mergeCell ref="A26:A27"/>
    <mergeCell ref="J26:J27"/>
    <mergeCell ref="A14:A15"/>
    <mergeCell ref="J14:J15"/>
    <mergeCell ref="A20:A21"/>
    <mergeCell ref="J20:J21"/>
  </mergeCells>
  <phoneticPr fontId="28" type="noConversion"/>
  <conditionalFormatting sqref="B1 A2:B3">
    <cfRule type="expression" dxfId="6" priority="4">
      <formula>"ISNA(A1)"</formula>
    </cfRule>
  </conditionalFormatting>
  <conditionalFormatting sqref="J26:J27 K25:K27">
    <cfRule type="expression" dxfId="5" priority="3">
      <formula>"ISNA(J26)"</formula>
    </cfRule>
  </conditionalFormatting>
  <conditionalFormatting sqref="A1:A1048576">
    <cfRule type="cellIs" dxfId="4" priority="2" operator="equal">
      <formula>0</formula>
    </cfRule>
  </conditionalFormatting>
  <conditionalFormatting sqref="J1:J1048576">
    <cfRule type="cellIs" dxfId="3" priority="1" operator="equal">
      <formula>0</formula>
    </cfRule>
  </conditionalFormatting>
  <pageMargins left="0.47244094488188981" right="0.55118110236220474" top="0.51181102362204722" bottom="0.47244094488188981" header="0.51181102362204722" footer="0.47244094488188981"/>
  <pageSetup paperSize="9" orientation="portrait" errors="blank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AQ60"/>
  <sheetViews>
    <sheetView topLeftCell="A16" zoomScaleNormal="130" workbookViewId="0">
      <selection activeCell="AM61" sqref="AM61"/>
    </sheetView>
  </sheetViews>
  <sheetFormatPr defaultRowHeight="16.5"/>
  <cols>
    <col min="1" max="1" width="3.140625" style="19" customWidth="1"/>
    <col min="2" max="2" width="1.42578125" style="20" customWidth="1"/>
    <col min="3" max="9" width="2.7109375" style="21" customWidth="1"/>
    <col min="10" max="23" width="4" style="22" customWidth="1"/>
    <col min="24" max="32" width="3.7109375" style="22" customWidth="1"/>
    <col min="33" max="37" width="4" style="22" customWidth="1"/>
    <col min="38" max="39" width="4" style="17" customWidth="1"/>
    <col min="40" max="43" width="3.7109375" style="17" customWidth="1"/>
    <col min="44" max="46" width="3.7109375" style="18" customWidth="1"/>
    <col min="47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3"/>
      <c r="H1" s="14"/>
      <c r="I1" s="14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6"/>
      <c r="AJ1" s="11"/>
      <c r="AK1" s="16"/>
      <c r="AL1" s="16"/>
      <c r="AM1" s="16" t="str">
        <f>info!C4</f>
        <v>kadetkinje parovi</v>
      </c>
    </row>
    <row r="2" spans="1:39" ht="12" customHeight="1" thickTop="1">
      <c r="AL2" s="23"/>
    </row>
    <row r="3" spans="1:39" ht="18" customHeight="1">
      <c r="C3" s="59" t="s">
        <v>23</v>
      </c>
      <c r="D3" s="44"/>
      <c r="E3" s="44"/>
      <c r="F3" s="44"/>
      <c r="G3" s="44"/>
      <c r="H3" s="44"/>
      <c r="I3" s="44"/>
      <c r="J3" s="590" t="s">
        <v>24</v>
      </c>
      <c r="K3" s="590"/>
      <c r="L3" s="590"/>
      <c r="M3" s="590"/>
      <c r="N3" s="590"/>
      <c r="O3" s="590"/>
      <c r="P3" s="590"/>
      <c r="Q3" s="590" t="s">
        <v>25</v>
      </c>
      <c r="R3" s="590"/>
      <c r="S3" s="590"/>
      <c r="T3" s="590"/>
      <c r="U3" s="590"/>
      <c r="V3" s="590"/>
      <c r="W3" s="590"/>
      <c r="Z3" s="59" t="s">
        <v>29</v>
      </c>
      <c r="AA3" s="590" t="s">
        <v>30</v>
      </c>
      <c r="AB3" s="590"/>
      <c r="AC3" s="590"/>
      <c r="AD3" s="590"/>
      <c r="AE3" s="590"/>
      <c r="AF3" s="590"/>
      <c r="AG3" s="590" t="s">
        <v>31</v>
      </c>
      <c r="AH3" s="590"/>
      <c r="AI3" s="590"/>
      <c r="AJ3" s="590"/>
      <c r="AK3" s="590"/>
      <c r="AL3" s="590"/>
      <c r="AM3" s="46"/>
    </row>
    <row r="4" spans="1:39" ht="20.25" customHeight="1">
      <c r="A4" s="48">
        <v>1</v>
      </c>
      <c r="B4" s="24"/>
      <c r="C4" s="582" t="str">
        <f>IF(ISBLANK(partije!J2),"",IF(partije!J2&lt;partije!K2,partije!F2,partije!H2))</f>
        <v/>
      </c>
      <c r="D4" s="582"/>
      <c r="E4" s="582"/>
      <c r="F4" s="582"/>
      <c r="G4" s="582"/>
      <c r="H4" s="582"/>
      <c r="I4" s="582"/>
      <c r="J4" s="581" t="e">
        <f>IF(ISBLANK(partije!#REF!),"",IF(partije!#REF!&gt;partije!#REF!,partije!#REF!,partije!#REF!))</f>
        <v>#REF!</v>
      </c>
      <c r="K4" s="581"/>
      <c r="L4" s="581"/>
      <c r="M4" s="581"/>
      <c r="N4" s="581"/>
      <c r="O4" s="622" t="e">
        <f>IF(ISBLANK(partije!#REF!),"",IF(partije!#REF!&gt;partije!#REF!,partije!#REF!,partije!#REF!))</f>
        <v>#REF!</v>
      </c>
      <c r="P4" s="574" t="e">
        <f>IF(ISBLANK(partije!#REF!),"",IF(partije!#REF!&gt;partije!#REF!,partije!#REF!,partije!#REF!))</f>
        <v>#REF!</v>
      </c>
      <c r="Q4" s="25"/>
      <c r="R4" s="25"/>
      <c r="S4" s="25"/>
      <c r="T4" s="25"/>
      <c r="U4" s="25"/>
      <c r="V4" s="25"/>
      <c r="W4" s="25"/>
      <c r="X4" s="25"/>
      <c r="Y4" s="594">
        <v>1</v>
      </c>
      <c r="Z4" s="581" t="e">
        <f>IF(ISBLANK(partije!#REF!),"",IF(partije!#REF!&lt;partije!#REF!,partije!#REF!,partije!#REF!))</f>
        <v>#REF!</v>
      </c>
      <c r="AA4" s="581"/>
      <c r="AB4" s="581"/>
      <c r="AC4" s="581"/>
      <c r="AD4" s="581"/>
      <c r="AE4" s="585"/>
      <c r="AF4" s="581"/>
      <c r="AG4" s="25"/>
      <c r="AH4" s="25"/>
      <c r="AI4" s="25"/>
      <c r="AJ4" s="25"/>
      <c r="AK4" s="25"/>
      <c r="AL4" s="25"/>
      <c r="AM4" s="25"/>
    </row>
    <row r="5" spans="1:39" ht="9" customHeight="1">
      <c r="A5" s="620">
        <v>2</v>
      </c>
      <c r="B5" s="596"/>
      <c r="C5" s="597" t="str">
        <f>IF(ISBLANK(partije!J3),"",IF(partije!J3&lt;partije!K3,partije!F3,partije!H3))</f>
        <v/>
      </c>
      <c r="D5" s="597"/>
      <c r="E5" s="597"/>
      <c r="F5" s="597"/>
      <c r="G5" s="597"/>
      <c r="H5" s="597"/>
      <c r="I5" s="598"/>
      <c r="J5" s="582"/>
      <c r="K5" s="582"/>
      <c r="L5" s="582"/>
      <c r="M5" s="582"/>
      <c r="N5" s="582"/>
      <c r="O5" s="623"/>
      <c r="P5" s="575"/>
      <c r="Q5" s="25"/>
      <c r="R5" s="25"/>
      <c r="S5" s="25"/>
      <c r="T5" s="25"/>
      <c r="U5" s="25"/>
      <c r="V5" s="25"/>
      <c r="W5" s="25"/>
      <c r="X5" s="25"/>
      <c r="Y5" s="594"/>
      <c r="Z5" s="582"/>
      <c r="AA5" s="582"/>
      <c r="AB5" s="582"/>
      <c r="AC5" s="582"/>
      <c r="AD5" s="582"/>
      <c r="AE5" s="578"/>
      <c r="AF5" s="582"/>
      <c r="AG5" s="25"/>
      <c r="AH5" s="25"/>
      <c r="AI5" s="25"/>
      <c r="AJ5" s="25"/>
      <c r="AK5" s="25"/>
      <c r="AL5" s="25"/>
      <c r="AM5" s="25"/>
    </row>
    <row r="6" spans="1:39" ht="9" customHeight="1">
      <c r="A6" s="620"/>
      <c r="B6" s="596"/>
      <c r="C6" s="582"/>
      <c r="D6" s="582"/>
      <c r="E6" s="582"/>
      <c r="F6" s="582"/>
      <c r="G6" s="582"/>
      <c r="H6" s="582"/>
      <c r="I6" s="599"/>
      <c r="J6" s="618" t="e">
        <f>IF(ISBLANK(partije!#REF!),"",partije!#REF!)</f>
        <v>#REF!</v>
      </c>
      <c r="K6" s="618" t="e">
        <f>IF(ISBLANK(partije!#REF!),"",partije!#REF!)</f>
        <v>#REF!</v>
      </c>
      <c r="L6" s="618" t="e">
        <f>IF(ISBLANK(partije!#REF!),"",partije!#REF!)</f>
        <v>#REF!</v>
      </c>
      <c r="M6" s="618" t="e">
        <f>IF(ISBLANK(partije!#REF!),"",partije!#REF!)</f>
        <v>#REF!</v>
      </c>
      <c r="N6" s="618" t="e">
        <f>IF(ISBLANK(partije!#REF!),"",partije!#REF!)</f>
        <v>#REF!</v>
      </c>
      <c r="O6" s="618" t="e">
        <f>IF(ISBLANK(partije!#REF!),"",partije!#REF!)</f>
        <v>#REF!</v>
      </c>
      <c r="P6" s="618" t="e">
        <f>IF(ISBLANK(partije!#REF!),"",partije!#REF!)</f>
        <v>#REF!</v>
      </c>
      <c r="Q6" s="610" t="e">
        <f>IF(ISBLANK(partije!#REF!),"",IF(partije!#REF!&gt;partije!#REF!,partije!#REF!,partije!#REF!))</f>
        <v>#REF!</v>
      </c>
      <c r="R6" s="581"/>
      <c r="S6" s="581"/>
      <c r="T6" s="581"/>
      <c r="U6" s="581"/>
      <c r="V6" s="583" t="e">
        <f>IF(ISBLANK(partije!#REF!),"",IF(partije!#REF!&gt;partije!#REF!,partije!#REF!,partije!#REF!))</f>
        <v>#REF!</v>
      </c>
      <c r="W6" s="574" t="e">
        <f>IF(ISBLANK(partije!#REF!),"",IF(partije!#REF!&gt;partije!#REF!,partije!#REF!,partije!#REF!))</f>
        <v>#REF!</v>
      </c>
      <c r="X6" s="25"/>
      <c r="Y6" s="49"/>
      <c r="Z6" s="618"/>
      <c r="AA6" s="618"/>
      <c r="AB6" s="618"/>
      <c r="AC6" s="618"/>
      <c r="AD6" s="618"/>
      <c r="AE6" s="565"/>
      <c r="AF6" s="565"/>
      <c r="AG6" s="610" t="e">
        <f>IF(ISBLANK(partije!#REF!),"",IF(partije!#REF!&gt;partije!#REF!,partije!#REF!,partije!#REF!))</f>
        <v>#REF!</v>
      </c>
      <c r="AH6" s="581"/>
      <c r="AI6" s="581"/>
      <c r="AJ6" s="581"/>
      <c r="AK6" s="581"/>
      <c r="AL6" s="614" t="e">
        <f>IF(ISBLANK(partije!#REF!),"",IF(partije!#REF!&gt;partije!#REF!,partije!#REF!,partije!#REF!))</f>
        <v>#REF!</v>
      </c>
      <c r="AM6" s="612" t="e">
        <f>IF(ISBLANK(partije!#REF!),"",IF(partije!#REF!&gt;partije!#REF!,partije!#REF!,partije!#REF!))</f>
        <v>#REF!</v>
      </c>
    </row>
    <row r="7" spans="1:39" ht="9" customHeight="1">
      <c r="A7" s="595">
        <v>3</v>
      </c>
      <c r="B7" s="596"/>
      <c r="C7" s="597" t="str">
        <f>IF(ISBLANK(partije!J4),"",IF(partije!J4&lt;partije!K4,partije!F4,partije!H4))</f>
        <v/>
      </c>
      <c r="D7" s="597"/>
      <c r="E7" s="597"/>
      <c r="F7" s="597"/>
      <c r="G7" s="597"/>
      <c r="H7" s="597"/>
      <c r="I7" s="597"/>
      <c r="J7" s="621"/>
      <c r="K7" s="621"/>
      <c r="L7" s="621"/>
      <c r="M7" s="621"/>
      <c r="N7" s="621"/>
      <c r="O7" s="621"/>
      <c r="P7" s="621"/>
      <c r="Q7" s="611"/>
      <c r="R7" s="582"/>
      <c r="S7" s="582"/>
      <c r="T7" s="582"/>
      <c r="U7" s="582"/>
      <c r="V7" s="584"/>
      <c r="W7" s="575"/>
      <c r="X7" s="25"/>
      <c r="Y7" s="49"/>
      <c r="Z7" s="621"/>
      <c r="AA7" s="619"/>
      <c r="AB7" s="619"/>
      <c r="AC7" s="619"/>
      <c r="AD7" s="619"/>
      <c r="AE7" s="566"/>
      <c r="AF7" s="566"/>
      <c r="AG7" s="611"/>
      <c r="AH7" s="582"/>
      <c r="AI7" s="582"/>
      <c r="AJ7" s="582"/>
      <c r="AK7" s="582"/>
      <c r="AL7" s="615"/>
      <c r="AM7" s="613"/>
    </row>
    <row r="8" spans="1:39" ht="9" customHeight="1">
      <c r="A8" s="595"/>
      <c r="B8" s="596"/>
      <c r="C8" s="582"/>
      <c r="D8" s="582"/>
      <c r="E8" s="582"/>
      <c r="F8" s="582"/>
      <c r="G8" s="582"/>
      <c r="H8" s="582"/>
      <c r="I8" s="582"/>
      <c r="J8" s="581" t="e">
        <f>IF(ISBLANK(partije!#REF!),"",IF(partije!#REF!&gt;partije!#REF!,partije!#REF!,partije!#REF!))</f>
        <v>#REF!</v>
      </c>
      <c r="K8" s="581"/>
      <c r="L8" s="581"/>
      <c r="M8" s="581"/>
      <c r="N8" s="581"/>
      <c r="O8" s="583" t="e">
        <f>IF(ISBLANK(partije!#REF!),"",IF(partije!#REF!&gt;partije!#REF!,partije!#REF!,partije!#REF!))</f>
        <v>#REF!</v>
      </c>
      <c r="P8" s="606" t="e">
        <f>IF(ISBLANK(partije!#REF!),"",IF(partije!#REF!&gt;partije!#REF!,partije!#REF!,partije!#REF!))</f>
        <v>#REF!</v>
      </c>
      <c r="Q8" s="565" t="e">
        <f>IF(ISBLANK(partije!#REF!),"",partije!#REF!)</f>
        <v>#REF!</v>
      </c>
      <c r="R8" s="565" t="e">
        <f>IF(ISBLANK(partije!#REF!),"",partije!#REF!)</f>
        <v>#REF!</v>
      </c>
      <c r="S8" s="565" t="e">
        <f>IF(ISBLANK(partije!#REF!),"",partije!#REF!)</f>
        <v>#REF!</v>
      </c>
      <c r="T8" s="565" t="e">
        <f>IF(ISBLANK(partije!#REF!),"",partije!#REF!)</f>
        <v>#REF!</v>
      </c>
      <c r="U8" s="565" t="e">
        <f>IF(ISBLANK(partije!#REF!),"",partije!#REF!)</f>
        <v>#REF!</v>
      </c>
      <c r="V8" s="565" t="e">
        <f>IF(ISBLANK(partije!#REF!),"",partije!#REF!)</f>
        <v>#REF!</v>
      </c>
      <c r="W8" s="565" t="e">
        <f>IF(ISBLANK(partije!#REF!),"",partije!#REF!)</f>
        <v>#REF!</v>
      </c>
      <c r="X8" s="25"/>
      <c r="Y8" s="594">
        <v>2</v>
      </c>
      <c r="Z8" s="581" t="e">
        <f>IF(ISBLANK(partije!#REF!),"",IF(partije!#REF!&lt;partije!#REF!,partije!#REF!,partije!#REF!))</f>
        <v>#REF!</v>
      </c>
      <c r="AA8" s="581"/>
      <c r="AB8" s="581"/>
      <c r="AC8" s="581"/>
      <c r="AD8" s="581"/>
      <c r="AE8" s="608"/>
      <c r="AF8" s="616"/>
      <c r="AG8" s="565" t="e">
        <f>IF(ISBLANK(partije!#REF!),"",partije!#REF!)</f>
        <v>#REF!</v>
      </c>
      <c r="AH8" s="565" t="e">
        <f>IF(ISBLANK(partije!#REF!),"",partije!#REF!)</f>
        <v>#REF!</v>
      </c>
      <c r="AI8" s="565" t="e">
        <f>IF(ISBLANK(partije!#REF!),"",partije!#REF!)</f>
        <v>#REF!</v>
      </c>
      <c r="AJ8" s="565" t="e">
        <f>IF(ISBLANK(partije!#REF!),"",partije!#REF!)</f>
        <v>#REF!</v>
      </c>
      <c r="AK8" s="565" t="e">
        <f>IF(ISBLANK(partije!#REF!),"",partije!#REF!)</f>
        <v>#REF!</v>
      </c>
      <c r="AL8" s="565" t="e">
        <f>IF(ISBLANK(partije!#REF!),"",partije!#REF!)</f>
        <v>#REF!</v>
      </c>
      <c r="AM8" s="565" t="e">
        <f>IF(ISBLANK(partije!#REF!),"",partije!#REF!)</f>
        <v>#REF!</v>
      </c>
    </row>
    <row r="9" spans="1:39" ht="9" customHeight="1">
      <c r="A9" s="595">
        <v>4</v>
      </c>
      <c r="B9" s="596"/>
      <c r="C9" s="597" t="str">
        <f>IF(ISBLANK(partije!J5),"",IF(partije!J5&lt;partije!K5,partije!F5,partije!H5))</f>
        <v/>
      </c>
      <c r="D9" s="597"/>
      <c r="E9" s="597"/>
      <c r="F9" s="597"/>
      <c r="G9" s="597"/>
      <c r="H9" s="597"/>
      <c r="I9" s="598"/>
      <c r="J9" s="582"/>
      <c r="K9" s="582"/>
      <c r="L9" s="582"/>
      <c r="M9" s="582"/>
      <c r="N9" s="582"/>
      <c r="O9" s="584"/>
      <c r="P9" s="607"/>
      <c r="Q9" s="566"/>
      <c r="R9" s="566"/>
      <c r="S9" s="566"/>
      <c r="T9" s="566"/>
      <c r="U9" s="566"/>
      <c r="V9" s="566"/>
      <c r="W9" s="566"/>
      <c r="X9" s="25"/>
      <c r="Y9" s="594"/>
      <c r="Z9" s="582"/>
      <c r="AA9" s="582"/>
      <c r="AB9" s="582"/>
      <c r="AC9" s="582"/>
      <c r="AD9" s="582"/>
      <c r="AE9" s="609"/>
      <c r="AF9" s="599"/>
      <c r="AG9" s="566"/>
      <c r="AH9" s="566"/>
      <c r="AI9" s="566"/>
      <c r="AJ9" s="566"/>
      <c r="AK9" s="566"/>
      <c r="AL9" s="566"/>
      <c r="AM9" s="566"/>
    </row>
    <row r="10" spans="1:39" ht="9" customHeight="1">
      <c r="A10" s="595"/>
      <c r="B10" s="596"/>
      <c r="C10" s="582"/>
      <c r="D10" s="582"/>
      <c r="E10" s="582"/>
      <c r="F10" s="582"/>
      <c r="G10" s="582"/>
      <c r="H10" s="582"/>
      <c r="I10" s="599"/>
      <c r="J10" s="565" t="e">
        <f>IF(ISBLANK(partije!#REF!),"",partije!#REF!)</f>
        <v>#REF!</v>
      </c>
      <c r="K10" s="565" t="e">
        <f>IF(ISBLANK(partije!#REF!),"",partije!#REF!)</f>
        <v>#REF!</v>
      </c>
      <c r="L10" s="565" t="e">
        <f>IF(ISBLANK(partije!#REF!),"",partije!#REF!)</f>
        <v>#REF!</v>
      </c>
      <c r="M10" s="565" t="e">
        <f>IF(ISBLANK(partije!#REF!),"",partije!#REF!)</f>
        <v>#REF!</v>
      </c>
      <c r="N10" s="565" t="e">
        <f>IF(ISBLANK(partije!#REF!),"",partije!#REF!)</f>
        <v>#REF!</v>
      </c>
      <c r="O10" s="565" t="e">
        <f>IF(ISBLANK(partije!#REF!),"",partije!#REF!)</f>
        <v>#REF!</v>
      </c>
      <c r="P10" s="565" t="e">
        <f>IF(ISBLANK(partije!#REF!),"",partije!#REF!)</f>
        <v>#REF!</v>
      </c>
      <c r="Q10" s="27"/>
      <c r="R10" s="27"/>
      <c r="S10" s="27"/>
      <c r="T10" s="27"/>
      <c r="U10" s="27"/>
      <c r="V10" s="56"/>
      <c r="W10" s="57"/>
      <c r="X10" s="37"/>
      <c r="Y10" s="50"/>
      <c r="Z10" s="565"/>
      <c r="AA10" s="592"/>
      <c r="AB10" s="592"/>
      <c r="AC10" s="592"/>
      <c r="AD10" s="592"/>
      <c r="AE10" s="592"/>
      <c r="AF10" s="592"/>
      <c r="AG10" s="27"/>
      <c r="AH10" s="27"/>
      <c r="AI10" s="27"/>
      <c r="AJ10" s="27"/>
      <c r="AK10" s="27"/>
      <c r="AL10" s="46"/>
      <c r="AM10" s="38"/>
    </row>
    <row r="11" spans="1:39" ht="9" customHeight="1">
      <c r="A11" s="595">
        <v>5</v>
      </c>
      <c r="B11" s="596"/>
      <c r="C11" s="597" t="str">
        <f>IF(ISBLANK(partije!J6),"",IF(partije!J6&lt;partije!K6,partije!F6,partije!H6))</f>
        <v/>
      </c>
      <c r="D11" s="597"/>
      <c r="E11" s="597"/>
      <c r="F11" s="597"/>
      <c r="G11" s="597"/>
      <c r="H11" s="597"/>
      <c r="I11" s="597"/>
      <c r="J11" s="566"/>
      <c r="K11" s="566"/>
      <c r="L11" s="566"/>
      <c r="M11" s="566"/>
      <c r="N11" s="566"/>
      <c r="O11" s="566"/>
      <c r="P11" s="566"/>
      <c r="Q11" s="27"/>
      <c r="R11" s="27"/>
      <c r="S11" s="27"/>
      <c r="T11" s="27"/>
      <c r="U11" s="27"/>
      <c r="V11" s="56"/>
      <c r="W11" s="57"/>
      <c r="X11" s="37"/>
      <c r="Y11" s="50"/>
      <c r="Z11" s="566"/>
      <c r="AA11" s="593"/>
      <c r="AB11" s="593"/>
      <c r="AC11" s="593"/>
      <c r="AD11" s="593"/>
      <c r="AE11" s="593"/>
      <c r="AF11" s="593"/>
      <c r="AG11" s="27"/>
      <c r="AH11" s="27"/>
      <c r="AI11" s="27"/>
      <c r="AJ11" s="27"/>
      <c r="AK11" s="27"/>
      <c r="AL11" s="46"/>
      <c r="AM11" s="38"/>
    </row>
    <row r="12" spans="1:39" ht="9" customHeight="1">
      <c r="A12" s="595"/>
      <c r="B12" s="596"/>
      <c r="C12" s="582"/>
      <c r="D12" s="582"/>
      <c r="E12" s="582"/>
      <c r="F12" s="582"/>
      <c r="G12" s="582"/>
      <c r="H12" s="582"/>
      <c r="I12" s="582"/>
      <c r="J12" s="581" t="e">
        <f>IF(ISBLANK(partije!#REF!),"",IF(partije!#REF!&gt;partije!#REF!,partije!#REF!,partije!#REF!))</f>
        <v>#REF!</v>
      </c>
      <c r="K12" s="581"/>
      <c r="L12" s="581"/>
      <c r="M12" s="581"/>
      <c r="N12" s="581"/>
      <c r="O12" s="583" t="e">
        <f>IF(ISBLANK(partije!#REF!),"",IF(partije!#REF!&gt;partije!#REF!,partije!#REF!,partije!#REF!))</f>
        <v>#REF!</v>
      </c>
      <c r="P12" s="574" t="e">
        <f>IF(ISBLANK(partije!#REF!),"",IF(partije!#REF!&gt;partije!#REF!,partije!#REF!,partije!#REF!))</f>
        <v>#REF!</v>
      </c>
      <c r="Q12" s="27"/>
      <c r="R12" s="27"/>
      <c r="S12" s="27"/>
      <c r="T12" s="27"/>
      <c r="U12" s="27"/>
      <c r="V12" s="56"/>
      <c r="W12" s="57"/>
      <c r="X12" s="36"/>
      <c r="Y12" s="617">
        <v>3</v>
      </c>
      <c r="Z12" s="581" t="e">
        <f>IF(ISBLANK(partije!#REF!),"",IF(partije!#REF!&lt;partije!#REF!,partije!#REF!,partije!#REF!))</f>
        <v>#REF!</v>
      </c>
      <c r="AA12" s="581"/>
      <c r="AB12" s="581"/>
      <c r="AC12" s="581"/>
      <c r="AD12" s="581"/>
      <c r="AE12" s="608"/>
      <c r="AF12" s="581"/>
      <c r="AG12" s="27"/>
      <c r="AH12" s="27"/>
      <c r="AI12" s="27"/>
      <c r="AJ12" s="27"/>
      <c r="AK12" s="27"/>
      <c r="AL12" s="46"/>
      <c r="AM12" s="38"/>
    </row>
    <row r="13" spans="1:39" ht="9" customHeight="1">
      <c r="A13" s="595">
        <v>6</v>
      </c>
      <c r="B13" s="596"/>
      <c r="C13" s="597" t="str">
        <f>IF(ISBLANK(partije!J7),"",IF(partije!J7&lt;partije!K7,partije!F7,partije!H7))</f>
        <v/>
      </c>
      <c r="D13" s="597"/>
      <c r="E13" s="597"/>
      <c r="F13" s="597"/>
      <c r="G13" s="597"/>
      <c r="H13" s="597"/>
      <c r="I13" s="598"/>
      <c r="J13" s="582"/>
      <c r="K13" s="582"/>
      <c r="L13" s="582"/>
      <c r="M13" s="582"/>
      <c r="N13" s="582"/>
      <c r="O13" s="584"/>
      <c r="P13" s="575"/>
      <c r="Q13" s="27"/>
      <c r="R13" s="27"/>
      <c r="S13" s="27"/>
      <c r="T13" s="27"/>
      <c r="U13" s="27"/>
      <c r="V13" s="56"/>
      <c r="W13" s="57"/>
      <c r="X13" s="36"/>
      <c r="Y13" s="617"/>
      <c r="Z13" s="582"/>
      <c r="AA13" s="582"/>
      <c r="AB13" s="582"/>
      <c r="AC13" s="582"/>
      <c r="AD13" s="582"/>
      <c r="AE13" s="609"/>
      <c r="AF13" s="582"/>
      <c r="AG13" s="27"/>
      <c r="AH13" s="27"/>
      <c r="AI13" s="27"/>
      <c r="AJ13" s="27"/>
      <c r="AK13" s="27"/>
      <c r="AL13" s="46"/>
      <c r="AM13" s="38"/>
    </row>
    <row r="14" spans="1:39" ht="9" customHeight="1">
      <c r="A14" s="595"/>
      <c r="B14" s="596"/>
      <c r="C14" s="582"/>
      <c r="D14" s="582"/>
      <c r="E14" s="582"/>
      <c r="F14" s="582"/>
      <c r="G14" s="582"/>
      <c r="H14" s="582"/>
      <c r="I14" s="599"/>
      <c r="J14" s="565" t="e">
        <f>IF(ISBLANK(partije!#REF!),"",partije!#REF!)</f>
        <v>#REF!</v>
      </c>
      <c r="K14" s="565" t="e">
        <f>IF(ISBLANK(partije!#REF!),"",partije!#REF!)</f>
        <v>#REF!</v>
      </c>
      <c r="L14" s="565" t="e">
        <f>IF(ISBLANK(partije!#REF!),"",partije!#REF!)</f>
        <v>#REF!</v>
      </c>
      <c r="M14" s="565" t="e">
        <f>IF(ISBLANK(partije!#REF!),"",partije!#REF!)</f>
        <v>#REF!</v>
      </c>
      <c r="N14" s="565" t="e">
        <f>IF(ISBLANK(partije!#REF!),"",partije!#REF!)</f>
        <v>#REF!</v>
      </c>
      <c r="O14" s="565" t="e">
        <f>IF(ISBLANK(partije!#REF!),"",partije!#REF!)</f>
        <v>#REF!</v>
      </c>
      <c r="P14" s="565" t="e">
        <f>IF(ISBLANK(partije!#REF!),"",partije!#REF!)</f>
        <v>#REF!</v>
      </c>
      <c r="Q14" s="610" t="e">
        <f>IF(ISBLANK(partije!#REF!),"",IF(partije!#REF!&gt;partije!#REF!,partije!#REF!,partije!#REF!))</f>
        <v>#REF!</v>
      </c>
      <c r="R14" s="581"/>
      <c r="S14" s="581"/>
      <c r="T14" s="581"/>
      <c r="U14" s="581"/>
      <c r="V14" s="583" t="e">
        <f>IF(ISBLANK(partije!#REF!),"",IF(partije!#REF!&gt;partije!#REF!,partije!#REF!,partije!#REF!))</f>
        <v>#REF!</v>
      </c>
      <c r="W14" s="574" t="e">
        <f>IF(ISBLANK(partije!#REF!),"",IF(partije!#REF!&gt;partije!#REF!,partije!#REF!,partije!#REF!))</f>
        <v>#REF!</v>
      </c>
      <c r="X14" s="27"/>
      <c r="Y14" s="49"/>
      <c r="Z14" s="565"/>
      <c r="AA14" s="592"/>
      <c r="AB14" s="592"/>
      <c r="AC14" s="592"/>
      <c r="AD14" s="592"/>
      <c r="AE14" s="592"/>
      <c r="AF14" s="592"/>
      <c r="AG14" s="610" t="e">
        <f>IF(ISBLANK(partije!#REF!),"",IF(partije!#REF!&gt;partije!#REF!,partije!#REF!,partije!#REF!))</f>
        <v>#REF!</v>
      </c>
      <c r="AH14" s="581"/>
      <c r="AI14" s="581"/>
      <c r="AJ14" s="581"/>
      <c r="AK14" s="581"/>
      <c r="AL14" s="614" t="e">
        <f>IF(ISBLANK(partije!#REF!),"",IF(partije!#REF!&gt;partije!#REF!,partije!#REF!,partije!#REF!))</f>
        <v>#REF!</v>
      </c>
      <c r="AM14" s="612" t="e">
        <f>IF(ISBLANK(partije!#REF!),"",IF(partije!#REF!&gt;partije!#REF!,partije!#REF!,partije!#REF!))</f>
        <v>#REF!</v>
      </c>
    </row>
    <row r="15" spans="1:39" ht="9" customHeight="1">
      <c r="A15" s="595">
        <v>7</v>
      </c>
      <c r="B15" s="596"/>
      <c r="C15" s="597" t="str">
        <f>IF(ISBLANK(partije!J8),"",IF(partije!J8&lt;partije!K8,partije!F8,partije!H8))</f>
        <v/>
      </c>
      <c r="D15" s="597"/>
      <c r="E15" s="597"/>
      <c r="F15" s="597"/>
      <c r="G15" s="597"/>
      <c r="H15" s="597"/>
      <c r="I15" s="597"/>
      <c r="J15" s="566"/>
      <c r="K15" s="566"/>
      <c r="L15" s="566"/>
      <c r="M15" s="566"/>
      <c r="N15" s="566"/>
      <c r="O15" s="566"/>
      <c r="P15" s="566"/>
      <c r="Q15" s="611"/>
      <c r="R15" s="582"/>
      <c r="S15" s="582"/>
      <c r="T15" s="582"/>
      <c r="U15" s="582"/>
      <c r="V15" s="584"/>
      <c r="W15" s="575"/>
      <c r="X15" s="27"/>
      <c r="Y15" s="49"/>
      <c r="Z15" s="566"/>
      <c r="AA15" s="593"/>
      <c r="AB15" s="593"/>
      <c r="AC15" s="593"/>
      <c r="AD15" s="593"/>
      <c r="AE15" s="593"/>
      <c r="AF15" s="593"/>
      <c r="AG15" s="611"/>
      <c r="AH15" s="582"/>
      <c r="AI15" s="582"/>
      <c r="AJ15" s="582"/>
      <c r="AK15" s="582"/>
      <c r="AL15" s="615"/>
      <c r="AM15" s="613"/>
    </row>
    <row r="16" spans="1:39" ht="9" customHeight="1">
      <c r="A16" s="595"/>
      <c r="B16" s="596"/>
      <c r="C16" s="582"/>
      <c r="D16" s="582"/>
      <c r="E16" s="582"/>
      <c r="F16" s="582"/>
      <c r="G16" s="582"/>
      <c r="H16" s="582"/>
      <c r="I16" s="582"/>
      <c r="J16" s="581" t="e">
        <f>IF(ISBLANK(partije!#REF!),"",IF(partije!#REF!&gt;partije!#REF!,partije!#REF!,partije!#REF!))</f>
        <v>#REF!</v>
      </c>
      <c r="K16" s="581"/>
      <c r="L16" s="581"/>
      <c r="M16" s="581"/>
      <c r="N16" s="581"/>
      <c r="O16" s="583" t="e">
        <f>IF(ISBLANK(partije!#REF!),"",IF(partije!#REF!&gt;partije!#REF!,partije!#REF!,partije!#REF!))</f>
        <v>#REF!</v>
      </c>
      <c r="P16" s="606" t="e">
        <f>IF(ISBLANK(partije!#REF!),"",IF(partije!#REF!&gt;partije!#REF!,partije!#REF!,partije!#REF!))</f>
        <v>#REF!</v>
      </c>
      <c r="Q16" s="565" t="e">
        <f>IF(ISBLANK(partije!#REF!),"",partije!#REF!)</f>
        <v>#REF!</v>
      </c>
      <c r="R16" s="565" t="e">
        <f>IF(ISBLANK(partije!#REF!),"",partije!#REF!)</f>
        <v>#REF!</v>
      </c>
      <c r="S16" s="565" t="e">
        <f>IF(ISBLANK(partije!#REF!),"",partije!#REF!)</f>
        <v>#REF!</v>
      </c>
      <c r="T16" s="565" t="e">
        <f>IF(ISBLANK(partije!#REF!),"",partije!#REF!)</f>
        <v>#REF!</v>
      </c>
      <c r="U16" s="565" t="e">
        <f>IF(ISBLANK(partije!#REF!),"",partije!#REF!)</f>
        <v>#REF!</v>
      </c>
      <c r="V16" s="565" t="e">
        <f>IF(ISBLANK(partije!#REF!),"",partije!#REF!)</f>
        <v>#REF!</v>
      </c>
      <c r="W16" s="565" t="e">
        <f>IF(ISBLANK(partije!#REF!),"",partije!#REF!)</f>
        <v>#REF!</v>
      </c>
      <c r="X16" s="27"/>
      <c r="Y16" s="594">
        <v>4</v>
      </c>
      <c r="Z16" s="581" t="e">
        <f>IF(ISBLANK(partije!#REF!),"",IF(partije!#REF!&lt;partije!#REF!,partije!#REF!,partije!#REF!))</f>
        <v>#REF!</v>
      </c>
      <c r="AA16" s="581"/>
      <c r="AB16" s="581"/>
      <c r="AC16" s="581"/>
      <c r="AD16" s="581"/>
      <c r="AE16" s="608"/>
      <c r="AF16" s="616"/>
      <c r="AG16" s="565" t="e">
        <f>IF(ISBLANK(partije!#REF!),"",partije!#REF!)</f>
        <v>#REF!</v>
      </c>
      <c r="AH16" s="565" t="e">
        <f>IF(ISBLANK(partije!#REF!),"",partije!#REF!)</f>
        <v>#REF!</v>
      </c>
      <c r="AI16" s="565" t="e">
        <f>IF(ISBLANK(partije!#REF!),"",partije!#REF!)</f>
        <v>#REF!</v>
      </c>
      <c r="AJ16" s="565" t="e">
        <f>IF(ISBLANK(partije!#REF!),"",partije!#REF!)</f>
        <v>#REF!</v>
      </c>
      <c r="AK16" s="565" t="e">
        <f>IF(ISBLANK(partije!#REF!),"",partije!#REF!)</f>
        <v>#REF!</v>
      </c>
      <c r="AL16" s="565" t="e">
        <f>IF(ISBLANK(partije!#REF!),"",partije!#REF!)</f>
        <v>#REF!</v>
      </c>
      <c r="AM16" s="565" t="e">
        <f>IF(ISBLANK(partije!#REF!),"",partije!#REF!)</f>
        <v>#REF!</v>
      </c>
    </row>
    <row r="17" spans="1:39" ht="9" customHeight="1">
      <c r="A17" s="595">
        <v>8</v>
      </c>
      <c r="B17" s="596"/>
      <c r="C17" s="597" t="str">
        <f>IF(ISBLANK(partije!J9),"",IF(partije!J9&lt;partije!K9,partije!F9,partije!H9))</f>
        <v/>
      </c>
      <c r="D17" s="597"/>
      <c r="E17" s="597"/>
      <c r="F17" s="597"/>
      <c r="G17" s="597"/>
      <c r="H17" s="597"/>
      <c r="I17" s="598"/>
      <c r="J17" s="582"/>
      <c r="K17" s="582"/>
      <c r="L17" s="582"/>
      <c r="M17" s="582"/>
      <c r="N17" s="582"/>
      <c r="O17" s="584"/>
      <c r="P17" s="607"/>
      <c r="Q17" s="566"/>
      <c r="R17" s="566"/>
      <c r="S17" s="566"/>
      <c r="T17" s="566"/>
      <c r="U17" s="566"/>
      <c r="V17" s="566"/>
      <c r="W17" s="566"/>
      <c r="X17" s="27"/>
      <c r="Y17" s="594"/>
      <c r="Z17" s="582"/>
      <c r="AA17" s="582"/>
      <c r="AB17" s="582"/>
      <c r="AC17" s="582"/>
      <c r="AD17" s="582"/>
      <c r="AE17" s="609"/>
      <c r="AF17" s="599"/>
      <c r="AG17" s="566"/>
      <c r="AH17" s="566"/>
      <c r="AI17" s="566"/>
      <c r="AJ17" s="566"/>
      <c r="AK17" s="566"/>
      <c r="AL17" s="566"/>
      <c r="AM17" s="566"/>
    </row>
    <row r="18" spans="1:39" ht="9" customHeight="1">
      <c r="A18" s="595"/>
      <c r="B18" s="596"/>
      <c r="C18" s="582"/>
      <c r="D18" s="582"/>
      <c r="E18" s="582"/>
      <c r="F18" s="582"/>
      <c r="G18" s="582"/>
      <c r="H18" s="582"/>
      <c r="I18" s="599"/>
      <c r="J18" s="565" t="e">
        <f>IF(ISBLANK(partije!#REF!),"",partije!#REF!)</f>
        <v>#REF!</v>
      </c>
      <c r="K18" s="565" t="e">
        <f>IF(ISBLANK(partije!#REF!),"",partije!#REF!)</f>
        <v>#REF!</v>
      </c>
      <c r="L18" s="565" t="e">
        <f>IF(ISBLANK(partije!#REF!),"",partije!#REF!)</f>
        <v>#REF!</v>
      </c>
      <c r="M18" s="565" t="e">
        <f>IF(ISBLANK(partije!#REF!),"",partije!#REF!)</f>
        <v>#REF!</v>
      </c>
      <c r="N18" s="565" t="e">
        <f>IF(ISBLANK(partije!#REF!),"",partije!#REF!)</f>
        <v>#REF!</v>
      </c>
      <c r="O18" s="565" t="e">
        <f>IF(ISBLANK(partije!#REF!),"",partije!#REF!)</f>
        <v>#REF!</v>
      </c>
      <c r="P18" s="565" t="e">
        <f>IF(ISBLANK(partije!#REF!),"",partije!#REF!)</f>
        <v>#REF!</v>
      </c>
      <c r="Q18" s="27"/>
      <c r="R18" s="27"/>
      <c r="S18" s="27"/>
      <c r="T18" s="27"/>
      <c r="U18" s="27"/>
      <c r="V18" s="56"/>
      <c r="W18" s="57"/>
      <c r="X18" s="27"/>
      <c r="Y18" s="49"/>
      <c r="Z18" s="565"/>
      <c r="AA18" s="592"/>
      <c r="AB18" s="592"/>
      <c r="AC18" s="592"/>
      <c r="AD18" s="592"/>
      <c r="AE18" s="592"/>
      <c r="AF18" s="592"/>
      <c r="AG18" s="27"/>
      <c r="AH18" s="27"/>
      <c r="AI18" s="27"/>
      <c r="AJ18" s="27"/>
      <c r="AK18" s="27"/>
      <c r="AL18" s="46"/>
      <c r="AM18" s="38"/>
    </row>
    <row r="19" spans="1:39" ht="9" customHeight="1">
      <c r="A19" s="595">
        <v>9</v>
      </c>
      <c r="B19" s="596"/>
      <c r="C19" s="597" t="str">
        <f>IF(ISBLANK(partije!J10),"",IF(partije!J10&lt;partije!K10,partije!F10,partije!H10))</f>
        <v/>
      </c>
      <c r="D19" s="597"/>
      <c r="E19" s="597"/>
      <c r="F19" s="597"/>
      <c r="G19" s="597"/>
      <c r="H19" s="597"/>
      <c r="I19" s="597"/>
      <c r="J19" s="566"/>
      <c r="K19" s="566"/>
      <c r="L19" s="566"/>
      <c r="M19" s="566"/>
      <c r="N19" s="566"/>
      <c r="O19" s="566"/>
      <c r="P19" s="566"/>
      <c r="Q19" s="27"/>
      <c r="R19" s="27"/>
      <c r="S19" s="27"/>
      <c r="T19" s="27"/>
      <c r="U19" s="27"/>
      <c r="V19" s="56"/>
      <c r="W19" s="57"/>
      <c r="X19" s="27"/>
      <c r="Y19" s="49"/>
      <c r="Z19" s="566"/>
      <c r="AA19" s="593"/>
      <c r="AB19" s="593"/>
      <c r="AC19" s="593"/>
      <c r="AD19" s="593"/>
      <c r="AE19" s="593"/>
      <c r="AF19" s="593"/>
      <c r="AG19" s="27"/>
      <c r="AH19" s="27"/>
      <c r="AI19" s="27"/>
      <c r="AJ19" s="27"/>
      <c r="AK19" s="27"/>
      <c r="AL19" s="46"/>
      <c r="AM19" s="38"/>
    </row>
    <row r="20" spans="1:39" ht="9" customHeight="1">
      <c r="A20" s="595"/>
      <c r="B20" s="596"/>
      <c r="C20" s="582"/>
      <c r="D20" s="582"/>
      <c r="E20" s="582"/>
      <c r="F20" s="582"/>
      <c r="G20" s="582"/>
      <c r="H20" s="582"/>
      <c r="I20" s="582"/>
      <c r="J20" s="581" t="e">
        <f>IF(ISBLANK(partije!#REF!),"",IF(partije!#REF!&gt;partije!#REF!,partije!#REF!,partije!#REF!))</f>
        <v>#REF!</v>
      </c>
      <c r="K20" s="581"/>
      <c r="L20" s="581"/>
      <c r="M20" s="581"/>
      <c r="N20" s="581"/>
      <c r="O20" s="583" t="e">
        <f>IF(ISBLANK(partije!#REF!),"",IF(partije!#REF!&gt;partije!#REF!,partije!#REF!,partije!#REF!))</f>
        <v>#REF!</v>
      </c>
      <c r="P20" s="574" t="e">
        <f>IF(ISBLANK(partije!#REF!),"",IF(partije!#REF!&gt;partije!#REF!,partije!#REF!,partije!#REF!))</f>
        <v>#REF!</v>
      </c>
      <c r="Q20" s="27"/>
      <c r="R20" s="27"/>
      <c r="S20" s="27"/>
      <c r="T20" s="27"/>
      <c r="U20" s="27"/>
      <c r="V20" s="56"/>
      <c r="W20" s="57"/>
      <c r="X20" s="27"/>
      <c r="Y20" s="594">
        <v>5</v>
      </c>
      <c r="Z20" s="581" t="e">
        <f>IF(ISBLANK(partije!#REF!),"",IF(partije!#REF!&lt;partije!#REF!,partije!#REF!,partije!#REF!))</f>
        <v>#REF!</v>
      </c>
      <c r="AA20" s="581"/>
      <c r="AB20" s="581"/>
      <c r="AC20" s="581"/>
      <c r="AD20" s="581"/>
      <c r="AE20" s="608"/>
      <c r="AF20" s="581"/>
      <c r="AG20" s="27"/>
      <c r="AH20" s="27"/>
      <c r="AI20" s="27"/>
      <c r="AJ20" s="27"/>
      <c r="AK20" s="27"/>
      <c r="AL20" s="46"/>
      <c r="AM20" s="38"/>
    </row>
    <row r="21" spans="1:39" ht="9" customHeight="1">
      <c r="A21" s="595">
        <v>10</v>
      </c>
      <c r="B21" s="596"/>
      <c r="C21" s="597" t="str">
        <f>IF(ISBLANK(partije!J11),"",IF(partije!J11&lt;partije!K11,partije!F11,partije!H11))</f>
        <v/>
      </c>
      <c r="D21" s="597"/>
      <c r="E21" s="597"/>
      <c r="F21" s="597"/>
      <c r="G21" s="597"/>
      <c r="H21" s="597"/>
      <c r="I21" s="598"/>
      <c r="J21" s="582"/>
      <c r="K21" s="582"/>
      <c r="L21" s="582"/>
      <c r="M21" s="582"/>
      <c r="N21" s="582"/>
      <c r="O21" s="584"/>
      <c r="P21" s="575"/>
      <c r="Q21" s="27"/>
      <c r="R21" s="27"/>
      <c r="S21" s="27"/>
      <c r="T21" s="27"/>
      <c r="U21" s="27"/>
      <c r="V21" s="56"/>
      <c r="W21" s="57"/>
      <c r="X21" s="27"/>
      <c r="Y21" s="594"/>
      <c r="Z21" s="582"/>
      <c r="AA21" s="582"/>
      <c r="AB21" s="582"/>
      <c r="AC21" s="582"/>
      <c r="AD21" s="582"/>
      <c r="AE21" s="609"/>
      <c r="AF21" s="582"/>
      <c r="AG21" s="27"/>
      <c r="AH21" s="27"/>
      <c r="AI21" s="27"/>
      <c r="AJ21" s="27"/>
      <c r="AK21" s="27"/>
      <c r="AL21" s="46"/>
      <c r="AM21" s="38"/>
    </row>
    <row r="22" spans="1:39" ht="9" customHeight="1">
      <c r="A22" s="595"/>
      <c r="B22" s="596"/>
      <c r="C22" s="582"/>
      <c r="D22" s="582"/>
      <c r="E22" s="582"/>
      <c r="F22" s="582"/>
      <c r="G22" s="582"/>
      <c r="H22" s="582"/>
      <c r="I22" s="599"/>
      <c r="J22" s="565" t="e">
        <f>IF(ISBLANK(partije!#REF!),"",partije!#REF!)</f>
        <v>#REF!</v>
      </c>
      <c r="K22" s="565" t="e">
        <f>IF(ISBLANK(partije!#REF!),"",partije!#REF!)</f>
        <v>#REF!</v>
      </c>
      <c r="L22" s="565" t="e">
        <f>IF(ISBLANK(partije!#REF!),"",partije!#REF!)</f>
        <v>#REF!</v>
      </c>
      <c r="M22" s="565" t="e">
        <f>IF(ISBLANK(partije!#REF!),"",partije!#REF!)</f>
        <v>#REF!</v>
      </c>
      <c r="N22" s="565" t="e">
        <f>IF(ISBLANK(partije!#REF!),"",partije!#REF!)</f>
        <v>#REF!</v>
      </c>
      <c r="O22" s="565" t="e">
        <f>IF(ISBLANK(partije!#REF!),"",partije!#REF!)</f>
        <v>#REF!</v>
      </c>
      <c r="P22" s="565" t="e">
        <f>IF(ISBLANK(partije!#REF!),"",partije!#REF!)</f>
        <v>#REF!</v>
      </c>
      <c r="Q22" s="610" t="e">
        <f>IF(ISBLANK(partije!#REF!),"",IF(partije!#REF!&gt;partije!#REF!,partije!#REF!,partije!#REF!))</f>
        <v>#REF!</v>
      </c>
      <c r="R22" s="581"/>
      <c r="S22" s="581"/>
      <c r="T22" s="581"/>
      <c r="U22" s="581"/>
      <c r="V22" s="583" t="e">
        <f>IF(ISBLANK(partije!#REF!),"",IF(partije!#REF!&gt;partije!#REF!,partije!#REF!,partije!#REF!))</f>
        <v>#REF!</v>
      </c>
      <c r="W22" s="574" t="e">
        <f>IF(ISBLANK(partije!#REF!),"",IF(partije!#REF!&gt;partije!#REF!,partije!#REF!,partije!#REF!))</f>
        <v>#REF!</v>
      </c>
      <c r="X22" s="27"/>
      <c r="Y22" s="49"/>
      <c r="Z22" s="565"/>
      <c r="AA22" s="592"/>
      <c r="AB22" s="592"/>
      <c r="AC22" s="592"/>
      <c r="AD22" s="592"/>
      <c r="AE22" s="592"/>
      <c r="AF22" s="592"/>
      <c r="AG22" s="610" t="e">
        <f>IF(ISBLANK(partije!#REF!),"",IF(partije!#REF!&gt;partije!#REF!,partije!#REF!,partije!#REF!))</f>
        <v>#REF!</v>
      </c>
      <c r="AH22" s="581"/>
      <c r="AI22" s="581"/>
      <c r="AJ22" s="581"/>
      <c r="AK22" s="581"/>
      <c r="AL22" s="614" t="e">
        <f>IF(ISBLANK(partije!#REF!),"",IF(partije!#REF!&gt;partije!#REF!,partije!#REF!,partije!#REF!))</f>
        <v>#REF!</v>
      </c>
      <c r="AM22" s="612" t="e">
        <f>IF(ISBLANK(partije!#REF!),"",IF(partije!#REF!&gt;partije!#REF!,partije!#REF!,partije!#REF!))</f>
        <v>#REF!</v>
      </c>
    </row>
    <row r="23" spans="1:39" ht="9" customHeight="1">
      <c r="A23" s="595">
        <v>11</v>
      </c>
      <c r="B23" s="596"/>
      <c r="C23" s="597" t="str">
        <f>IF(ISBLANK(partije!J12),"",IF(partije!J12&lt;partije!K12,partije!F12,partije!H12))</f>
        <v/>
      </c>
      <c r="D23" s="597"/>
      <c r="E23" s="597"/>
      <c r="F23" s="597"/>
      <c r="G23" s="597"/>
      <c r="H23" s="597"/>
      <c r="I23" s="597"/>
      <c r="J23" s="566"/>
      <c r="K23" s="566"/>
      <c r="L23" s="566"/>
      <c r="M23" s="566"/>
      <c r="N23" s="566"/>
      <c r="O23" s="566"/>
      <c r="P23" s="566"/>
      <c r="Q23" s="611"/>
      <c r="R23" s="582"/>
      <c r="S23" s="582"/>
      <c r="T23" s="582"/>
      <c r="U23" s="582"/>
      <c r="V23" s="584"/>
      <c r="W23" s="575"/>
      <c r="X23" s="27"/>
      <c r="Y23" s="49"/>
      <c r="Z23" s="566"/>
      <c r="AA23" s="593"/>
      <c r="AB23" s="593"/>
      <c r="AC23" s="593"/>
      <c r="AD23" s="593"/>
      <c r="AE23" s="593"/>
      <c r="AF23" s="593"/>
      <c r="AG23" s="611"/>
      <c r="AH23" s="582"/>
      <c r="AI23" s="582"/>
      <c r="AJ23" s="582"/>
      <c r="AK23" s="582"/>
      <c r="AL23" s="615"/>
      <c r="AM23" s="613"/>
    </row>
    <row r="24" spans="1:39" ht="9" customHeight="1">
      <c r="A24" s="595"/>
      <c r="B24" s="596"/>
      <c r="C24" s="582"/>
      <c r="D24" s="582"/>
      <c r="E24" s="582"/>
      <c r="F24" s="582"/>
      <c r="G24" s="582"/>
      <c r="H24" s="582"/>
      <c r="I24" s="582"/>
      <c r="J24" s="581" t="e">
        <f>IF(ISBLANK(partije!#REF!),"",IF(partije!#REF!&gt;partije!#REF!,partije!#REF!,partije!#REF!))</f>
        <v>#REF!</v>
      </c>
      <c r="K24" s="581"/>
      <c r="L24" s="581"/>
      <c r="M24" s="581"/>
      <c r="N24" s="581"/>
      <c r="O24" s="583" t="e">
        <f>IF(ISBLANK(partije!#REF!),"",IF(partije!#REF!&gt;partije!#REF!,partije!#REF!,partije!#REF!))</f>
        <v>#REF!</v>
      </c>
      <c r="P24" s="606" t="e">
        <f>IF(ISBLANK(partije!#REF!),"",IF(partije!#REF!&gt;partije!#REF!,partije!#REF!,partije!#REF!))</f>
        <v>#REF!</v>
      </c>
      <c r="Q24" s="565" t="e">
        <f>IF(ISBLANK(partije!#REF!),"",partije!#REF!)</f>
        <v>#REF!</v>
      </c>
      <c r="R24" s="565" t="e">
        <f>IF(ISBLANK(partije!#REF!),"",partije!#REF!)</f>
        <v>#REF!</v>
      </c>
      <c r="S24" s="565" t="e">
        <f>IF(ISBLANK(partije!#REF!),"",partije!#REF!)</f>
        <v>#REF!</v>
      </c>
      <c r="T24" s="565" t="e">
        <f>IF(ISBLANK(partije!#REF!),"",partije!#REF!)</f>
        <v>#REF!</v>
      </c>
      <c r="U24" s="565" t="e">
        <f>IF(ISBLANK(partije!#REF!),"",partije!#REF!)</f>
        <v>#REF!</v>
      </c>
      <c r="V24" s="565" t="e">
        <f>IF(ISBLANK(partije!#REF!),"",partije!#REF!)</f>
        <v>#REF!</v>
      </c>
      <c r="W24" s="565" t="e">
        <f>IF(ISBLANK(partije!#REF!),"",partije!#REF!)</f>
        <v>#REF!</v>
      </c>
      <c r="X24" s="27"/>
      <c r="Y24" s="594">
        <v>6</v>
      </c>
      <c r="Z24" s="581" t="e">
        <f>IF(ISBLANK(partije!#REF!),"",IF(partije!#REF!&lt;partije!#REF!,partije!#REF!,partije!#REF!))</f>
        <v>#REF!</v>
      </c>
      <c r="AA24" s="581"/>
      <c r="AB24" s="581"/>
      <c r="AC24" s="581"/>
      <c r="AD24" s="581"/>
      <c r="AE24" s="608"/>
      <c r="AF24" s="616"/>
      <c r="AG24" s="565" t="e">
        <f>IF(ISBLANK(partije!#REF!),"",partije!#REF!)</f>
        <v>#REF!</v>
      </c>
      <c r="AH24" s="565" t="e">
        <f>IF(ISBLANK(partije!#REF!),"",partije!#REF!)</f>
        <v>#REF!</v>
      </c>
      <c r="AI24" s="565" t="e">
        <f>IF(ISBLANK(partije!#REF!),"",partije!#REF!)</f>
        <v>#REF!</v>
      </c>
      <c r="AJ24" s="565" t="e">
        <f>IF(ISBLANK(partije!#REF!),"",partije!#REF!)</f>
        <v>#REF!</v>
      </c>
      <c r="AK24" s="565" t="e">
        <f>IF(ISBLANK(partije!#REF!),"",partije!#REF!)</f>
        <v>#REF!</v>
      </c>
      <c r="AL24" s="565" t="e">
        <f>IF(ISBLANK(partije!#REF!),"",partije!#REF!)</f>
        <v>#REF!</v>
      </c>
      <c r="AM24" s="565" t="e">
        <f>IF(ISBLANK(partije!#REF!),"",partije!#REF!)</f>
        <v>#REF!</v>
      </c>
    </row>
    <row r="25" spans="1:39" ht="9" customHeight="1">
      <c r="A25" s="595">
        <v>12</v>
      </c>
      <c r="B25" s="596"/>
      <c r="C25" s="597" t="str">
        <f>IF(ISBLANK(partije!J13),"",IF(partije!J13&lt;partije!K13,partije!F13,partije!H13))</f>
        <v/>
      </c>
      <c r="D25" s="597"/>
      <c r="E25" s="597"/>
      <c r="F25" s="597"/>
      <c r="G25" s="597"/>
      <c r="H25" s="597"/>
      <c r="I25" s="598"/>
      <c r="J25" s="582"/>
      <c r="K25" s="582"/>
      <c r="L25" s="582"/>
      <c r="M25" s="582"/>
      <c r="N25" s="582"/>
      <c r="O25" s="584"/>
      <c r="P25" s="607"/>
      <c r="Q25" s="566"/>
      <c r="R25" s="566"/>
      <c r="S25" s="566"/>
      <c r="T25" s="566"/>
      <c r="U25" s="566"/>
      <c r="V25" s="566"/>
      <c r="W25" s="566"/>
      <c r="X25" s="27"/>
      <c r="Y25" s="594"/>
      <c r="Z25" s="582"/>
      <c r="AA25" s="582"/>
      <c r="AB25" s="582"/>
      <c r="AC25" s="582"/>
      <c r="AD25" s="582"/>
      <c r="AE25" s="609"/>
      <c r="AF25" s="599"/>
      <c r="AG25" s="566"/>
      <c r="AH25" s="566"/>
      <c r="AI25" s="566"/>
      <c r="AJ25" s="566"/>
      <c r="AK25" s="566"/>
      <c r="AL25" s="566"/>
      <c r="AM25" s="566"/>
    </row>
    <row r="26" spans="1:39" ht="9" customHeight="1">
      <c r="A26" s="595"/>
      <c r="B26" s="596"/>
      <c r="C26" s="582"/>
      <c r="D26" s="582"/>
      <c r="E26" s="582"/>
      <c r="F26" s="582"/>
      <c r="G26" s="582"/>
      <c r="H26" s="582"/>
      <c r="I26" s="599"/>
      <c r="J26" s="565" t="e">
        <f>IF(ISBLANK(partije!#REF!),"",partije!#REF!)</f>
        <v>#REF!</v>
      </c>
      <c r="K26" s="565" t="e">
        <f>IF(ISBLANK(partije!#REF!),"",partije!#REF!)</f>
        <v>#REF!</v>
      </c>
      <c r="L26" s="565" t="e">
        <f>IF(ISBLANK(partije!#REF!),"",partije!#REF!)</f>
        <v>#REF!</v>
      </c>
      <c r="M26" s="565" t="e">
        <f>IF(ISBLANK(partije!#REF!),"",partije!#REF!)</f>
        <v>#REF!</v>
      </c>
      <c r="N26" s="565" t="e">
        <f>IF(ISBLANK(partije!#REF!),"",partije!#REF!)</f>
        <v>#REF!</v>
      </c>
      <c r="O26" s="565" t="e">
        <f>IF(ISBLANK(partije!#REF!),"",partije!#REF!)</f>
        <v>#REF!</v>
      </c>
      <c r="P26" s="565" t="e">
        <f>IF(ISBLANK(partije!#REF!),"",partije!#REF!)</f>
        <v>#REF!</v>
      </c>
      <c r="Q26" s="27"/>
      <c r="R26" s="27"/>
      <c r="S26" s="27"/>
      <c r="T26" s="27"/>
      <c r="U26" s="27"/>
      <c r="V26" s="56"/>
      <c r="W26" s="57"/>
      <c r="X26" s="37"/>
      <c r="Y26" s="50"/>
      <c r="Z26" s="565"/>
      <c r="AA26" s="592"/>
      <c r="AB26" s="592"/>
      <c r="AC26" s="592"/>
      <c r="AD26" s="592"/>
      <c r="AE26" s="592"/>
      <c r="AF26" s="592"/>
      <c r="AG26" s="27"/>
      <c r="AH26" s="27"/>
      <c r="AI26" s="27"/>
      <c r="AJ26" s="27"/>
      <c r="AK26" s="27"/>
      <c r="AL26" s="46"/>
      <c r="AM26" s="38"/>
    </row>
    <row r="27" spans="1:39" ht="9" customHeight="1">
      <c r="A27" s="595">
        <v>13</v>
      </c>
      <c r="B27" s="596"/>
      <c r="C27" s="597" t="str">
        <f>IF(ISBLANK(partije!J14),"",IF(partije!J14&lt;partije!K14,partije!F14,partije!H14))</f>
        <v/>
      </c>
      <c r="D27" s="597"/>
      <c r="E27" s="597"/>
      <c r="F27" s="597"/>
      <c r="G27" s="597"/>
      <c r="H27" s="597"/>
      <c r="I27" s="597"/>
      <c r="J27" s="566"/>
      <c r="K27" s="566"/>
      <c r="L27" s="566"/>
      <c r="M27" s="566"/>
      <c r="N27" s="566"/>
      <c r="O27" s="566"/>
      <c r="P27" s="566"/>
      <c r="Q27" s="27"/>
      <c r="R27" s="27"/>
      <c r="S27" s="27"/>
      <c r="T27" s="27"/>
      <c r="U27" s="27"/>
      <c r="V27" s="56"/>
      <c r="W27" s="57"/>
      <c r="X27" s="37"/>
      <c r="Y27" s="50"/>
      <c r="Z27" s="566"/>
      <c r="AA27" s="593"/>
      <c r="AB27" s="593"/>
      <c r="AC27" s="593"/>
      <c r="AD27" s="593"/>
      <c r="AE27" s="593"/>
      <c r="AF27" s="593"/>
      <c r="AG27" s="27"/>
      <c r="AH27" s="27"/>
      <c r="AI27" s="27"/>
      <c r="AJ27" s="27"/>
      <c r="AK27" s="27"/>
      <c r="AL27" s="46"/>
      <c r="AM27" s="38"/>
    </row>
    <row r="28" spans="1:39" ht="9" customHeight="1">
      <c r="A28" s="595"/>
      <c r="B28" s="596"/>
      <c r="C28" s="582"/>
      <c r="D28" s="582"/>
      <c r="E28" s="582"/>
      <c r="F28" s="582"/>
      <c r="G28" s="582"/>
      <c r="H28" s="582"/>
      <c r="I28" s="582"/>
      <c r="J28" s="581" t="e">
        <f>IF(ISBLANK(partije!#REF!),"",IF(partije!#REF!&gt;partije!#REF!,partije!#REF!,partije!#REF!))</f>
        <v>#REF!</v>
      </c>
      <c r="K28" s="581"/>
      <c r="L28" s="581"/>
      <c r="M28" s="581"/>
      <c r="N28" s="581"/>
      <c r="O28" s="583" t="e">
        <f>IF(ISBLANK(partije!#REF!),"",IF(partije!#REF!&gt;partije!#REF!,partije!#REF!,partije!#REF!))</f>
        <v>#REF!</v>
      </c>
      <c r="P28" s="574" t="e">
        <f>IF(ISBLANK(partije!#REF!),"",IF(partije!#REF!&gt;partije!#REF!,partije!#REF!,partije!#REF!))</f>
        <v>#REF!</v>
      </c>
      <c r="Q28" s="27"/>
      <c r="R28" s="27"/>
      <c r="S28" s="27"/>
      <c r="T28" s="27"/>
      <c r="U28" s="27"/>
      <c r="V28" s="56"/>
      <c r="W28" s="57"/>
      <c r="X28" s="36"/>
      <c r="Y28" s="617">
        <v>7</v>
      </c>
      <c r="Z28" s="581" t="e">
        <f>IF(ISBLANK(partije!#REF!),"",IF(partije!#REF!&lt;partije!#REF!,partije!#REF!,partije!#REF!))</f>
        <v>#REF!</v>
      </c>
      <c r="AA28" s="581"/>
      <c r="AB28" s="581"/>
      <c r="AC28" s="581"/>
      <c r="AD28" s="581"/>
      <c r="AE28" s="608"/>
      <c r="AF28" s="581"/>
      <c r="AG28" s="27"/>
      <c r="AH28" s="27"/>
      <c r="AI28" s="27"/>
      <c r="AJ28" s="27"/>
      <c r="AK28" s="27"/>
      <c r="AL28" s="46"/>
      <c r="AM28" s="38"/>
    </row>
    <row r="29" spans="1:39" ht="9" customHeight="1">
      <c r="A29" s="595">
        <v>14</v>
      </c>
      <c r="B29" s="596"/>
      <c r="C29" s="597" t="str">
        <f>IF(ISBLANK(partije!J15),"",IF(partije!J15&lt;partije!K15,partije!F15,partije!H15))</f>
        <v/>
      </c>
      <c r="D29" s="597"/>
      <c r="E29" s="597"/>
      <c r="F29" s="597"/>
      <c r="G29" s="597"/>
      <c r="H29" s="597"/>
      <c r="I29" s="598"/>
      <c r="J29" s="582"/>
      <c r="K29" s="582"/>
      <c r="L29" s="582"/>
      <c r="M29" s="582"/>
      <c r="N29" s="582"/>
      <c r="O29" s="584"/>
      <c r="P29" s="575"/>
      <c r="Q29" s="27"/>
      <c r="R29" s="27"/>
      <c r="S29" s="27"/>
      <c r="T29" s="27"/>
      <c r="U29" s="27"/>
      <c r="V29" s="56"/>
      <c r="W29" s="57"/>
      <c r="X29" s="36"/>
      <c r="Y29" s="617"/>
      <c r="Z29" s="582"/>
      <c r="AA29" s="582"/>
      <c r="AB29" s="582"/>
      <c r="AC29" s="582"/>
      <c r="AD29" s="582"/>
      <c r="AE29" s="609"/>
      <c r="AF29" s="582"/>
      <c r="AG29" s="27"/>
      <c r="AH29" s="27"/>
      <c r="AI29" s="27"/>
      <c r="AJ29" s="27"/>
      <c r="AK29" s="27"/>
      <c r="AL29" s="46"/>
      <c r="AM29" s="38"/>
    </row>
    <row r="30" spans="1:39" ht="9" customHeight="1">
      <c r="A30" s="595"/>
      <c r="B30" s="596"/>
      <c r="C30" s="582"/>
      <c r="D30" s="582"/>
      <c r="E30" s="582"/>
      <c r="F30" s="582"/>
      <c r="G30" s="582"/>
      <c r="H30" s="582"/>
      <c r="I30" s="599"/>
      <c r="J30" s="565" t="e">
        <f>IF(ISBLANK(partije!#REF!),"",partije!#REF!)</f>
        <v>#REF!</v>
      </c>
      <c r="K30" s="565" t="e">
        <f>IF(ISBLANK(partije!#REF!),"",partije!#REF!)</f>
        <v>#REF!</v>
      </c>
      <c r="L30" s="565" t="e">
        <f>IF(ISBLANK(partije!#REF!),"",partije!#REF!)</f>
        <v>#REF!</v>
      </c>
      <c r="M30" s="565" t="e">
        <f>IF(ISBLANK(partije!#REF!),"",partije!#REF!)</f>
        <v>#REF!</v>
      </c>
      <c r="N30" s="565" t="e">
        <f>IF(ISBLANK(partije!#REF!),"",partije!#REF!)</f>
        <v>#REF!</v>
      </c>
      <c r="O30" s="565" t="e">
        <f>IF(ISBLANK(partije!#REF!),"",partije!#REF!)</f>
        <v>#REF!</v>
      </c>
      <c r="P30" s="565" t="e">
        <f>IF(ISBLANK(partije!#REF!),"",partije!#REF!)</f>
        <v>#REF!</v>
      </c>
      <c r="Q30" s="610" t="e">
        <f>IF(ISBLANK(partije!#REF!),"",IF(partije!#REF!&gt;partije!#REF!,partije!#REF!,partije!#REF!))</f>
        <v>#REF!</v>
      </c>
      <c r="R30" s="581"/>
      <c r="S30" s="581"/>
      <c r="T30" s="581"/>
      <c r="U30" s="581"/>
      <c r="V30" s="583" t="e">
        <f>IF(ISBLANK(partije!#REF!),"",IF(partije!#REF!&gt;partije!#REF!,partije!#REF!,partije!#REF!))</f>
        <v>#REF!</v>
      </c>
      <c r="W30" s="574" t="e">
        <f>IF(ISBLANK(partije!#REF!),"",IF(partije!#REF!&gt;partije!#REF!,partije!#REF!,partije!#REF!))</f>
        <v>#REF!</v>
      </c>
      <c r="X30" s="27"/>
      <c r="Y30" s="49"/>
      <c r="Z30" s="565"/>
      <c r="AA30" s="592"/>
      <c r="AB30" s="592"/>
      <c r="AC30" s="592"/>
      <c r="AD30" s="592"/>
      <c r="AE30" s="592"/>
      <c r="AF30" s="592"/>
      <c r="AG30" s="610" t="e">
        <f>IF(ISBLANK(partije!#REF!),"",IF(partije!#REF!&gt;partije!#REF!,partije!#REF!,partije!#REF!))</f>
        <v>#REF!</v>
      </c>
      <c r="AH30" s="581"/>
      <c r="AI30" s="581"/>
      <c r="AJ30" s="581"/>
      <c r="AK30" s="581"/>
      <c r="AL30" s="614" t="e">
        <f>IF(ISBLANK(partije!#REF!),"",IF(partije!#REF!&gt;partije!#REF!,partije!#REF!,partije!#REF!))</f>
        <v>#REF!</v>
      </c>
      <c r="AM30" s="612" t="e">
        <f>IF(ISBLANK(partije!#REF!),"",IF(partije!#REF!&gt;partije!#REF!,partije!#REF!,partije!#REF!))</f>
        <v>#REF!</v>
      </c>
    </row>
    <row r="31" spans="1:39" ht="9" customHeight="1">
      <c r="A31" s="595">
        <v>15</v>
      </c>
      <c r="B31" s="596"/>
      <c r="C31" s="597" t="str">
        <f>IF(ISBLANK(partije!J16),"",IF(partije!J16&lt;partije!K16,partije!F16,partije!H16))</f>
        <v/>
      </c>
      <c r="D31" s="597"/>
      <c r="E31" s="597"/>
      <c r="F31" s="597"/>
      <c r="G31" s="597"/>
      <c r="H31" s="597"/>
      <c r="I31" s="597"/>
      <c r="J31" s="566"/>
      <c r="K31" s="566"/>
      <c r="L31" s="566"/>
      <c r="M31" s="566"/>
      <c r="N31" s="566"/>
      <c r="O31" s="566"/>
      <c r="P31" s="566"/>
      <c r="Q31" s="611"/>
      <c r="R31" s="582"/>
      <c r="S31" s="582"/>
      <c r="T31" s="582"/>
      <c r="U31" s="582"/>
      <c r="V31" s="584"/>
      <c r="W31" s="575"/>
      <c r="X31" s="27"/>
      <c r="Y31" s="49"/>
      <c r="Z31" s="566"/>
      <c r="AA31" s="593"/>
      <c r="AB31" s="593"/>
      <c r="AC31" s="593"/>
      <c r="AD31" s="593"/>
      <c r="AE31" s="593"/>
      <c r="AF31" s="593"/>
      <c r="AG31" s="611"/>
      <c r="AH31" s="582"/>
      <c r="AI31" s="582"/>
      <c r="AJ31" s="582"/>
      <c r="AK31" s="582"/>
      <c r="AL31" s="615"/>
      <c r="AM31" s="613"/>
    </row>
    <row r="32" spans="1:39" ht="9" customHeight="1">
      <c r="A32" s="595"/>
      <c r="B32" s="596"/>
      <c r="C32" s="582"/>
      <c r="D32" s="582"/>
      <c r="E32" s="582"/>
      <c r="F32" s="582"/>
      <c r="G32" s="582"/>
      <c r="H32" s="582"/>
      <c r="I32" s="582"/>
      <c r="J32" s="581" t="e">
        <f>IF(ISBLANK(partije!#REF!),"",IF(partije!#REF!&gt;partije!#REF!,partije!#REF!,partije!#REF!))</f>
        <v>#REF!</v>
      </c>
      <c r="K32" s="581"/>
      <c r="L32" s="581"/>
      <c r="M32" s="581"/>
      <c r="N32" s="581"/>
      <c r="O32" s="583" t="e">
        <f>IF(ISBLANK(partije!#REF!),"",IF(partije!#REF!&gt;partije!#REF!,partije!#REF!,partije!#REF!))</f>
        <v>#REF!</v>
      </c>
      <c r="P32" s="606" t="e">
        <f>IF(ISBLANK(partije!#REF!),"",IF(partije!#REF!&gt;partije!#REF!,partije!#REF!,partije!#REF!))</f>
        <v>#REF!</v>
      </c>
      <c r="Q32" s="565" t="e">
        <f>IF(ISBLANK(partije!#REF!),"",partije!#REF!)</f>
        <v>#REF!</v>
      </c>
      <c r="R32" s="565" t="e">
        <f>IF(ISBLANK(partije!#REF!),"",partije!#REF!)</f>
        <v>#REF!</v>
      </c>
      <c r="S32" s="565" t="e">
        <f>IF(ISBLANK(partije!#REF!),"",partije!#REF!)</f>
        <v>#REF!</v>
      </c>
      <c r="T32" s="565" t="e">
        <f>IF(ISBLANK(partije!#REF!),"",partije!#REF!)</f>
        <v>#REF!</v>
      </c>
      <c r="U32" s="565" t="e">
        <f>IF(ISBLANK(partije!#REF!),"",partije!#REF!)</f>
        <v>#REF!</v>
      </c>
      <c r="V32" s="565" t="e">
        <f>IF(ISBLANK(partije!#REF!),"",partije!#REF!)</f>
        <v>#REF!</v>
      </c>
      <c r="W32" s="565" t="e">
        <f>IF(ISBLANK(partije!#REF!),"",partije!#REF!)</f>
        <v>#REF!</v>
      </c>
      <c r="X32" s="27"/>
      <c r="Y32" s="594">
        <v>8</v>
      </c>
      <c r="Z32" s="581" t="e">
        <f>IF(ISBLANK(partije!#REF!),"",IF(partije!#REF!&lt;partije!#REF!,partije!#REF!,partije!#REF!))</f>
        <v>#REF!</v>
      </c>
      <c r="AA32" s="581"/>
      <c r="AB32" s="581"/>
      <c r="AC32" s="581"/>
      <c r="AD32" s="581"/>
      <c r="AE32" s="608"/>
      <c r="AF32" s="616"/>
      <c r="AG32" s="565" t="e">
        <f>IF(ISBLANK(partije!#REF!),"",partije!#REF!)</f>
        <v>#REF!</v>
      </c>
      <c r="AH32" s="565" t="e">
        <f>IF(ISBLANK(partije!#REF!),"",partije!#REF!)</f>
        <v>#REF!</v>
      </c>
      <c r="AI32" s="565" t="e">
        <f>IF(ISBLANK(partije!#REF!),"",partije!#REF!)</f>
        <v>#REF!</v>
      </c>
      <c r="AJ32" s="565" t="e">
        <f>IF(ISBLANK(partije!#REF!),"",partije!#REF!)</f>
        <v>#REF!</v>
      </c>
      <c r="AK32" s="565" t="e">
        <f>IF(ISBLANK(partije!#REF!),"",partije!#REF!)</f>
        <v>#REF!</v>
      </c>
      <c r="AL32" s="565" t="e">
        <f>IF(ISBLANK(partije!#REF!),"",partije!#REF!)</f>
        <v>#REF!</v>
      </c>
      <c r="AM32" s="565" t="e">
        <f>IF(ISBLANK(partije!#REF!),"",partije!#REF!)</f>
        <v>#REF!</v>
      </c>
    </row>
    <row r="33" spans="1:39" ht="9" customHeight="1">
      <c r="A33" s="595">
        <v>16</v>
      </c>
      <c r="B33" s="596"/>
      <c r="C33" s="597" t="str">
        <f>IF(ISBLANK(partije!J17),"",IF(partije!J17&lt;partije!K17,partije!F17,partije!H17))</f>
        <v/>
      </c>
      <c r="D33" s="597"/>
      <c r="E33" s="597"/>
      <c r="F33" s="597"/>
      <c r="G33" s="597"/>
      <c r="H33" s="597"/>
      <c r="I33" s="598"/>
      <c r="J33" s="582"/>
      <c r="K33" s="582"/>
      <c r="L33" s="582"/>
      <c r="M33" s="582"/>
      <c r="N33" s="582"/>
      <c r="O33" s="584"/>
      <c r="P33" s="607"/>
      <c r="Q33" s="566"/>
      <c r="R33" s="566"/>
      <c r="S33" s="566"/>
      <c r="T33" s="566"/>
      <c r="U33" s="566"/>
      <c r="V33" s="566"/>
      <c r="W33" s="566"/>
      <c r="X33" s="27"/>
      <c r="Y33" s="594"/>
      <c r="Z33" s="582"/>
      <c r="AA33" s="582"/>
      <c r="AB33" s="582"/>
      <c r="AC33" s="582"/>
      <c r="AD33" s="582"/>
      <c r="AE33" s="609"/>
      <c r="AF33" s="599"/>
      <c r="AG33" s="566"/>
      <c r="AH33" s="566"/>
      <c r="AI33" s="566"/>
      <c r="AJ33" s="566"/>
      <c r="AK33" s="566"/>
      <c r="AL33" s="566"/>
      <c r="AM33" s="566"/>
    </row>
    <row r="34" spans="1:39" ht="9" customHeight="1">
      <c r="A34" s="595"/>
      <c r="B34" s="596"/>
      <c r="C34" s="582"/>
      <c r="D34" s="582"/>
      <c r="E34" s="582"/>
      <c r="F34" s="582"/>
      <c r="G34" s="582"/>
      <c r="H34" s="582"/>
      <c r="I34" s="599"/>
      <c r="J34" s="565" t="e">
        <f>IF(ISBLANK(partije!#REF!),"",partije!#REF!)</f>
        <v>#REF!</v>
      </c>
      <c r="K34" s="565" t="e">
        <f>IF(ISBLANK(partije!#REF!),"",partije!#REF!)</f>
        <v>#REF!</v>
      </c>
      <c r="L34" s="565" t="e">
        <f>IF(ISBLANK(partije!#REF!),"",partije!#REF!)</f>
        <v>#REF!</v>
      </c>
      <c r="M34" s="565" t="e">
        <f>IF(ISBLANK(partije!#REF!),"",partije!#REF!)</f>
        <v>#REF!</v>
      </c>
      <c r="N34" s="565" t="e">
        <f>IF(ISBLANK(partije!#REF!),"",partije!#REF!)</f>
        <v>#REF!</v>
      </c>
      <c r="O34" s="565" t="e">
        <f>IF(ISBLANK(partije!#REF!),"",partije!#REF!)</f>
        <v>#REF!</v>
      </c>
      <c r="P34" s="565" t="e">
        <f>IF(ISBLANK(partije!#REF!),"",partije!#REF!)</f>
        <v>#REF!</v>
      </c>
      <c r="Q34" s="27"/>
      <c r="R34" s="27"/>
      <c r="S34" s="27"/>
      <c r="T34" s="27"/>
      <c r="U34" s="27"/>
      <c r="V34" s="28"/>
      <c r="W34" s="29"/>
      <c r="X34" s="27"/>
      <c r="Y34" s="27"/>
      <c r="Z34" s="592"/>
      <c r="AA34" s="592"/>
      <c r="AB34" s="592"/>
      <c r="AC34" s="592"/>
      <c r="AD34" s="592"/>
      <c r="AE34" s="592"/>
      <c r="AF34" s="592"/>
      <c r="AG34" s="27"/>
      <c r="AH34" s="27"/>
      <c r="AI34" s="27"/>
      <c r="AJ34" s="27"/>
      <c r="AK34" s="27"/>
      <c r="AL34" s="28"/>
      <c r="AM34" s="29"/>
    </row>
    <row r="35" spans="1:39" ht="8.25" customHeight="1">
      <c r="A35" s="595"/>
      <c r="B35" s="596"/>
      <c r="C35" s="600"/>
      <c r="D35" s="600"/>
      <c r="E35" s="600"/>
      <c r="F35" s="600"/>
      <c r="G35" s="600"/>
      <c r="H35" s="602"/>
      <c r="I35" s="604"/>
      <c r="J35" s="566"/>
      <c r="K35" s="566"/>
      <c r="L35" s="566"/>
      <c r="M35" s="566"/>
      <c r="N35" s="566"/>
      <c r="O35" s="566"/>
      <c r="P35" s="566"/>
      <c r="Q35" s="27"/>
      <c r="R35" s="27"/>
      <c r="S35" s="27"/>
      <c r="T35" s="27"/>
      <c r="U35" s="27"/>
      <c r="V35" s="28"/>
      <c r="W35" s="29"/>
      <c r="X35" s="27"/>
      <c r="Y35" s="27"/>
      <c r="Z35" s="593"/>
      <c r="AA35" s="593"/>
      <c r="AB35" s="593"/>
      <c r="AC35" s="593"/>
      <c r="AD35" s="593"/>
      <c r="AE35" s="593"/>
      <c r="AF35" s="593"/>
      <c r="AG35" s="27"/>
      <c r="AH35" s="27"/>
      <c r="AI35" s="27"/>
      <c r="AJ35" s="17"/>
      <c r="AK35" s="17"/>
    </row>
    <row r="36" spans="1:39" ht="6.75" customHeight="1">
      <c r="A36" s="595"/>
      <c r="B36" s="596"/>
      <c r="C36" s="601"/>
      <c r="D36" s="601"/>
      <c r="E36" s="601"/>
      <c r="F36" s="601"/>
      <c r="G36" s="601"/>
      <c r="H36" s="603"/>
      <c r="I36" s="605"/>
      <c r="J36" s="581"/>
      <c r="K36" s="581"/>
      <c r="L36" s="581"/>
      <c r="M36" s="581"/>
      <c r="N36" s="581"/>
      <c r="O36" s="42"/>
      <c r="P36" s="37"/>
      <c r="Q36" s="27"/>
      <c r="R36" s="27"/>
      <c r="S36" s="27"/>
      <c r="T36" s="27"/>
      <c r="U36" s="27"/>
      <c r="V36" s="28"/>
      <c r="W36" s="29"/>
      <c r="X36" s="27"/>
      <c r="Y36" s="27"/>
      <c r="Z36" s="27"/>
      <c r="AA36" s="27"/>
      <c r="AB36" s="28"/>
      <c r="AC36" s="29"/>
      <c r="AD36" s="47"/>
      <c r="AE36" s="47"/>
      <c r="AF36" s="47"/>
      <c r="AG36" s="47"/>
      <c r="AH36" s="47"/>
      <c r="AI36" s="35"/>
    </row>
    <row r="37" spans="1:39" ht="6.75" customHeight="1">
      <c r="A37" s="52"/>
      <c r="B37" s="53"/>
      <c r="C37" s="43"/>
      <c r="D37" s="43"/>
      <c r="E37" s="43"/>
      <c r="F37" s="43"/>
      <c r="G37" s="43"/>
      <c r="H37" s="43"/>
      <c r="I37" s="43"/>
      <c r="J37" s="41"/>
      <c r="K37" s="41"/>
      <c r="L37" s="41"/>
      <c r="M37" s="41"/>
      <c r="N37" s="41"/>
      <c r="O37" s="41"/>
      <c r="P37" s="41"/>
      <c r="Q37" s="27"/>
      <c r="R37" s="27"/>
      <c r="S37" s="27"/>
      <c r="T37" s="27"/>
      <c r="U37" s="27"/>
      <c r="V37" s="35"/>
      <c r="W37" s="38"/>
      <c r="X37" s="27"/>
      <c r="Y37" s="27"/>
      <c r="Z37" s="27"/>
      <c r="AA37" s="27"/>
      <c r="AB37" s="28"/>
      <c r="AC37" s="29"/>
      <c r="AD37" s="25"/>
      <c r="AE37" s="25"/>
      <c r="AF37" s="25"/>
      <c r="AG37" s="25"/>
      <c r="AH37" s="572"/>
      <c r="AI37" s="572"/>
      <c r="AJ37" s="572"/>
      <c r="AK37" s="572"/>
      <c r="AL37" s="572"/>
      <c r="AM37" s="58"/>
    </row>
    <row r="38" spans="1:39" ht="9" customHeight="1">
      <c r="A38" s="52"/>
      <c r="B38" s="53"/>
      <c r="C38" s="586" t="s">
        <v>26</v>
      </c>
      <c r="D38" s="587" t="s">
        <v>28</v>
      </c>
      <c r="E38" s="587"/>
      <c r="F38" s="587"/>
      <c r="G38" s="587"/>
      <c r="H38" s="587"/>
      <c r="I38" s="587"/>
      <c r="J38" s="590" t="s">
        <v>27</v>
      </c>
      <c r="K38" s="590"/>
      <c r="L38" s="590"/>
      <c r="M38" s="590"/>
      <c r="N38" s="590"/>
      <c r="O38" s="590"/>
      <c r="P38" s="590"/>
      <c r="Q38" s="27"/>
      <c r="R38" s="27"/>
      <c r="S38" s="27"/>
      <c r="T38" s="27"/>
      <c r="U38" s="27"/>
      <c r="V38" s="35"/>
      <c r="W38" s="38"/>
      <c r="X38" s="27"/>
      <c r="Y38" s="27"/>
      <c r="Z38" s="27"/>
      <c r="AA38" s="27"/>
      <c r="AB38" s="28"/>
      <c r="AC38" s="29"/>
      <c r="AD38" s="25"/>
      <c r="AE38" s="25"/>
      <c r="AF38" s="25"/>
      <c r="AG38" s="25"/>
      <c r="AH38" s="572"/>
      <c r="AI38" s="572"/>
      <c r="AJ38" s="572"/>
      <c r="AK38" s="572"/>
      <c r="AL38" s="572"/>
      <c r="AM38" s="58"/>
    </row>
    <row r="39" spans="1:39" ht="9" customHeight="1">
      <c r="A39" s="52"/>
      <c r="B39" s="53"/>
      <c r="C39" s="586"/>
      <c r="D39" s="587"/>
      <c r="E39" s="587"/>
      <c r="F39" s="587"/>
      <c r="G39" s="587"/>
      <c r="H39" s="587"/>
      <c r="I39" s="587"/>
      <c r="J39" s="590"/>
      <c r="K39" s="590"/>
      <c r="L39" s="590"/>
      <c r="M39" s="590"/>
      <c r="N39" s="590"/>
      <c r="O39" s="590"/>
      <c r="P39" s="590"/>
      <c r="Q39" s="27"/>
      <c r="R39" s="27"/>
      <c r="S39" s="27"/>
      <c r="T39" s="27"/>
      <c r="U39" s="27"/>
      <c r="V39" s="35"/>
      <c r="W39" s="38"/>
      <c r="X39" s="27"/>
      <c r="Y39" s="27"/>
      <c r="Z39" s="27"/>
      <c r="AA39" s="27"/>
      <c r="AB39" s="28"/>
      <c r="AC39" s="29"/>
      <c r="AD39" s="25"/>
      <c r="AE39" s="25"/>
      <c r="AF39" s="25"/>
      <c r="AG39" s="25"/>
      <c r="AH39" s="572"/>
      <c r="AI39" s="572"/>
      <c r="AJ39" s="572"/>
      <c r="AK39" s="572"/>
      <c r="AL39" s="572"/>
      <c r="AM39" s="58"/>
    </row>
    <row r="40" spans="1:39" ht="9" customHeight="1">
      <c r="A40" s="52"/>
      <c r="B40" s="53"/>
      <c r="C40" s="54"/>
      <c r="D40" s="51"/>
      <c r="E40" s="51"/>
      <c r="F40" s="51"/>
      <c r="G40" s="51"/>
      <c r="H40" s="51"/>
      <c r="I40" s="51"/>
      <c r="J40" s="46"/>
      <c r="K40" s="46"/>
      <c r="L40" s="46"/>
      <c r="M40" s="46"/>
      <c r="N40" s="46"/>
      <c r="O40" s="46"/>
      <c r="P40" s="46"/>
      <c r="Q40" s="36"/>
      <c r="R40" s="36"/>
      <c r="S40" s="36"/>
      <c r="T40" s="36"/>
      <c r="U40" s="36"/>
      <c r="V40" s="36"/>
      <c r="W40" s="36"/>
      <c r="X40" s="27"/>
      <c r="Y40" s="27"/>
      <c r="Z40" s="27"/>
      <c r="AA40" s="27"/>
      <c r="AB40" s="28"/>
      <c r="AC40" s="29"/>
      <c r="AD40" s="25"/>
      <c r="AE40" s="25"/>
      <c r="AF40" s="25"/>
      <c r="AG40" s="25"/>
      <c r="AH40" s="572"/>
      <c r="AI40" s="572"/>
      <c r="AJ40" s="572"/>
      <c r="AK40" s="572"/>
      <c r="AL40" s="572"/>
      <c r="AM40" s="58"/>
    </row>
    <row r="41" spans="1:39" ht="9" customHeight="1">
      <c r="A41" s="576">
        <v>1</v>
      </c>
      <c r="B41" s="53"/>
      <c r="C41" s="585" t="str">
        <f>IF(ISBLANK(partije!J18),"",IF(partije!J18&lt;partije!K18,partije!F18,partije!H18))</f>
        <v/>
      </c>
      <c r="D41" s="585"/>
      <c r="E41" s="585"/>
      <c r="F41" s="585"/>
      <c r="G41" s="585"/>
      <c r="H41" s="585"/>
      <c r="I41" s="585"/>
      <c r="J41" s="45"/>
      <c r="K41" s="45"/>
      <c r="L41" s="45"/>
      <c r="M41" s="45"/>
      <c r="N41" s="45"/>
      <c r="O41" s="45"/>
      <c r="P41" s="45"/>
      <c r="Q41" s="41"/>
      <c r="R41" s="41"/>
      <c r="S41" s="41"/>
      <c r="T41" s="41"/>
      <c r="U41" s="41"/>
      <c r="V41" s="41"/>
      <c r="W41" s="41"/>
      <c r="X41" s="27"/>
      <c r="Y41" s="27"/>
      <c r="Z41" s="27"/>
      <c r="AA41" s="27"/>
      <c r="AB41" s="28"/>
      <c r="AC41" s="29"/>
      <c r="AD41" s="25"/>
      <c r="AE41" s="25"/>
      <c r="AF41" s="25"/>
      <c r="AG41" s="25"/>
      <c r="AH41" s="572"/>
      <c r="AI41" s="572"/>
      <c r="AJ41" s="572"/>
      <c r="AK41" s="572"/>
      <c r="AL41" s="572"/>
      <c r="AM41" s="58"/>
    </row>
    <row r="42" spans="1:39" ht="9" customHeight="1">
      <c r="A42" s="576"/>
      <c r="B42" s="53"/>
      <c r="C42" s="578"/>
      <c r="D42" s="578"/>
      <c r="E42" s="578"/>
      <c r="F42" s="578"/>
      <c r="G42" s="578"/>
      <c r="H42" s="578"/>
      <c r="I42" s="578"/>
      <c r="J42" s="581" t="e">
        <f>IF(ISBLANK(partije!#REF!),"",IF(partije!#REF!&gt;partije!#REF!,partije!#REF!,partije!#REF!))</f>
        <v>#REF!</v>
      </c>
      <c r="K42" s="581"/>
      <c r="L42" s="581"/>
      <c r="M42" s="581"/>
      <c r="N42" s="581"/>
      <c r="O42" s="583" t="e">
        <f>IF(ISBLANK(partije!#REF!),"",IF(partije!#REF!&gt;partije!#REF!,partije!#REF!,partije!#REF!))</f>
        <v>#REF!</v>
      </c>
      <c r="P42" s="574" t="e">
        <f>IF(ISBLANK(partije!#REF!),"",IF(partije!#REF!&gt;partije!#REF!,partije!#REF!,partije!#REF!))</f>
        <v>#REF!</v>
      </c>
      <c r="Q42" s="41"/>
      <c r="R42" s="41"/>
      <c r="S42" s="41"/>
      <c r="T42" s="41"/>
      <c r="U42" s="41"/>
      <c r="V42" s="41"/>
      <c r="W42" s="41"/>
      <c r="X42" s="27"/>
      <c r="Y42" s="27"/>
      <c r="Z42" s="27"/>
      <c r="AA42" s="27"/>
      <c r="AB42" s="28"/>
      <c r="AC42" s="29"/>
      <c r="AD42" s="25"/>
      <c r="AE42" s="25"/>
      <c r="AF42" s="25"/>
      <c r="AG42" s="25"/>
      <c r="AH42" s="572"/>
      <c r="AI42" s="572"/>
      <c r="AJ42" s="572"/>
      <c r="AK42" s="572"/>
      <c r="AL42" s="572"/>
      <c r="AM42" s="58"/>
    </row>
    <row r="43" spans="1:39" ht="9" customHeight="1">
      <c r="A43" s="576">
        <v>2</v>
      </c>
      <c r="B43" s="53"/>
      <c r="C43" s="577" t="str">
        <f>IF(ISBLANK(partije!J19),"",IF(partije!J19&lt;partije!K19,partije!F19,partije!H19))</f>
        <v/>
      </c>
      <c r="D43" s="577"/>
      <c r="E43" s="577"/>
      <c r="F43" s="577"/>
      <c r="G43" s="577"/>
      <c r="H43" s="577"/>
      <c r="I43" s="579"/>
      <c r="J43" s="582"/>
      <c r="K43" s="582"/>
      <c r="L43" s="582"/>
      <c r="M43" s="582"/>
      <c r="N43" s="582"/>
      <c r="O43" s="584"/>
      <c r="P43" s="575"/>
      <c r="Q43" s="27"/>
      <c r="R43" s="27"/>
      <c r="S43" s="27"/>
      <c r="T43" s="27"/>
      <c r="U43" s="27"/>
      <c r="V43" s="28"/>
      <c r="W43" s="29"/>
      <c r="X43" s="27"/>
      <c r="Y43" s="27"/>
      <c r="Z43" s="27"/>
      <c r="AA43" s="27"/>
      <c r="AB43" s="28"/>
      <c r="AC43" s="29"/>
      <c r="AD43" s="37"/>
      <c r="AE43" s="37"/>
      <c r="AF43" s="37"/>
      <c r="AG43" s="37"/>
      <c r="AH43" s="572"/>
      <c r="AI43" s="572"/>
      <c r="AJ43" s="572"/>
      <c r="AK43" s="572"/>
      <c r="AL43" s="572"/>
      <c r="AM43" s="58"/>
    </row>
    <row r="44" spans="1:39" ht="9" customHeight="1">
      <c r="A44" s="576"/>
      <c r="B44" s="53"/>
      <c r="C44" s="578"/>
      <c r="D44" s="578"/>
      <c r="E44" s="578"/>
      <c r="F44" s="578"/>
      <c r="G44" s="578"/>
      <c r="H44" s="578"/>
      <c r="I44" s="580"/>
      <c r="J44" s="565" t="e">
        <f>IF(ISBLANK(partije!#REF!),"",partije!#REF!)</f>
        <v>#REF!</v>
      </c>
      <c r="K44" s="565" t="e">
        <f>IF(ISBLANK(partije!#REF!),"",partije!#REF!)</f>
        <v>#REF!</v>
      </c>
      <c r="L44" s="565" t="e">
        <f>IF(ISBLANK(partije!#REF!),"",partije!#REF!)</f>
        <v>#REF!</v>
      </c>
      <c r="M44" s="565" t="e">
        <f>IF(ISBLANK(partije!#REF!),"",partije!#REF!)</f>
        <v>#REF!</v>
      </c>
      <c r="N44" s="565" t="e">
        <f>IF(ISBLANK(partije!#REF!),"",partije!#REF!)</f>
        <v>#REF!</v>
      </c>
      <c r="O44" s="565" t="e">
        <f>IF(ISBLANK(partije!#REF!),"",partije!#REF!)</f>
        <v>#REF!</v>
      </c>
      <c r="P44" s="565" t="e">
        <f>IF(ISBLANK(partije!#REF!),"",partije!#REF!)</f>
        <v>#REF!</v>
      </c>
      <c r="Q44" s="27"/>
      <c r="R44" s="27"/>
      <c r="S44" s="27"/>
      <c r="T44" s="27"/>
      <c r="U44" s="27"/>
      <c r="V44" s="28"/>
      <c r="W44" s="29"/>
      <c r="X44" s="27"/>
      <c r="Y44" s="27"/>
      <c r="Z44" s="27"/>
      <c r="AA44" s="27"/>
      <c r="AB44" s="28"/>
      <c r="AC44" s="29"/>
      <c r="AD44" s="37"/>
      <c r="AE44" s="37"/>
      <c r="AF44" s="37"/>
      <c r="AG44" s="37"/>
      <c r="AH44" s="572"/>
      <c r="AI44" s="572"/>
      <c r="AJ44" s="572"/>
      <c r="AK44" s="572"/>
      <c r="AL44" s="572"/>
      <c r="AM44" s="58"/>
    </row>
    <row r="45" spans="1:39" ht="9" customHeight="1">
      <c r="A45" s="576">
        <v>3</v>
      </c>
      <c r="B45" s="53"/>
      <c r="C45" s="577" t="str">
        <f>IF(ISBLANK(partije!J20),"",IF(partije!J20&lt;partije!K20,partije!F20,partije!H20))</f>
        <v/>
      </c>
      <c r="D45" s="577"/>
      <c r="E45" s="577"/>
      <c r="F45" s="577"/>
      <c r="G45" s="577"/>
      <c r="H45" s="577"/>
      <c r="I45" s="577"/>
      <c r="J45" s="566"/>
      <c r="K45" s="566"/>
      <c r="L45" s="566"/>
      <c r="M45" s="566"/>
      <c r="N45" s="566"/>
      <c r="O45" s="566"/>
      <c r="P45" s="566"/>
      <c r="Q45" s="27"/>
      <c r="R45" s="27"/>
      <c r="S45" s="27"/>
      <c r="T45" s="27"/>
      <c r="U45" s="27"/>
      <c r="V45" s="28"/>
      <c r="W45" s="29"/>
      <c r="X45" s="27"/>
      <c r="Y45" s="27"/>
      <c r="Z45" s="27"/>
      <c r="AA45" s="27"/>
      <c r="AB45" s="28"/>
      <c r="AC45" s="29"/>
      <c r="AD45" s="36"/>
      <c r="AE45" s="36"/>
      <c r="AF45" s="36"/>
      <c r="AG45" s="36"/>
      <c r="AH45" s="591"/>
      <c r="AI45" s="588"/>
      <c r="AJ45" s="588"/>
      <c r="AK45" s="588"/>
      <c r="AL45" s="588"/>
      <c r="AM45" s="589"/>
    </row>
    <row r="46" spans="1:39" ht="9" customHeight="1">
      <c r="A46" s="576"/>
      <c r="B46" s="53"/>
      <c r="C46" s="578"/>
      <c r="D46" s="578"/>
      <c r="E46" s="578"/>
      <c r="F46" s="578"/>
      <c r="G46" s="578"/>
      <c r="H46" s="578"/>
      <c r="I46" s="578"/>
      <c r="J46" s="581" t="e">
        <f>IF(ISBLANK(partije!#REF!),"",IF(partije!#REF!&gt;partije!#REF!,partije!#REF!,partije!#REF!))</f>
        <v>#REF!</v>
      </c>
      <c r="K46" s="581"/>
      <c r="L46" s="581"/>
      <c r="M46" s="581"/>
      <c r="N46" s="581"/>
      <c r="O46" s="583" t="e">
        <f>IF(ISBLANK(partije!#REF!),"",IF(partije!#REF!&gt;partije!#REF!,partije!#REF!,partije!#REF!))</f>
        <v>#REF!</v>
      </c>
      <c r="P46" s="574" t="e">
        <f>IF(ISBLANK(partije!#REF!),"",IF(partije!#REF!&gt;partije!#REF!,partije!#REF!,partije!#REF!))</f>
        <v>#REF!</v>
      </c>
      <c r="Q46" s="37"/>
      <c r="R46" s="37"/>
      <c r="S46" s="37"/>
      <c r="T46" s="37"/>
      <c r="U46" s="37"/>
      <c r="V46" s="39"/>
      <c r="W46" s="40"/>
      <c r="X46" s="27"/>
      <c r="Y46" s="27"/>
      <c r="Z46" s="27"/>
      <c r="AA46" s="27"/>
      <c r="AB46" s="28"/>
      <c r="AC46" s="29"/>
      <c r="AD46" s="36"/>
      <c r="AE46" s="36"/>
      <c r="AF46" s="36"/>
      <c r="AG46" s="36"/>
      <c r="AH46" s="571"/>
      <c r="AI46" s="567"/>
      <c r="AJ46" s="567"/>
      <c r="AK46" s="567"/>
      <c r="AL46" s="567"/>
      <c r="AM46" s="568"/>
    </row>
    <row r="47" spans="1:39" ht="9" customHeight="1">
      <c r="A47" s="576">
        <v>4</v>
      </c>
      <c r="B47" s="53"/>
      <c r="C47" s="577" t="str">
        <f>IF(ISBLANK(partije!J21),"",IF(partije!J21&lt;partije!K21,partije!F21,partije!H21))</f>
        <v/>
      </c>
      <c r="D47" s="577"/>
      <c r="E47" s="577"/>
      <c r="F47" s="577"/>
      <c r="G47" s="577"/>
      <c r="H47" s="577"/>
      <c r="I47" s="579"/>
      <c r="J47" s="582"/>
      <c r="K47" s="582"/>
      <c r="L47" s="582"/>
      <c r="M47" s="582"/>
      <c r="N47" s="582"/>
      <c r="O47" s="584"/>
      <c r="P47" s="575"/>
      <c r="Q47" s="37"/>
      <c r="R47" s="37"/>
      <c r="S47" s="37"/>
      <c r="T47" s="37"/>
      <c r="U47" s="37"/>
      <c r="V47" s="39"/>
      <c r="W47" s="40"/>
      <c r="X47" s="27"/>
      <c r="Y47" s="27"/>
      <c r="Z47" s="27"/>
      <c r="AA47" s="27"/>
      <c r="AB47" s="28"/>
      <c r="AC47" s="29"/>
      <c r="AD47" s="25"/>
      <c r="AE47" s="25"/>
      <c r="AF47" s="25"/>
      <c r="AG47" s="25"/>
      <c r="AH47" s="571"/>
      <c r="AI47" s="567"/>
      <c r="AJ47" s="567"/>
      <c r="AK47" s="567"/>
      <c r="AL47" s="567"/>
      <c r="AM47" s="568"/>
    </row>
    <row r="48" spans="1:39" ht="9" customHeight="1">
      <c r="A48" s="576"/>
      <c r="B48" s="53"/>
      <c r="C48" s="578"/>
      <c r="D48" s="578"/>
      <c r="E48" s="578"/>
      <c r="F48" s="578"/>
      <c r="G48" s="578"/>
      <c r="H48" s="578"/>
      <c r="I48" s="580"/>
      <c r="J48" s="565" t="e">
        <f>IF(ISBLANK(partije!#REF!),"",partije!#REF!)</f>
        <v>#REF!</v>
      </c>
      <c r="K48" s="565" t="e">
        <f>IF(ISBLANK(partije!#REF!),"",partije!#REF!)</f>
        <v>#REF!</v>
      </c>
      <c r="L48" s="565" t="e">
        <f>IF(ISBLANK(partije!#REF!),"",partije!#REF!)</f>
        <v>#REF!</v>
      </c>
      <c r="M48" s="565" t="e">
        <f>IF(ISBLANK(partije!#REF!),"",partije!#REF!)</f>
        <v>#REF!</v>
      </c>
      <c r="N48" s="565" t="e">
        <f>IF(ISBLANK(partije!#REF!),"",partije!#REF!)</f>
        <v>#REF!</v>
      </c>
      <c r="O48" s="565" t="e">
        <f>IF(ISBLANK(partije!#REF!),"",partije!#REF!)</f>
        <v>#REF!</v>
      </c>
      <c r="P48" s="565" t="e">
        <f>IF(ISBLANK(partije!#REF!),"",partije!#REF!)</f>
        <v>#REF!</v>
      </c>
      <c r="Q48" s="36"/>
      <c r="R48" s="36"/>
      <c r="S48" s="36"/>
      <c r="T48" s="36"/>
      <c r="U48" s="36"/>
      <c r="V48" s="36"/>
      <c r="W48" s="36"/>
      <c r="X48" s="27"/>
      <c r="Y48" s="27"/>
      <c r="Z48" s="27"/>
      <c r="AA48" s="27"/>
      <c r="AB48" s="28"/>
      <c r="AC48" s="29"/>
      <c r="AD48" s="25"/>
      <c r="AE48" s="25"/>
      <c r="AF48" s="25"/>
      <c r="AG48" s="25"/>
      <c r="AH48" s="571"/>
      <c r="AI48" s="567"/>
      <c r="AJ48" s="567"/>
      <c r="AK48" s="567"/>
      <c r="AL48" s="567"/>
      <c r="AM48" s="568"/>
    </row>
    <row r="49" spans="1:39" ht="9" customHeight="1">
      <c r="A49" s="576">
        <v>5</v>
      </c>
      <c r="B49" s="53"/>
      <c r="C49" s="577" t="str">
        <f>IF(ISBLANK(partije!J22),"",IF(partije!J22&lt;partije!K22,partije!F22,partije!H22))</f>
        <v/>
      </c>
      <c r="D49" s="577"/>
      <c r="E49" s="577"/>
      <c r="F49" s="577"/>
      <c r="G49" s="577"/>
      <c r="H49" s="577"/>
      <c r="I49" s="577"/>
      <c r="J49" s="566"/>
      <c r="K49" s="566"/>
      <c r="L49" s="566"/>
      <c r="M49" s="566"/>
      <c r="N49" s="566"/>
      <c r="O49" s="566"/>
      <c r="P49" s="566"/>
      <c r="Q49" s="36"/>
      <c r="R49" s="36"/>
      <c r="S49" s="36"/>
      <c r="T49" s="36"/>
      <c r="U49" s="36"/>
      <c r="V49" s="36"/>
      <c r="W49" s="36"/>
      <c r="X49" s="27"/>
      <c r="Y49" s="27"/>
      <c r="Z49" s="27"/>
      <c r="AA49" s="27"/>
      <c r="AB49" s="28"/>
      <c r="AC49" s="29"/>
      <c r="AD49" s="25"/>
      <c r="AE49" s="25"/>
      <c r="AF49" s="25"/>
      <c r="AG49" s="25"/>
      <c r="AH49" s="571"/>
      <c r="AI49" s="567"/>
      <c r="AJ49" s="567"/>
      <c r="AK49" s="567"/>
      <c r="AL49" s="567"/>
      <c r="AM49" s="568"/>
    </row>
    <row r="50" spans="1:39" ht="9" customHeight="1">
      <c r="A50" s="576"/>
      <c r="B50" s="53"/>
      <c r="C50" s="578"/>
      <c r="D50" s="578"/>
      <c r="E50" s="578"/>
      <c r="F50" s="578"/>
      <c r="G50" s="578"/>
      <c r="H50" s="578"/>
      <c r="I50" s="578"/>
      <c r="J50" s="581" t="e">
        <f>IF(ISBLANK(partije!#REF!),"",IF(partije!#REF!&gt;partije!#REF!,partije!#REF!,partije!#REF!))</f>
        <v>#REF!</v>
      </c>
      <c r="K50" s="581"/>
      <c r="L50" s="581"/>
      <c r="M50" s="581"/>
      <c r="N50" s="581"/>
      <c r="O50" s="583" t="e">
        <f>IF(ISBLANK(partije!#REF!),"",IF(partije!#REF!&gt;partije!#REF!,partije!#REF!,partije!#REF!))</f>
        <v>#REF!</v>
      </c>
      <c r="P50" s="574" t="e">
        <f>IF(ISBLANK(partije!#REF!),"",IF(partije!#REF!&gt;partije!#REF!,partije!#REF!,partije!#REF!))</f>
        <v>#REF!</v>
      </c>
      <c r="Q50" s="27"/>
      <c r="R50" s="27"/>
      <c r="S50" s="27"/>
      <c r="T50" s="27"/>
      <c r="U50" s="27"/>
      <c r="V50" s="28"/>
      <c r="W50" s="29"/>
      <c r="X50" s="37"/>
      <c r="Y50" s="37"/>
      <c r="Z50" s="37"/>
      <c r="AA50" s="37"/>
      <c r="AB50" s="35"/>
      <c r="AC50" s="38"/>
      <c r="AD50" s="25"/>
      <c r="AE50" s="25"/>
      <c r="AF50" s="25"/>
      <c r="AG50" s="25"/>
      <c r="AH50" s="571"/>
      <c r="AI50" s="567"/>
      <c r="AJ50" s="567"/>
      <c r="AK50" s="567"/>
      <c r="AL50" s="567"/>
      <c r="AM50" s="568"/>
    </row>
    <row r="51" spans="1:39" ht="9" customHeight="1">
      <c r="A51" s="576">
        <v>6</v>
      </c>
      <c r="B51" s="53"/>
      <c r="C51" s="577" t="str">
        <f>IF(ISBLANK(partije!J23),"",IF(partije!J23&lt;partije!K23,partije!F23,partije!H23))</f>
        <v/>
      </c>
      <c r="D51" s="577"/>
      <c r="E51" s="577"/>
      <c r="F51" s="577"/>
      <c r="G51" s="577"/>
      <c r="H51" s="577"/>
      <c r="I51" s="579"/>
      <c r="J51" s="582"/>
      <c r="K51" s="582"/>
      <c r="L51" s="582"/>
      <c r="M51" s="582"/>
      <c r="N51" s="582"/>
      <c r="O51" s="584"/>
      <c r="P51" s="575"/>
      <c r="Q51" s="27"/>
      <c r="R51" s="27"/>
      <c r="S51" s="27"/>
      <c r="T51" s="27"/>
      <c r="U51" s="27"/>
      <c r="V51" s="28"/>
      <c r="W51" s="29"/>
      <c r="X51" s="37"/>
      <c r="Y51" s="37"/>
      <c r="Z51" s="37"/>
      <c r="AA51" s="37"/>
      <c r="AB51" s="35"/>
      <c r="AC51" s="38"/>
      <c r="AD51" s="25"/>
      <c r="AE51" s="25"/>
      <c r="AF51" s="25"/>
      <c r="AG51" s="25"/>
      <c r="AH51" s="571"/>
      <c r="AI51" s="567"/>
      <c r="AJ51" s="567"/>
      <c r="AK51" s="567"/>
      <c r="AL51" s="567"/>
      <c r="AM51" s="568"/>
    </row>
    <row r="52" spans="1:39" ht="9" customHeight="1">
      <c r="A52" s="576"/>
      <c r="B52" s="53"/>
      <c r="C52" s="578"/>
      <c r="D52" s="578"/>
      <c r="E52" s="578"/>
      <c r="F52" s="578"/>
      <c r="G52" s="578"/>
      <c r="H52" s="578"/>
      <c r="I52" s="580"/>
      <c r="J52" s="565" t="e">
        <f>IF(ISBLANK(partije!#REF!),"",partije!#REF!)</f>
        <v>#REF!</v>
      </c>
      <c r="K52" s="565" t="e">
        <f>IF(ISBLANK(partije!#REF!),"",partije!#REF!)</f>
        <v>#REF!</v>
      </c>
      <c r="L52" s="565" t="e">
        <f>IF(ISBLANK(partije!#REF!),"",partije!#REF!)</f>
        <v>#REF!</v>
      </c>
      <c r="M52" s="565" t="e">
        <f>IF(ISBLANK(partije!#REF!),"",partije!#REF!)</f>
        <v>#REF!</v>
      </c>
      <c r="N52" s="565" t="e">
        <f>IF(ISBLANK(partije!#REF!),"",partije!#REF!)</f>
        <v>#REF!</v>
      </c>
      <c r="O52" s="565" t="e">
        <f>IF(ISBLANK(partije!#REF!),"",partije!#REF!)</f>
        <v>#REF!</v>
      </c>
      <c r="P52" s="565" t="e">
        <f>IF(ISBLANK(partije!#REF!),"",partije!#REF!)</f>
        <v>#REF!</v>
      </c>
      <c r="Q52" s="27"/>
      <c r="R52" s="572" t="s">
        <v>34</v>
      </c>
      <c r="S52" s="572"/>
      <c r="T52" s="572"/>
      <c r="U52" s="572"/>
      <c r="V52" s="572"/>
      <c r="W52" s="572"/>
      <c r="X52" s="572"/>
      <c r="Y52" s="572"/>
      <c r="Z52" s="572"/>
      <c r="AA52" s="572"/>
      <c r="AB52" s="572"/>
      <c r="AC52" s="572"/>
      <c r="AD52" s="572"/>
      <c r="AE52" s="572"/>
      <c r="AF52" s="572"/>
      <c r="AG52" s="572"/>
      <c r="AH52" s="571"/>
      <c r="AI52" s="567"/>
      <c r="AJ52" s="567"/>
      <c r="AK52" s="567"/>
      <c r="AL52" s="567"/>
      <c r="AM52" s="568"/>
    </row>
    <row r="53" spans="1:39" ht="9" customHeight="1">
      <c r="A53" s="576">
        <v>7</v>
      </c>
      <c r="B53" s="53"/>
      <c r="C53" s="577" t="str">
        <f>IF(ISBLANK(partije!J24),"",IF(partije!J24&lt;partije!K24,partije!F24,partije!H24))</f>
        <v/>
      </c>
      <c r="D53" s="577"/>
      <c r="E53" s="577"/>
      <c r="F53" s="577"/>
      <c r="G53" s="577"/>
      <c r="H53" s="577"/>
      <c r="I53" s="577"/>
      <c r="J53" s="566"/>
      <c r="K53" s="566"/>
      <c r="L53" s="566"/>
      <c r="M53" s="566"/>
      <c r="N53" s="566"/>
      <c r="O53" s="566"/>
      <c r="P53" s="566"/>
      <c r="Q53" s="27"/>
      <c r="R53" s="572"/>
      <c r="S53" s="572"/>
      <c r="T53" s="572"/>
      <c r="U53" s="572"/>
      <c r="V53" s="572"/>
      <c r="W53" s="572"/>
      <c r="X53" s="572"/>
      <c r="Y53" s="572"/>
      <c r="Z53" s="572"/>
      <c r="AA53" s="572"/>
      <c r="AB53" s="572"/>
      <c r="AC53" s="572"/>
      <c r="AD53" s="572"/>
      <c r="AE53" s="572"/>
      <c r="AF53" s="572"/>
      <c r="AG53" s="572"/>
      <c r="AH53" s="571"/>
      <c r="AI53" s="567"/>
      <c r="AJ53" s="567"/>
      <c r="AK53" s="567"/>
      <c r="AL53" s="567"/>
      <c r="AM53" s="568"/>
    </row>
    <row r="54" spans="1:39" ht="9" customHeight="1">
      <c r="A54" s="576"/>
      <c r="B54" s="53"/>
      <c r="C54" s="578"/>
      <c r="D54" s="578"/>
      <c r="E54" s="578"/>
      <c r="F54" s="578"/>
      <c r="G54" s="578"/>
      <c r="H54" s="578"/>
      <c r="I54" s="578"/>
      <c r="J54" s="581" t="e">
        <f>IF(ISBLANK(partije!#REF!),"",IF(partije!#REF!&gt;partije!#REF!,partije!#REF!,partije!#REF!))</f>
        <v>#REF!</v>
      </c>
      <c r="K54" s="581"/>
      <c r="L54" s="581"/>
      <c r="M54" s="581"/>
      <c r="N54" s="581"/>
      <c r="O54" s="583" t="e">
        <f>IF(ISBLANK(partije!#REF!),"",IF(partije!#REF!&gt;partije!#REF!,partije!#REF!,partije!#REF!))</f>
        <v>#REF!</v>
      </c>
      <c r="P54" s="574" t="e">
        <f>IF(ISBLANK(partije!#REF!),"",IF(partije!#REF!&gt;partije!#REF!,partije!#REF!,partije!#REF!))</f>
        <v>#REF!</v>
      </c>
      <c r="Q54" s="37"/>
      <c r="R54" s="572" t="s">
        <v>32</v>
      </c>
      <c r="S54" s="572"/>
      <c r="T54" s="572"/>
      <c r="U54" s="572"/>
      <c r="V54" s="572"/>
      <c r="W54" s="572"/>
      <c r="X54" s="572"/>
      <c r="Y54" s="572"/>
      <c r="Z54" s="572"/>
      <c r="AA54" s="572"/>
      <c r="AB54" s="572"/>
      <c r="AC54" s="572"/>
      <c r="AD54" s="572"/>
      <c r="AE54" s="572"/>
      <c r="AF54" s="572"/>
      <c r="AG54" s="572"/>
      <c r="AH54" s="571"/>
      <c r="AI54" s="567"/>
      <c r="AJ54" s="567"/>
      <c r="AK54" s="567"/>
      <c r="AL54" s="567"/>
      <c r="AM54" s="568"/>
    </row>
    <row r="55" spans="1:39" ht="9" customHeight="1">
      <c r="A55" s="576">
        <v>8</v>
      </c>
      <c r="B55" s="53"/>
      <c r="C55" s="577" t="str">
        <f>IF(ISBLANK(partije!J25),"",IF(partije!J25&lt;partije!K25,partije!F25,partije!H25))</f>
        <v/>
      </c>
      <c r="D55" s="577"/>
      <c r="E55" s="577"/>
      <c r="F55" s="577"/>
      <c r="G55" s="577"/>
      <c r="H55" s="577"/>
      <c r="I55" s="579"/>
      <c r="J55" s="582"/>
      <c r="K55" s="582"/>
      <c r="L55" s="582"/>
      <c r="M55" s="582"/>
      <c r="N55" s="582"/>
      <c r="O55" s="584"/>
      <c r="P55" s="575"/>
      <c r="Q55" s="37"/>
      <c r="R55" s="572"/>
      <c r="S55" s="572"/>
      <c r="T55" s="572"/>
      <c r="U55" s="572"/>
      <c r="V55" s="572"/>
      <c r="W55" s="572"/>
      <c r="X55" s="572"/>
      <c r="Y55" s="572"/>
      <c r="Z55" s="572"/>
      <c r="AA55" s="572"/>
      <c r="AB55" s="572"/>
      <c r="AC55" s="572"/>
      <c r="AD55" s="572"/>
      <c r="AE55" s="572"/>
      <c r="AF55" s="572"/>
      <c r="AG55" s="572"/>
      <c r="AH55" s="571"/>
      <c r="AI55" s="567"/>
      <c r="AJ55" s="567"/>
      <c r="AK55" s="567"/>
      <c r="AL55" s="567"/>
      <c r="AM55" s="568"/>
    </row>
    <row r="56" spans="1:39" ht="9" customHeight="1">
      <c r="A56" s="576"/>
      <c r="B56" s="53"/>
      <c r="C56" s="578"/>
      <c r="D56" s="578"/>
      <c r="E56" s="578"/>
      <c r="F56" s="578"/>
      <c r="G56" s="578"/>
      <c r="H56" s="578"/>
      <c r="I56" s="580"/>
      <c r="J56" s="565" t="e">
        <f>IF(ISBLANK(partije!#REF!),"",partije!#REF!)</f>
        <v>#REF!</v>
      </c>
      <c r="K56" s="565" t="e">
        <f>IF(ISBLANK(partije!#REF!),"",partije!#REF!)</f>
        <v>#REF!</v>
      </c>
      <c r="L56" s="565" t="e">
        <f>IF(ISBLANK(partije!#REF!),"",partije!#REF!)</f>
        <v>#REF!</v>
      </c>
      <c r="M56" s="565" t="e">
        <f>IF(ISBLANK(partije!#REF!),"",partije!#REF!)</f>
        <v>#REF!</v>
      </c>
      <c r="N56" s="565" t="e">
        <f>IF(ISBLANK(partije!#REF!),"",partije!#REF!)</f>
        <v>#REF!</v>
      </c>
      <c r="O56" s="565" t="e">
        <f>IF(ISBLANK(partije!#REF!),"",partije!#REF!)</f>
        <v>#REF!</v>
      </c>
      <c r="P56" s="565" t="e">
        <f>IF(ISBLANK(partije!#REF!),"",partije!#REF!)</f>
        <v>#REF!</v>
      </c>
      <c r="Q56" s="36"/>
      <c r="R56" s="572" t="s">
        <v>33</v>
      </c>
      <c r="S56" s="572"/>
      <c r="T56" s="572"/>
      <c r="U56" s="572"/>
      <c r="V56" s="572"/>
      <c r="W56" s="572"/>
      <c r="X56" s="572"/>
      <c r="Y56" s="572"/>
      <c r="Z56" s="572"/>
      <c r="AA56" s="572"/>
      <c r="AB56" s="572"/>
      <c r="AC56" s="572"/>
      <c r="AD56" s="572"/>
      <c r="AE56" s="572"/>
      <c r="AF56" s="572"/>
      <c r="AG56" s="572"/>
      <c r="AH56" s="571"/>
      <c r="AI56" s="567"/>
      <c r="AJ56" s="567"/>
      <c r="AK56" s="567"/>
      <c r="AL56" s="567"/>
      <c r="AM56" s="568"/>
    </row>
    <row r="57" spans="1:39" ht="9" customHeight="1">
      <c r="A57" s="55"/>
      <c r="J57" s="566"/>
      <c r="K57" s="566"/>
      <c r="L57" s="566"/>
      <c r="M57" s="566"/>
      <c r="N57" s="566"/>
      <c r="O57" s="566"/>
      <c r="P57" s="566"/>
      <c r="Q57" s="36"/>
      <c r="R57" s="572"/>
      <c r="S57" s="572"/>
      <c r="T57" s="572"/>
      <c r="U57" s="572"/>
      <c r="V57" s="572"/>
      <c r="W57" s="572"/>
      <c r="X57" s="572"/>
      <c r="Y57" s="572"/>
      <c r="Z57" s="572"/>
      <c r="AA57" s="572"/>
      <c r="AB57" s="572"/>
      <c r="AC57" s="572"/>
      <c r="AD57" s="572"/>
      <c r="AE57" s="572"/>
      <c r="AF57" s="572"/>
      <c r="AG57" s="572"/>
      <c r="AH57" s="571"/>
      <c r="AI57" s="567"/>
      <c r="AJ57" s="567"/>
      <c r="AK57" s="567"/>
      <c r="AL57" s="567"/>
      <c r="AM57" s="568"/>
    </row>
    <row r="58" spans="1:39" ht="9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5"/>
      <c r="R58" s="25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573"/>
      <c r="AI58" s="569"/>
      <c r="AJ58" s="569"/>
      <c r="AK58" s="569"/>
      <c r="AL58" s="569"/>
      <c r="AM58" s="570"/>
    </row>
    <row r="59" spans="1:39" ht="11.25" customHeight="1" thickBo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11"/>
      <c r="AK59" s="30"/>
      <c r="AL59" s="30"/>
      <c r="AM59" s="30"/>
    </row>
    <row r="60" spans="1:39" ht="17.25" customHeight="1" thickTop="1">
      <c r="A60" s="31" t="str">
        <f>CONCATENATE(info!C6,", ",info!C5)</f>
        <v>Niš, 12.03.2017.</v>
      </c>
      <c r="B60" s="32"/>
      <c r="D60" s="33"/>
      <c r="E60" s="33"/>
      <c r="F60" s="33"/>
      <c r="G60" s="33"/>
      <c r="H60" s="33"/>
      <c r="I60" s="33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5"/>
      <c r="AL60" s="35"/>
      <c r="AM60" s="35" t="str">
        <f>info!C7</f>
        <v>STK Železničar</v>
      </c>
    </row>
  </sheetData>
  <sheetProtection selectLockedCells="1"/>
  <mergeCells count="388">
    <mergeCell ref="AM6:AM7"/>
    <mergeCell ref="AG3:AL3"/>
    <mergeCell ref="C4:I4"/>
    <mergeCell ref="J4:N5"/>
    <mergeCell ref="O4:O5"/>
    <mergeCell ref="P4:P5"/>
    <mergeCell ref="Y4:Y5"/>
    <mergeCell ref="Z4:AD5"/>
    <mergeCell ref="AE4:AE5"/>
    <mergeCell ref="AF4:AF5"/>
    <mergeCell ref="J3:P3"/>
    <mergeCell ref="Q3:W3"/>
    <mergeCell ref="AA3:AF3"/>
    <mergeCell ref="P6:P7"/>
    <mergeCell ref="AA6:AA7"/>
    <mergeCell ref="AB6:AB7"/>
    <mergeCell ref="AG6:AK7"/>
    <mergeCell ref="AL6:AL7"/>
    <mergeCell ref="AE6:AE7"/>
    <mergeCell ref="AF6:AF7"/>
    <mergeCell ref="W6:W7"/>
    <mergeCell ref="Z6:Z7"/>
    <mergeCell ref="Q6:U7"/>
    <mergeCell ref="V6:V7"/>
    <mergeCell ref="AC6:AC7"/>
    <mergeCell ref="AD6:AD7"/>
    <mergeCell ref="R8:R9"/>
    <mergeCell ref="S8:S9"/>
    <mergeCell ref="A7:A8"/>
    <mergeCell ref="B7:B8"/>
    <mergeCell ref="C7:I8"/>
    <mergeCell ref="J8:N9"/>
    <mergeCell ref="O8:O9"/>
    <mergeCell ref="A5:A6"/>
    <mergeCell ref="B5:B6"/>
    <mergeCell ref="C5:I6"/>
    <mergeCell ref="J6:J7"/>
    <mergeCell ref="K6:K7"/>
    <mergeCell ref="L6:L7"/>
    <mergeCell ref="M6:M7"/>
    <mergeCell ref="N6:N7"/>
    <mergeCell ref="O6:O7"/>
    <mergeCell ref="AM8:AM9"/>
    <mergeCell ref="A9:A10"/>
    <mergeCell ref="B9:B10"/>
    <mergeCell ref="C9:I10"/>
    <mergeCell ref="J10:J11"/>
    <mergeCell ref="K10:K11"/>
    <mergeCell ref="AK8:AK9"/>
    <mergeCell ref="AL8:AL9"/>
    <mergeCell ref="AG8:AG9"/>
    <mergeCell ref="AH8:AH9"/>
    <mergeCell ref="AI8:AI9"/>
    <mergeCell ref="AJ8:AJ9"/>
    <mergeCell ref="AE10:AE11"/>
    <mergeCell ref="AF10:AF11"/>
    <mergeCell ref="A11:A12"/>
    <mergeCell ref="B11:B12"/>
    <mergeCell ref="C11:I12"/>
    <mergeCell ref="J12:N13"/>
    <mergeCell ref="O12:O13"/>
    <mergeCell ref="P12:P13"/>
    <mergeCell ref="L10:L11"/>
    <mergeCell ref="M10:M11"/>
    <mergeCell ref="T8:T9"/>
    <mergeCell ref="U8:U9"/>
    <mergeCell ref="AE8:AE9"/>
    <mergeCell ref="AF8:AF9"/>
    <mergeCell ref="N10:N11"/>
    <mergeCell ref="O10:O11"/>
    <mergeCell ref="Y12:Y13"/>
    <mergeCell ref="Z12:AD13"/>
    <mergeCell ref="P10:P11"/>
    <mergeCell ref="Z10:Z11"/>
    <mergeCell ref="AC10:AC11"/>
    <mergeCell ref="AD10:AD11"/>
    <mergeCell ref="AE12:AE13"/>
    <mergeCell ref="AF12:AF13"/>
    <mergeCell ref="P8:P9"/>
    <mergeCell ref="Q8:Q9"/>
    <mergeCell ref="V8:V9"/>
    <mergeCell ref="W8:W9"/>
    <mergeCell ref="Y8:Y9"/>
    <mergeCell ref="Z8:AD9"/>
    <mergeCell ref="V14:V15"/>
    <mergeCell ref="AA10:AA11"/>
    <mergeCell ref="AB10:AB11"/>
    <mergeCell ref="A13:A14"/>
    <mergeCell ref="B13:B14"/>
    <mergeCell ref="C13:I14"/>
    <mergeCell ref="J14:J15"/>
    <mergeCell ref="K14:K15"/>
    <mergeCell ref="L14:L15"/>
    <mergeCell ref="O14:O15"/>
    <mergeCell ref="P14:P15"/>
    <mergeCell ref="Q14:U15"/>
    <mergeCell ref="M14:M15"/>
    <mergeCell ref="N14:N15"/>
    <mergeCell ref="W14:W15"/>
    <mergeCell ref="Z14:Z15"/>
    <mergeCell ref="AA14:AA15"/>
    <mergeCell ref="AB14:AB15"/>
    <mergeCell ref="AM14:AM15"/>
    <mergeCell ref="A15:A16"/>
    <mergeCell ref="B15:B16"/>
    <mergeCell ref="C15:I16"/>
    <mergeCell ref="J16:N17"/>
    <mergeCell ref="O16:O17"/>
    <mergeCell ref="P16:P17"/>
    <mergeCell ref="Q16:Q17"/>
    <mergeCell ref="AE16:AE17"/>
    <mergeCell ref="AF16:AF17"/>
    <mergeCell ref="AG14:AK15"/>
    <mergeCell ref="AL14:AL15"/>
    <mergeCell ref="AC14:AC15"/>
    <mergeCell ref="AD14:AD15"/>
    <mergeCell ref="AE14:AE15"/>
    <mergeCell ref="AF14:AF15"/>
    <mergeCell ref="AM16:AM17"/>
    <mergeCell ref="A17:A18"/>
    <mergeCell ref="J18:J19"/>
    <mergeCell ref="K18:K19"/>
    <mergeCell ref="R16:R17"/>
    <mergeCell ref="S16:S17"/>
    <mergeCell ref="T16:T17"/>
    <mergeCell ref="U16:U17"/>
    <mergeCell ref="AK16:AK17"/>
    <mergeCell ref="AL16:AL17"/>
    <mergeCell ref="AG16:AG17"/>
    <mergeCell ref="AH16:AH17"/>
    <mergeCell ref="AE18:AE19"/>
    <mergeCell ref="AF18:AF19"/>
    <mergeCell ref="P18:P19"/>
    <mergeCell ref="Z18:Z19"/>
    <mergeCell ref="AA18:AA19"/>
    <mergeCell ref="AB18:AB19"/>
    <mergeCell ref="V16:V17"/>
    <mergeCell ref="W16:W17"/>
    <mergeCell ref="AI16:AI17"/>
    <mergeCell ref="AJ16:AJ17"/>
    <mergeCell ref="Y16:Y17"/>
    <mergeCell ref="Z16:AD17"/>
    <mergeCell ref="AC18:AC19"/>
    <mergeCell ref="AD18:AD19"/>
    <mergeCell ref="A19:A20"/>
    <mergeCell ref="B19:B20"/>
    <mergeCell ref="C19:I20"/>
    <mergeCell ref="J20:N21"/>
    <mergeCell ref="A21:A22"/>
    <mergeCell ref="B21:B22"/>
    <mergeCell ref="C21:I22"/>
    <mergeCell ref="J22:J23"/>
    <mergeCell ref="L18:L19"/>
    <mergeCell ref="M18:M19"/>
    <mergeCell ref="M22:M23"/>
    <mergeCell ref="N22:N23"/>
    <mergeCell ref="N18:N19"/>
    <mergeCell ref="A23:A24"/>
    <mergeCell ref="AE20:AE21"/>
    <mergeCell ref="AF20:AF21"/>
    <mergeCell ref="B17:B18"/>
    <mergeCell ref="C17:I18"/>
    <mergeCell ref="W22:W23"/>
    <mergeCell ref="Z22:Z23"/>
    <mergeCell ref="O20:O21"/>
    <mergeCell ref="P20:P21"/>
    <mergeCell ref="Y20:Y21"/>
    <mergeCell ref="Z20:AD21"/>
    <mergeCell ref="AA22:AA23"/>
    <mergeCell ref="AB22:AB23"/>
    <mergeCell ref="O18:O19"/>
    <mergeCell ref="AC22:AC23"/>
    <mergeCell ref="AD22:AD23"/>
    <mergeCell ref="AE22:AE23"/>
    <mergeCell ref="AF22:AF23"/>
    <mergeCell ref="B23:B24"/>
    <mergeCell ref="C23:I24"/>
    <mergeCell ref="J24:N25"/>
    <mergeCell ref="O24:O25"/>
    <mergeCell ref="P24:P25"/>
    <mergeCell ref="Q24:Q25"/>
    <mergeCell ref="Q22:U23"/>
    <mergeCell ref="V22:V23"/>
    <mergeCell ref="K22:K23"/>
    <mergeCell ref="L22:L23"/>
    <mergeCell ref="A25:A26"/>
    <mergeCell ref="B25:B26"/>
    <mergeCell ref="C25:I26"/>
    <mergeCell ref="J26:J27"/>
    <mergeCell ref="K26:K27"/>
    <mergeCell ref="O22:O23"/>
    <mergeCell ref="P22:P23"/>
    <mergeCell ref="R24:R25"/>
    <mergeCell ref="S24:S25"/>
    <mergeCell ref="AF24:AF25"/>
    <mergeCell ref="AK24:AK25"/>
    <mergeCell ref="AL24:AL25"/>
    <mergeCell ref="AG24:AG25"/>
    <mergeCell ref="AH24:AH25"/>
    <mergeCell ref="AI24:AI25"/>
    <mergeCell ref="AJ24:AJ25"/>
    <mergeCell ref="AM22:AM23"/>
    <mergeCell ref="AG22:AK23"/>
    <mergeCell ref="AL22:AL23"/>
    <mergeCell ref="AM24:AM25"/>
    <mergeCell ref="AA26:AA27"/>
    <mergeCell ref="AB26:AB27"/>
    <mergeCell ref="T24:T25"/>
    <mergeCell ref="U24:U25"/>
    <mergeCell ref="V24:V25"/>
    <mergeCell ref="W24:W25"/>
    <mergeCell ref="AE26:AE27"/>
    <mergeCell ref="Z26:Z27"/>
    <mergeCell ref="AC26:AC27"/>
    <mergeCell ref="AD26:AD27"/>
    <mergeCell ref="Y24:Y25"/>
    <mergeCell ref="Z24:AD25"/>
    <mergeCell ref="AE24:AE25"/>
    <mergeCell ref="AF26:AF27"/>
    <mergeCell ref="A27:A28"/>
    <mergeCell ref="B27:B28"/>
    <mergeCell ref="C27:I28"/>
    <mergeCell ref="J28:N29"/>
    <mergeCell ref="O28:O29"/>
    <mergeCell ref="P28:P29"/>
    <mergeCell ref="L26:L27"/>
    <mergeCell ref="M26:M27"/>
    <mergeCell ref="A29:A30"/>
    <mergeCell ref="B29:B30"/>
    <mergeCell ref="C29:I30"/>
    <mergeCell ref="J30:J31"/>
    <mergeCell ref="K30:K31"/>
    <mergeCell ref="L30:L31"/>
    <mergeCell ref="AE28:AE29"/>
    <mergeCell ref="AF28:AF29"/>
    <mergeCell ref="AE30:AE31"/>
    <mergeCell ref="AF30:AF31"/>
    <mergeCell ref="N26:N27"/>
    <mergeCell ref="O26:O27"/>
    <mergeCell ref="Y28:Y29"/>
    <mergeCell ref="Z28:AD29"/>
    <mergeCell ref="P26:P27"/>
    <mergeCell ref="AH32:AH33"/>
    <mergeCell ref="AM32:AM33"/>
    <mergeCell ref="AI32:AI33"/>
    <mergeCell ref="Q32:Q33"/>
    <mergeCell ref="R32:R33"/>
    <mergeCell ref="W30:W31"/>
    <mergeCell ref="Z30:Z31"/>
    <mergeCell ref="AA30:AA31"/>
    <mergeCell ref="AB30:AB31"/>
    <mergeCell ref="AE32:AE33"/>
    <mergeCell ref="Q30:U31"/>
    <mergeCell ref="V30:V31"/>
    <mergeCell ref="AC30:AC31"/>
    <mergeCell ref="AD30:AD31"/>
    <mergeCell ref="AM30:AM31"/>
    <mergeCell ref="AL32:AL33"/>
    <mergeCell ref="AJ32:AJ33"/>
    <mergeCell ref="AK32:AK33"/>
    <mergeCell ref="AG32:AG33"/>
    <mergeCell ref="AG30:AK31"/>
    <mergeCell ref="AL30:AL31"/>
    <mergeCell ref="AF32:AF33"/>
    <mergeCell ref="T32:T33"/>
    <mergeCell ref="U32:U33"/>
    <mergeCell ref="A33:A34"/>
    <mergeCell ref="B33:B34"/>
    <mergeCell ref="C33:I34"/>
    <mergeCell ref="J34:J35"/>
    <mergeCell ref="K34:K35"/>
    <mergeCell ref="AE34:AE35"/>
    <mergeCell ref="A35:A36"/>
    <mergeCell ref="J36:N36"/>
    <mergeCell ref="L34:L35"/>
    <mergeCell ref="O34:O35"/>
    <mergeCell ref="N34:N35"/>
    <mergeCell ref="B35:B36"/>
    <mergeCell ref="C35:G36"/>
    <mergeCell ref="H35:H36"/>
    <mergeCell ref="I35:I36"/>
    <mergeCell ref="P32:P33"/>
    <mergeCell ref="S32:S33"/>
    <mergeCell ref="A31:A32"/>
    <mergeCell ref="B31:B32"/>
    <mergeCell ref="C31:I32"/>
    <mergeCell ref="J32:N33"/>
    <mergeCell ref="O32:O33"/>
    <mergeCell ref="V32:V33"/>
    <mergeCell ref="W32:W33"/>
    <mergeCell ref="M30:M31"/>
    <mergeCell ref="N30:N31"/>
    <mergeCell ref="AA34:AA35"/>
    <mergeCell ref="AB34:AB35"/>
    <mergeCell ref="AC34:AC35"/>
    <mergeCell ref="AD34:AD35"/>
    <mergeCell ref="AF34:AF35"/>
    <mergeCell ref="M34:M35"/>
    <mergeCell ref="P34:P35"/>
    <mergeCell ref="Z34:Z35"/>
    <mergeCell ref="Z32:AD33"/>
    <mergeCell ref="O30:O31"/>
    <mergeCell ref="P30:P31"/>
    <mergeCell ref="Y32:Y33"/>
    <mergeCell ref="A49:A50"/>
    <mergeCell ref="C49:I50"/>
    <mergeCell ref="A47:A48"/>
    <mergeCell ref="C47:I48"/>
    <mergeCell ref="AK43:AL44"/>
    <mergeCell ref="J44:J45"/>
    <mergeCell ref="AK39:AL40"/>
    <mergeCell ref="A41:A42"/>
    <mergeCell ref="C41:I42"/>
    <mergeCell ref="AH41:AJ42"/>
    <mergeCell ref="AK41:AL42"/>
    <mergeCell ref="J42:N43"/>
    <mergeCell ref="C38:C39"/>
    <mergeCell ref="D38:I39"/>
    <mergeCell ref="AL45:AM46"/>
    <mergeCell ref="J38:P39"/>
    <mergeCell ref="AH39:AJ40"/>
    <mergeCell ref="AH37:AJ38"/>
    <mergeCell ref="AK37:AL38"/>
    <mergeCell ref="A45:A46"/>
    <mergeCell ref="C45:I46"/>
    <mergeCell ref="AH45:AK46"/>
    <mergeCell ref="O42:O43"/>
    <mergeCell ref="P42:P43"/>
    <mergeCell ref="A43:A44"/>
    <mergeCell ref="C43:I44"/>
    <mergeCell ref="AH43:AJ44"/>
    <mergeCell ref="L44:L45"/>
    <mergeCell ref="M44:M45"/>
    <mergeCell ref="N44:N45"/>
    <mergeCell ref="O44:O45"/>
    <mergeCell ref="P44:P45"/>
    <mergeCell ref="K44:K45"/>
    <mergeCell ref="AL47:AM48"/>
    <mergeCell ref="J48:J49"/>
    <mergeCell ref="K48:K49"/>
    <mergeCell ref="AH49:AK50"/>
    <mergeCell ref="AL49:AM50"/>
    <mergeCell ref="J50:N51"/>
    <mergeCell ref="O50:O51"/>
    <mergeCell ref="L48:L49"/>
    <mergeCell ref="J54:N55"/>
    <mergeCell ref="N52:N53"/>
    <mergeCell ref="J46:N47"/>
    <mergeCell ref="O46:O47"/>
    <mergeCell ref="P46:P47"/>
    <mergeCell ref="AL51:AM52"/>
    <mergeCell ref="R52:AG53"/>
    <mergeCell ref="AH51:AK52"/>
    <mergeCell ref="AH47:AK48"/>
    <mergeCell ref="M48:M49"/>
    <mergeCell ref="N48:N49"/>
    <mergeCell ref="O48:O49"/>
    <mergeCell ref="P48:P49"/>
    <mergeCell ref="O54:O55"/>
    <mergeCell ref="P52:P53"/>
    <mergeCell ref="P50:P51"/>
    <mergeCell ref="O52:O53"/>
    <mergeCell ref="O56:O57"/>
    <mergeCell ref="L56:L57"/>
    <mergeCell ref="M56:M57"/>
    <mergeCell ref="A51:A52"/>
    <mergeCell ref="A53:A54"/>
    <mergeCell ref="C53:I54"/>
    <mergeCell ref="A55:A56"/>
    <mergeCell ref="C51:I52"/>
    <mergeCell ref="C55:I56"/>
    <mergeCell ref="N56:N57"/>
    <mergeCell ref="L52:L53"/>
    <mergeCell ref="M52:M53"/>
    <mergeCell ref="J52:J53"/>
    <mergeCell ref="K52:K53"/>
    <mergeCell ref="J56:J57"/>
    <mergeCell ref="K56:K57"/>
    <mergeCell ref="P56:P57"/>
    <mergeCell ref="AL57:AM58"/>
    <mergeCell ref="AH55:AK56"/>
    <mergeCell ref="AL55:AM56"/>
    <mergeCell ref="R54:AG55"/>
    <mergeCell ref="AH57:AK58"/>
    <mergeCell ref="R56:AG57"/>
    <mergeCell ref="AH53:AK54"/>
    <mergeCell ref="P54:P55"/>
    <mergeCell ref="AL53:AM54"/>
  </mergeCells>
  <phoneticPr fontId="28" type="noConversion"/>
  <conditionalFormatting sqref="P1">
    <cfRule type="expression" dxfId="2" priority="3" stopIfTrue="1">
      <formula>"ISNA(P4)"</formula>
    </cfRule>
  </conditionalFormatting>
  <conditionalFormatting sqref="P1">
    <cfRule type="expression" dxfId="1" priority="1" stopIfTrue="1">
      <formula>ISERROR(P1)</formula>
    </cfRule>
    <cfRule type="expression" dxfId="0" priority="2" stopIfTrue="1">
      <formula>ISERROR(P1)</formula>
    </cfRule>
  </conditionalFormatting>
  <pageMargins left="0.31496062992125984" right="0.19685039370078741" top="0.26" bottom="0.15748031496062992" header="0.19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info</vt:lpstr>
      <vt:lpstr>spisak</vt:lpstr>
      <vt:lpstr>32</vt:lpstr>
      <vt:lpstr>16</vt:lpstr>
      <vt:lpstr>partije</vt:lpstr>
      <vt:lpstr>plasman-bodovi</vt:lpstr>
      <vt:lpstr>sudijski</vt:lpstr>
      <vt:lpstr>listici</vt:lpstr>
      <vt:lpstr>razigravanje</vt:lpstr>
      <vt:lpstr>'16'!Print_Area</vt:lpstr>
      <vt:lpstr>'32'!Print_Area</vt:lpstr>
      <vt:lpstr>partije!Print_Area</vt:lpstr>
      <vt:lpstr>'plasman-bodovi'!Print_Area</vt:lpstr>
      <vt:lpstr>spisak!Print_Area</vt:lpstr>
      <vt:lpstr>'16'!Print_Titles</vt:lpstr>
      <vt:lpstr>'32'!Print_Titles</vt:lpstr>
      <vt:lpstr>partije!Print_Titles</vt:lpstr>
      <vt:lpstr>'plasman-bodovi'!Print_Titles</vt:lpstr>
      <vt:lpstr>spisak!Print_Titles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bata</dc:creator>
  <cp:lastModifiedBy>Branka</cp:lastModifiedBy>
  <cp:lastPrinted>2017-03-04T09:02:53Z</cp:lastPrinted>
  <dcterms:created xsi:type="dcterms:W3CDTF">2008-03-07T16:31:21Z</dcterms:created>
  <dcterms:modified xsi:type="dcterms:W3CDTF">2017-03-10T14:50:42Z</dcterms:modified>
</cp:coreProperties>
</file>